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C8E141F-9CA2-43DA-9D3C-B6098A24960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9" i="1"/>
  <c r="H82" i="1"/>
  <c r="I28" i="1"/>
  <c r="J28" i="1"/>
  <c r="K28" i="1"/>
  <c r="L28" i="1"/>
  <c r="H28" i="1"/>
  <c r="I29" i="1"/>
  <c r="I32" i="1"/>
  <c r="L32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M28" i="1"/>
  <c r="M29" i="1" s="1"/>
  <c r="M30" i="1" s="1"/>
  <c r="M31" i="1" s="1"/>
  <c r="N28" i="1"/>
  <c r="O28" i="1"/>
  <c r="P28" i="1"/>
  <c r="P29" i="1" s="1"/>
  <c r="P30" i="1" s="1"/>
  <c r="P31" i="1" s="1"/>
  <c r="Q28" i="1"/>
  <c r="Q29" i="1" s="1"/>
  <c r="Q30" i="1" s="1"/>
  <c r="Q31" i="1" s="1"/>
  <c r="R28" i="1"/>
  <c r="S28" i="1"/>
  <c r="T28" i="1"/>
  <c r="T29" i="1" s="1"/>
  <c r="T30" i="1" s="1"/>
  <c r="T31" i="1" s="1"/>
  <c r="U28" i="1"/>
  <c r="U29" i="1" s="1"/>
  <c r="U30" i="1" s="1"/>
  <c r="U31" i="1" s="1"/>
  <c r="V28" i="1"/>
  <c r="W28" i="1"/>
  <c r="X28" i="1"/>
  <c r="X29" i="1" s="1"/>
  <c r="X30" i="1" s="1"/>
  <c r="X31" i="1" s="1"/>
  <c r="Y28" i="1"/>
  <c r="Y29" i="1" s="1"/>
  <c r="Y30" i="1" s="1"/>
  <c r="Y31" i="1" s="1"/>
  <c r="Z28" i="1"/>
  <c r="AA28" i="1"/>
  <c r="AB28" i="1"/>
  <c r="AB29" i="1" s="1"/>
  <c r="AB30" i="1" s="1"/>
  <c r="AB31" i="1" s="1"/>
  <c r="AC28" i="1"/>
  <c r="AC29" i="1" s="1"/>
  <c r="AC30" i="1" s="1"/>
  <c r="AC31" i="1" s="1"/>
  <c r="AD28" i="1"/>
  <c r="AE28" i="1"/>
  <c r="AF28" i="1"/>
  <c r="AF29" i="1" s="1"/>
  <c r="AF30" i="1" s="1"/>
  <c r="AF31" i="1" s="1"/>
  <c r="AG28" i="1"/>
  <c r="AG29" i="1" s="1"/>
  <c r="AG30" i="1" s="1"/>
  <c r="AG31" i="1" s="1"/>
  <c r="AH28" i="1"/>
  <c r="J29" i="1"/>
  <c r="J30" i="1" s="1"/>
  <c r="J31" i="1" s="1"/>
  <c r="K29" i="1"/>
  <c r="K30" i="1" s="1"/>
  <c r="K31" i="1" s="1"/>
  <c r="N29" i="1"/>
  <c r="N30" i="1" s="1"/>
  <c r="N31" i="1" s="1"/>
  <c r="O29" i="1"/>
  <c r="O30" i="1" s="1"/>
  <c r="O31" i="1" s="1"/>
  <c r="R29" i="1"/>
  <c r="R30" i="1" s="1"/>
  <c r="R31" i="1" s="1"/>
  <c r="S29" i="1"/>
  <c r="S30" i="1" s="1"/>
  <c r="S31" i="1" s="1"/>
  <c r="V29" i="1"/>
  <c r="V30" i="1" s="1"/>
  <c r="V31" i="1" s="1"/>
  <c r="W29" i="1"/>
  <c r="W30" i="1" s="1"/>
  <c r="W31" i="1" s="1"/>
  <c r="Z29" i="1"/>
  <c r="Z30" i="1" s="1"/>
  <c r="Z31" i="1" s="1"/>
  <c r="AA29" i="1"/>
  <c r="AA30" i="1" s="1"/>
  <c r="AA31" i="1" s="1"/>
  <c r="AD29" i="1"/>
  <c r="AD30" i="1" s="1"/>
  <c r="AD31" i="1" s="1"/>
  <c r="AE29" i="1"/>
  <c r="AE30" i="1" s="1"/>
  <c r="AE31" i="1" s="1"/>
  <c r="AH29" i="1"/>
  <c r="AH30" i="1" s="1"/>
  <c r="AH31" i="1" s="1"/>
  <c r="J32" i="1"/>
  <c r="K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H24" i="1"/>
  <c r="H23" i="1"/>
  <c r="H32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14" i="1" s="1"/>
  <c r="H42" i="1"/>
  <c r="H7" i="1" s="1"/>
  <c r="H8" i="1" s="1"/>
  <c r="H9" i="1" s="1"/>
  <c r="H10" i="1" s="1"/>
  <c r="I30" i="1" l="1"/>
  <c r="I31" i="1" s="1"/>
  <c r="L29" i="1"/>
  <c r="L30" i="1" s="1"/>
  <c r="L31" i="1" s="1"/>
  <c r="L11" i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<sst xmlns="http://schemas.openxmlformats.org/spreadsheetml/2006/main" count="260" uniqueCount="145">
  <si>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</si>
  <si>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</si>
  <si>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</si>
  <si>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</si>
  <si>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</si>
  <si>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</si>
  <si>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</si>
  <si>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</si>
  <si>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</si>
  <si>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</si>
  <si>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</si>
  <si>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</si>
  <si>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</si>
  <si>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</si>
  <si>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</si>
  <si>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</si>
  <si>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</si>
  <si>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</si>
  <si>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</si>
  <si>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</si>
  <si>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</si>
  <si>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</si>
  <si>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</si>
  <si>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</si>
  <si>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</si>
  <si>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</si>
  <si>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</si>
  <si>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</si>
  <si>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</si>
  <si>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</si>
  <si>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</si>
  <si>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</si>
  <si>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</si>
  <si>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</si>
  <si>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</si>
  <si>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</si>
  <si>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</si>
  <si>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</si>
  <si>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</si>
  <si>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</si>
  <si>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</si>
  <si>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</si>
  <si>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</si>
  <si>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</si>
  <si>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</si>
  <si>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</si>
  <si>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</si>
  <si>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</si>
  <si>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</si>
  <si>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</si>
  <si>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</si>
  <si>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</si>
  <si>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</si>
  <si>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</si>
  <si>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</si>
  <si>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</si>
  <si>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</si>
  <si>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</si>
  <si>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</si>
  <si>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</si>
  <si>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</si>
  <si>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</si>
  <si>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</si>
  <si>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</si>
  <si>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</si>
  <si>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</si>
  <si>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</si>
  <si>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</si>
  <si>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</si>
  <si>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</si>
  <si>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</si>
  <si>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</si>
  <si>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</si>
  <si>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</si>
  <si>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</si>
  <si>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</si>
  <si>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</si>
  <si>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</si>
  <si>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</si>
  <si>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</si>
  <si>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</si>
  <si>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</si>
  <si>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</si>
  <si>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</si>
  <si>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</si>
  <si>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</si>
  <si>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</si>
  <si>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</si>
  <si>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</si>
  <si>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</si>
  <si>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</si>
  <si>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</si>
  <si>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</si>
  <si>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</si>
  <si>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</si>
  <si>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</si>
  <si>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</si>
  <si>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</si>
  <si>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</si>
  <si>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</si>
  <si>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</si>
  <si>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</si>
  <si>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</si>
  <si>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</si>
  <si>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</si>
  <si>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</si>
  <si>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</si>
  <si>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</si>
  <si>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</si>
  <si>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</si>
  <si>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</si>
  <si>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</si>
  <si>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</si>
  <si>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</si>
  <si>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</si>
  <si>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</si>
  <si>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</si>
  <si>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</si>
  <si>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</si>
  <si>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</si>
  <si>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</si>
  <si>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</si>
  <si>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</si>
  <si>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</si>
  <si>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</si>
  <si>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</si>
  <si>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</si>
  <si>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</si>
  <si>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</si>
  <si>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</si>
  <si>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</si>
  <si>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</si>
  <si>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</si>
  <si>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</si>
  <si>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</si>
  <si>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</si>
  <si>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</si>
  <si>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</si>
  <si>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</si>
  <si>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</si>
  <si>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</si>
  <si>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</si>
  <si>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</si>
  <si>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</si>
  <si>
    <t>STOCK in 2018 (kunit)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</si>
</sst>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" fontId="0" fillId="0" borderId="0" xfId="0" applyNumberFormat="1" applyFill="1"/>
    <xf numFmtId="1" fontId="0" fillId="0" borderId="0" xfId="68" applyNumberFormat="1" applyFont="1" applyFill="1"/>
    <xf numFmtId="171" fontId="0" fillId="0" borderId="0" xfId="0" applyNumberFormat="1" applyFill="1" applyBorder="1"/>
    <xf numFmtId="43" fontId="0" fillId="0" borderId="0" xfId="0" applyNumberFormat="1"/>
    <xf numFmtId="171" fontId="0" fillId="0" borderId="0" xfId="0" applyNumberFormat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A22" zoomScale="55" zoomScaleNormal="55" workbookViewId="0">
      <selection activeCell="H38" sqref="H38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143</v>
      </c>
      <c r="AI5" s="50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0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5">
        <f>H42*1.05</f>
        <v>2228.8843500000003</v>
      </c>
      <c r="I7" s="55">
        <f t="shared" ref="I7:AH7" si="0">I42*1.05</f>
        <v>29.98695</v>
      </c>
      <c r="J7" s="55">
        <f t="shared" si="0"/>
        <v>554.76225000000022</v>
      </c>
      <c r="K7" s="55">
        <f t="shared" si="0"/>
        <v>107.68275000000003</v>
      </c>
      <c r="L7" s="55">
        <f t="shared" si="0"/>
        <v>48.583499999999994</v>
      </c>
      <c r="M7" s="55">
        <f t="shared" si="0"/>
        <v>36.785699999999999</v>
      </c>
      <c r="N7" s="55">
        <f t="shared" si="0"/>
        <v>19.214999999999996</v>
      </c>
      <c r="O7" s="55">
        <f t="shared" si="0"/>
        <v>53.548949999999998</v>
      </c>
      <c r="P7" s="55">
        <f t="shared" si="0"/>
        <v>91.8309</v>
      </c>
      <c r="Q7" s="55">
        <f t="shared" si="0"/>
        <v>36.018149999999999</v>
      </c>
      <c r="R7" s="55">
        <f t="shared" si="0"/>
        <v>43.430099999999996</v>
      </c>
      <c r="S7" s="55">
        <f t="shared" si="0"/>
        <v>78.821400000000011</v>
      </c>
      <c r="T7" s="55">
        <f t="shared" si="0"/>
        <v>71.70975</v>
      </c>
      <c r="U7" s="55">
        <f t="shared" si="0"/>
        <v>60.372900000000001</v>
      </c>
      <c r="V7" s="55">
        <f t="shared" si="0"/>
        <v>271.39140000000003</v>
      </c>
      <c r="W7" s="55">
        <f t="shared" si="0"/>
        <v>76.935599999999994</v>
      </c>
      <c r="X7" s="55">
        <f t="shared" si="0"/>
        <v>92.664599999999993</v>
      </c>
      <c r="Y7" s="55">
        <f t="shared" si="0"/>
        <v>82.989900000000006</v>
      </c>
      <c r="Z7" s="55">
        <f t="shared" si="0"/>
        <v>60.668999999999997</v>
      </c>
      <c r="AA7" s="55">
        <f t="shared" si="0"/>
        <v>136.81920000000005</v>
      </c>
      <c r="AB7" s="55">
        <f t="shared" si="0"/>
        <v>15.622949999999999</v>
      </c>
      <c r="AC7" s="55">
        <f t="shared" si="0"/>
        <v>64.41749999999999</v>
      </c>
      <c r="AD7" s="55">
        <f t="shared" si="0"/>
        <v>34.345500000000008</v>
      </c>
      <c r="AE7" s="55">
        <f t="shared" si="0"/>
        <v>30.602249999999998</v>
      </c>
      <c r="AF7" s="55">
        <f t="shared" si="0"/>
        <v>33.474000000000004</v>
      </c>
      <c r="AG7" s="55">
        <f t="shared" si="0"/>
        <v>67.603200000000015</v>
      </c>
      <c r="AH7" s="55">
        <f t="shared" si="0"/>
        <v>28.600950000000005</v>
      </c>
      <c r="AI7" s="50"/>
    </row>
    <row r="8" spans="1:35" s="50" customFormat="1" x14ac:dyDescent="0.3">
      <c r="E8" s="30">
        <v>2022</v>
      </c>
      <c r="F8" s="50" t="s">
        <v>96</v>
      </c>
      <c r="H8" s="55">
        <f>H7*1.01</f>
        <v>2251.1731935000003</v>
      </c>
      <c r="I8" s="55">
        <f t="shared" ref="I8:AH8" si="1">I7*1.01</f>
        <v>30.2868195</v>
      </c>
      <c r="J8" s="55">
        <f t="shared" si="1"/>
        <v>560.30987250000021</v>
      </c>
      <c r="K8" s="55">
        <f t="shared" si="1"/>
        <v>108.75957750000003</v>
      </c>
      <c r="L8" s="55">
        <f t="shared" si="1"/>
        <v>49.069334999999995</v>
      </c>
      <c r="M8" s="55">
        <f t="shared" si="1"/>
        <v>37.153556999999999</v>
      </c>
      <c r="N8" s="55">
        <f t="shared" si="1"/>
        <v>19.407149999999998</v>
      </c>
      <c r="O8" s="55">
        <f t="shared" si="1"/>
        <v>54.084439499999995</v>
      </c>
      <c r="P8" s="55">
        <f t="shared" si="1"/>
        <v>92.749209000000008</v>
      </c>
      <c r="Q8" s="55">
        <f t="shared" si="1"/>
        <v>36.378331500000002</v>
      </c>
      <c r="R8" s="55">
        <f t="shared" si="1"/>
        <v>43.864400999999994</v>
      </c>
      <c r="S8" s="55">
        <f t="shared" si="1"/>
        <v>79.609614000000008</v>
      </c>
      <c r="T8" s="55">
        <f t="shared" si="1"/>
        <v>72.426847499999994</v>
      </c>
      <c r="U8" s="55">
        <f t="shared" si="1"/>
        <v>60.976629000000003</v>
      </c>
      <c r="V8" s="55">
        <f t="shared" si="1"/>
        <v>274.10531400000002</v>
      </c>
      <c r="W8" s="55">
        <f t="shared" si="1"/>
        <v>77.704955999999996</v>
      </c>
      <c r="X8" s="55">
        <f t="shared" si="1"/>
        <v>93.591245999999998</v>
      </c>
      <c r="Y8" s="55">
        <f t="shared" si="1"/>
        <v>83.819799000000003</v>
      </c>
      <c r="Z8" s="55">
        <f t="shared" si="1"/>
        <v>61.275689999999997</v>
      </c>
      <c r="AA8" s="55">
        <f t="shared" si="1"/>
        <v>138.18739200000005</v>
      </c>
      <c r="AB8" s="55">
        <f t="shared" si="1"/>
        <v>15.7791795</v>
      </c>
      <c r="AC8" s="55">
        <f t="shared" si="1"/>
        <v>65.061674999999994</v>
      </c>
      <c r="AD8" s="55">
        <f t="shared" si="1"/>
        <v>34.688955000000007</v>
      </c>
      <c r="AE8" s="55">
        <f t="shared" si="1"/>
        <v>30.908272499999999</v>
      </c>
      <c r="AF8" s="55">
        <f t="shared" si="1"/>
        <v>33.808740000000007</v>
      </c>
      <c r="AG8" s="55">
        <f t="shared" si="1"/>
        <v>68.279232000000022</v>
      </c>
      <c r="AH8" s="55">
        <f t="shared" si="1"/>
        <v>28.886959500000003</v>
      </c>
    </row>
    <row r="9" spans="1:35" s="50" customFormat="1" x14ac:dyDescent="0.3">
      <c r="E9" s="30">
        <v>2030</v>
      </c>
      <c r="F9" s="50" t="s">
        <v>96</v>
      </c>
      <c r="H9" s="55">
        <f>H8*1.05</f>
        <v>2363.7318531750002</v>
      </c>
      <c r="I9" s="55">
        <f t="shared" ref="I9:AH9" si="2">I8*1.05</f>
        <v>31.801160475</v>
      </c>
      <c r="J9" s="55">
        <f t="shared" si="2"/>
        <v>588.3253661250003</v>
      </c>
      <c r="K9" s="55">
        <f t="shared" si="2"/>
        <v>114.19755637500005</v>
      </c>
      <c r="L9" s="55">
        <f t="shared" si="2"/>
        <v>51.522801749999999</v>
      </c>
      <c r="M9" s="55">
        <f t="shared" si="2"/>
        <v>39.011234850000001</v>
      </c>
      <c r="N9" s="55">
        <f t="shared" si="2"/>
        <v>20.3775075</v>
      </c>
      <c r="O9" s="55">
        <f t="shared" si="2"/>
        <v>56.788661474999998</v>
      </c>
      <c r="P9" s="55">
        <f t="shared" si="2"/>
        <v>97.386669450000014</v>
      </c>
      <c r="Q9" s="55">
        <f t="shared" si="2"/>
        <v>38.197248075000005</v>
      </c>
      <c r="R9" s="55">
        <f t="shared" si="2"/>
        <v>46.057621049999995</v>
      </c>
      <c r="S9" s="55">
        <f t="shared" si="2"/>
        <v>83.590094700000009</v>
      </c>
      <c r="T9" s="55">
        <f t="shared" si="2"/>
        <v>76.048189874999991</v>
      </c>
      <c r="U9" s="55">
        <f t="shared" si="2"/>
        <v>64.025460450000011</v>
      </c>
      <c r="V9" s="55">
        <f t="shared" si="2"/>
        <v>287.81057970000006</v>
      </c>
      <c r="W9" s="55">
        <f t="shared" si="2"/>
        <v>81.590203799999998</v>
      </c>
      <c r="X9" s="55">
        <f t="shared" si="2"/>
        <v>98.270808299999999</v>
      </c>
      <c r="Y9" s="55">
        <f t="shared" si="2"/>
        <v>88.010788950000006</v>
      </c>
      <c r="Z9" s="55">
        <f t="shared" si="2"/>
        <v>64.339474499999994</v>
      </c>
      <c r="AA9" s="55">
        <f t="shared" si="2"/>
        <v>145.09676160000006</v>
      </c>
      <c r="AB9" s="55">
        <f t="shared" si="2"/>
        <v>16.568138475000001</v>
      </c>
      <c r="AC9" s="55">
        <f t="shared" si="2"/>
        <v>68.314758749999996</v>
      </c>
      <c r="AD9" s="55">
        <f t="shared" si="2"/>
        <v>36.423402750000008</v>
      </c>
      <c r="AE9" s="55">
        <f t="shared" si="2"/>
        <v>32.453686124999997</v>
      </c>
      <c r="AF9" s="55">
        <f t="shared" si="2"/>
        <v>35.49917700000001</v>
      </c>
      <c r="AG9" s="55">
        <f t="shared" si="2"/>
        <v>71.693193600000029</v>
      </c>
      <c r="AH9" s="55">
        <f t="shared" si="2"/>
        <v>30.331307475000006</v>
      </c>
    </row>
    <row r="10" spans="1:35" s="50" customFormat="1" x14ac:dyDescent="0.3">
      <c r="E10" s="30">
        <v>2050</v>
      </c>
      <c r="F10" s="50" t="s">
        <v>96</v>
      </c>
      <c r="H10" s="55">
        <f>H9*1.12</f>
        <v>2647.3796755560006</v>
      </c>
      <c r="I10" s="55">
        <f t="shared" ref="I10:AH10" si="3">I9*1.12</f>
        <v>35.617299732000006</v>
      </c>
      <c r="J10" s="55">
        <f t="shared" si="3"/>
        <v>658.92441006000035</v>
      </c>
      <c r="K10" s="55">
        <f t="shared" si="3"/>
        <v>127.90126314000007</v>
      </c>
      <c r="L10" s="55">
        <f t="shared" si="3"/>
        <v>57.705537960000008</v>
      </c>
      <c r="M10" s="55">
        <f t="shared" si="3"/>
        <v>43.692583032000009</v>
      </c>
      <c r="N10" s="55">
        <f t="shared" si="3"/>
        <v>22.822808400000003</v>
      </c>
      <c r="O10" s="55">
        <f t="shared" si="3"/>
        <v>63.603300852000004</v>
      </c>
      <c r="P10" s="55">
        <f t="shared" si="3"/>
        <v>109.07306978400003</v>
      </c>
      <c r="Q10" s="55">
        <f t="shared" si="3"/>
        <v>42.780917844000008</v>
      </c>
      <c r="R10" s="55">
        <f t="shared" si="3"/>
        <v>51.584535576</v>
      </c>
      <c r="S10" s="55">
        <f t="shared" si="3"/>
        <v>93.620906064000025</v>
      </c>
      <c r="T10" s="55">
        <f t="shared" si="3"/>
        <v>85.173972660000004</v>
      </c>
      <c r="U10" s="55">
        <f t="shared" si="3"/>
        <v>71.708515704000021</v>
      </c>
      <c r="V10" s="55">
        <f t="shared" si="3"/>
        <v>322.3478492640001</v>
      </c>
      <c r="W10" s="55">
        <f t="shared" si="3"/>
        <v>91.381028256000008</v>
      </c>
      <c r="X10" s="55">
        <f t="shared" si="3"/>
        <v>110.06330529600001</v>
      </c>
      <c r="Y10" s="55">
        <f t="shared" si="3"/>
        <v>98.572083624000015</v>
      </c>
      <c r="Z10" s="55">
        <f t="shared" si="3"/>
        <v>72.060211440000003</v>
      </c>
      <c r="AA10" s="55">
        <f t="shared" si="3"/>
        <v>162.50837299200009</v>
      </c>
      <c r="AB10" s="55">
        <f t="shared" si="3"/>
        <v>18.556315092000002</v>
      </c>
      <c r="AC10" s="55">
        <f t="shared" si="3"/>
        <v>76.512529799999996</v>
      </c>
      <c r="AD10" s="55">
        <f t="shared" si="3"/>
        <v>40.794211080000011</v>
      </c>
      <c r="AE10" s="55">
        <f t="shared" si="3"/>
        <v>36.348128459999998</v>
      </c>
      <c r="AF10" s="55">
        <f t="shared" si="3"/>
        <v>39.759078240000015</v>
      </c>
      <c r="AG10" s="55">
        <f t="shared" si="3"/>
        <v>80.296376832000036</v>
      </c>
      <c r="AH10" s="55">
        <f t="shared" si="3"/>
        <v>33.971064372000008</v>
      </c>
    </row>
    <row r="11" spans="1:35" s="27" customFormat="1" x14ac:dyDescent="0.3">
      <c r="E11" s="30">
        <v>2070</v>
      </c>
      <c r="F11" s="50" t="s">
        <v>96</v>
      </c>
      <c r="H11" s="55">
        <f>H7*1.35</f>
        <v>3008.9938725000006</v>
      </c>
      <c r="I11" s="55">
        <f t="shared" ref="I11:AH11" si="4">I7*1.35</f>
        <v>40.4823825</v>
      </c>
      <c r="J11" s="55">
        <f t="shared" si="4"/>
        <v>748.92903750000039</v>
      </c>
      <c r="K11" s="55">
        <f t="shared" si="4"/>
        <v>145.37171250000006</v>
      </c>
      <c r="L11" s="55">
        <f t="shared" si="4"/>
        <v>65.587724999999992</v>
      </c>
      <c r="M11" s="55">
        <f t="shared" si="4"/>
        <v>49.660695000000004</v>
      </c>
      <c r="N11" s="55">
        <f t="shared" si="4"/>
        <v>25.940249999999995</v>
      </c>
      <c r="O11" s="55">
        <f t="shared" si="4"/>
        <v>72.291082500000002</v>
      </c>
      <c r="P11" s="55">
        <f t="shared" si="4"/>
        <v>123.971715</v>
      </c>
      <c r="Q11" s="55">
        <f t="shared" si="4"/>
        <v>48.624502499999998</v>
      </c>
      <c r="R11" s="55">
        <f t="shared" si="4"/>
        <v>58.630634999999998</v>
      </c>
      <c r="S11" s="55">
        <f t="shared" si="4"/>
        <v>106.40889000000003</v>
      </c>
      <c r="T11" s="55">
        <f t="shared" si="4"/>
        <v>96.808162500000009</v>
      </c>
      <c r="U11" s="55">
        <f t="shared" si="4"/>
        <v>81.503415000000004</v>
      </c>
      <c r="V11" s="55">
        <f t="shared" si="4"/>
        <v>366.37839000000008</v>
      </c>
      <c r="W11" s="55">
        <f t="shared" si="4"/>
        <v>103.86306</v>
      </c>
      <c r="X11" s="55">
        <f t="shared" si="4"/>
        <v>125.09721</v>
      </c>
      <c r="Y11" s="55">
        <f t="shared" si="4"/>
        <v>112.03636500000002</v>
      </c>
      <c r="Z11" s="55">
        <f t="shared" si="4"/>
        <v>81.903149999999997</v>
      </c>
      <c r="AA11" s="55">
        <f t="shared" si="4"/>
        <v>184.70592000000008</v>
      </c>
      <c r="AB11" s="55">
        <f t="shared" si="4"/>
        <v>21.090982499999999</v>
      </c>
      <c r="AC11" s="55">
        <f t="shared" si="4"/>
        <v>86.963624999999993</v>
      </c>
      <c r="AD11" s="55">
        <f t="shared" si="4"/>
        <v>46.366425000000014</v>
      </c>
      <c r="AE11" s="55">
        <f t="shared" si="4"/>
        <v>41.3130375</v>
      </c>
      <c r="AF11" s="55">
        <f t="shared" si="4"/>
        <v>45.189900000000009</v>
      </c>
      <c r="AG11" s="55">
        <f t="shared" si="4"/>
        <v>91.264320000000026</v>
      </c>
      <c r="AH11" s="55">
        <f t="shared" si="4"/>
        <v>38.611282500000009</v>
      </c>
      <c r="AI11" s="50"/>
    </row>
    <row r="12" spans="1:35" s="27" customFormat="1" x14ac:dyDescent="0.3">
      <c r="B12" s="32"/>
      <c r="D12" s="32"/>
      <c r="E12" s="33">
        <v>0</v>
      </c>
      <c r="F12" s="50" t="s">
        <v>96</v>
      </c>
      <c r="G12" s="32"/>
      <c r="H12" s="52">
        <v>5</v>
      </c>
      <c r="I12" s="52">
        <v>5</v>
      </c>
      <c r="J12" s="52">
        <v>5</v>
      </c>
      <c r="K12" s="52">
        <v>5</v>
      </c>
      <c r="L12" s="52">
        <v>5</v>
      </c>
      <c r="M12" s="52">
        <v>5</v>
      </c>
      <c r="N12" s="52">
        <v>5</v>
      </c>
      <c r="O12" s="52">
        <v>5</v>
      </c>
      <c r="P12" s="52">
        <v>5</v>
      </c>
      <c r="Q12" s="52">
        <v>5</v>
      </c>
      <c r="R12" s="52">
        <v>5</v>
      </c>
      <c r="S12" s="52">
        <v>5</v>
      </c>
      <c r="T12" s="52">
        <v>5</v>
      </c>
      <c r="U12" s="52">
        <v>5</v>
      </c>
      <c r="V12" s="52">
        <v>5</v>
      </c>
      <c r="W12" s="52">
        <v>5</v>
      </c>
      <c r="X12" s="52">
        <v>5</v>
      </c>
      <c r="Y12" s="52">
        <v>5</v>
      </c>
      <c r="Z12" s="52">
        <v>5</v>
      </c>
      <c r="AA12" s="52">
        <v>5</v>
      </c>
      <c r="AB12" s="52">
        <v>5</v>
      </c>
      <c r="AC12" s="52">
        <v>5</v>
      </c>
      <c r="AD12" s="52">
        <v>5</v>
      </c>
      <c r="AE12" s="52">
        <v>5</v>
      </c>
      <c r="AF12" s="52">
        <v>5</v>
      </c>
      <c r="AG12" s="52">
        <v>5</v>
      </c>
      <c r="AH12" s="52">
        <v>5</v>
      </c>
      <c r="AI12" s="32"/>
    </row>
    <row r="13" spans="1:35" s="50" customFormat="1" x14ac:dyDescent="0.3">
      <c r="B13" s="29"/>
      <c r="C13" s="29" t="s">
        <v>102</v>
      </c>
      <c r="D13" s="29" t="s">
        <v>9</v>
      </c>
      <c r="E13" s="31">
        <v>2018</v>
      </c>
      <c r="F13" s="54"/>
      <c r="G13" s="29"/>
      <c r="H13" s="53">
        <v>1</v>
      </c>
      <c r="I13" s="53">
        <v>1</v>
      </c>
      <c r="J13" s="53">
        <v>1</v>
      </c>
      <c r="K13" s="53">
        <v>1</v>
      </c>
      <c r="L13" s="53">
        <v>1</v>
      </c>
      <c r="M13" s="53">
        <v>1</v>
      </c>
      <c r="N13" s="53">
        <v>1</v>
      </c>
      <c r="O13" s="53">
        <v>1</v>
      </c>
      <c r="P13" s="53">
        <v>1</v>
      </c>
      <c r="Q13" s="53">
        <v>1</v>
      </c>
      <c r="R13" s="53">
        <v>1</v>
      </c>
      <c r="S13" s="53">
        <v>1</v>
      </c>
      <c r="T13" s="53">
        <v>1</v>
      </c>
      <c r="U13" s="53">
        <v>1</v>
      </c>
      <c r="V13" s="53">
        <v>1</v>
      </c>
      <c r="W13" s="53">
        <v>1</v>
      </c>
      <c r="X13" s="53">
        <v>1</v>
      </c>
      <c r="Y13" s="53">
        <v>1</v>
      </c>
      <c r="Z13" s="53">
        <v>1</v>
      </c>
      <c r="AA13" s="53">
        <v>1</v>
      </c>
      <c r="AB13" s="53">
        <v>1</v>
      </c>
      <c r="AC13" s="53">
        <v>1</v>
      </c>
      <c r="AD13" s="53">
        <v>1</v>
      </c>
      <c r="AE13" s="53">
        <v>1</v>
      </c>
      <c r="AF13" s="53">
        <v>1</v>
      </c>
      <c r="AG13" s="53">
        <v>1</v>
      </c>
      <c r="AH13" s="53">
        <v>1</v>
      </c>
      <c r="AI13" s="32"/>
    </row>
    <row r="14" spans="1:35" s="27" customFormat="1" x14ac:dyDescent="0.3">
      <c r="B14" s="32" t="s">
        <v>100</v>
      </c>
      <c r="C14" s="50"/>
      <c r="D14" s="50"/>
      <c r="E14" s="30">
        <v>2018</v>
      </c>
      <c r="F14" s="50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0" customFormat="1" x14ac:dyDescent="0.3">
      <c r="B15" s="32"/>
      <c r="E15" s="30">
        <v>2022</v>
      </c>
      <c r="F15" s="50" t="s">
        <v>96</v>
      </c>
      <c r="G15" s="32"/>
      <c r="H15" s="52">
        <f>H14*1.1</f>
        <v>371.64781500000004</v>
      </c>
      <c r="I15" s="52">
        <f t="shared" ref="I15:AH15" si="6">I14*1.1</f>
        <v>6.0891599999999997</v>
      </c>
      <c r="J15" s="52">
        <f t="shared" si="6"/>
        <v>78.163470000000018</v>
      </c>
      <c r="K15" s="52">
        <f t="shared" si="6"/>
        <v>16.662030000000001</v>
      </c>
      <c r="L15" s="52">
        <f t="shared" si="6"/>
        <v>8.3841450000000002</v>
      </c>
      <c r="M15" s="52">
        <f t="shared" si="6"/>
        <v>6.1931100000000008</v>
      </c>
      <c r="N15" s="52">
        <f t="shared" si="6"/>
        <v>4.0759949999999998</v>
      </c>
      <c r="O15" s="52">
        <f t="shared" si="6"/>
        <v>8.2628700000000013</v>
      </c>
      <c r="P15" s="52">
        <f t="shared" si="6"/>
        <v>14.877555000000001</v>
      </c>
      <c r="Q15" s="52">
        <f t="shared" si="6"/>
        <v>6.9727350000000001</v>
      </c>
      <c r="R15" s="52">
        <f t="shared" si="6"/>
        <v>8.7722250000000024</v>
      </c>
      <c r="S15" s="52">
        <f t="shared" si="6"/>
        <v>14.101395</v>
      </c>
      <c r="T15" s="52">
        <f t="shared" si="6"/>
        <v>10.202115000000003</v>
      </c>
      <c r="U15" s="52">
        <f t="shared" si="6"/>
        <v>10.184790000000001</v>
      </c>
      <c r="V15" s="52">
        <f t="shared" si="6"/>
        <v>43.656690000000012</v>
      </c>
      <c r="W15" s="52">
        <f t="shared" si="6"/>
        <v>12.867855</v>
      </c>
      <c r="X15" s="52">
        <f t="shared" si="6"/>
        <v>13.868085000000001</v>
      </c>
      <c r="Y15" s="52">
        <f t="shared" si="6"/>
        <v>14.440965000000002</v>
      </c>
      <c r="Z15" s="52">
        <f t="shared" si="6"/>
        <v>8.774535000000002</v>
      </c>
      <c r="AA15" s="52">
        <f t="shared" si="6"/>
        <v>21.695519999999998</v>
      </c>
      <c r="AB15" s="52">
        <f t="shared" si="6"/>
        <v>3.6902250000000003</v>
      </c>
      <c r="AC15" s="52">
        <f t="shared" si="6"/>
        <v>14.472150000000001</v>
      </c>
      <c r="AD15" s="52">
        <f t="shared" si="6"/>
        <v>6.8260500000000013</v>
      </c>
      <c r="AE15" s="52">
        <f t="shared" si="6"/>
        <v>6.4783950000000008</v>
      </c>
      <c r="AF15" s="52">
        <f t="shared" si="6"/>
        <v>8.5204350000000009</v>
      </c>
      <c r="AG15" s="52">
        <f t="shared" si="6"/>
        <v>15.704535000000002</v>
      </c>
      <c r="AH15" s="52">
        <f t="shared" si="6"/>
        <v>7.7107799999999997</v>
      </c>
      <c r="AI15" s="32"/>
    </row>
    <row r="16" spans="1:35" s="50" customFormat="1" x14ac:dyDescent="0.3">
      <c r="B16" s="32"/>
      <c r="E16" s="30">
        <v>2030</v>
      </c>
      <c r="F16" s="50" t="s">
        <v>96</v>
      </c>
      <c r="G16" s="32"/>
      <c r="H16" s="52">
        <f>H15*1.09</f>
        <v>405.0961183500001</v>
      </c>
      <c r="I16" s="52">
        <f t="shared" ref="I16:AH16" si="7">I15*1.09</f>
        <v>6.6371843999999998</v>
      </c>
      <c r="J16" s="52">
        <f t="shared" si="7"/>
        <v>85.198182300000028</v>
      </c>
      <c r="K16" s="52">
        <f t="shared" si="7"/>
        <v>18.161612700000003</v>
      </c>
      <c r="L16" s="52">
        <f t="shared" si="7"/>
        <v>9.1387180500000014</v>
      </c>
      <c r="M16" s="52">
        <f t="shared" si="7"/>
        <v>6.7504899000000016</v>
      </c>
      <c r="N16" s="52">
        <f t="shared" si="7"/>
        <v>4.4428345499999997</v>
      </c>
      <c r="O16" s="52">
        <f t="shared" si="7"/>
        <v>9.0065283000000029</v>
      </c>
      <c r="P16" s="52">
        <f t="shared" si="7"/>
        <v>16.216534950000003</v>
      </c>
      <c r="Q16" s="52">
        <f t="shared" si="7"/>
        <v>7.6002811500000007</v>
      </c>
      <c r="R16" s="52">
        <f t="shared" si="7"/>
        <v>9.5617252500000038</v>
      </c>
      <c r="S16" s="52">
        <f t="shared" si="7"/>
        <v>15.370520550000002</v>
      </c>
      <c r="T16" s="52">
        <f t="shared" si="7"/>
        <v>11.120305350000004</v>
      </c>
      <c r="U16" s="52">
        <f t="shared" si="7"/>
        <v>11.101421100000003</v>
      </c>
      <c r="V16" s="52">
        <f t="shared" si="7"/>
        <v>47.585792100000013</v>
      </c>
      <c r="W16" s="52">
        <f t="shared" si="7"/>
        <v>14.025961950000001</v>
      </c>
      <c r="X16" s="52">
        <f t="shared" si="7"/>
        <v>15.116212650000001</v>
      </c>
      <c r="Y16" s="52">
        <f t="shared" si="7"/>
        <v>15.740651850000003</v>
      </c>
      <c r="Z16" s="52">
        <f t="shared" si="7"/>
        <v>9.5642431500000029</v>
      </c>
      <c r="AA16" s="52">
        <f t="shared" si="7"/>
        <v>23.6481168</v>
      </c>
      <c r="AB16" s="52">
        <f t="shared" si="7"/>
        <v>4.0223452500000008</v>
      </c>
      <c r="AC16" s="52">
        <f t="shared" si="7"/>
        <v>15.774643500000002</v>
      </c>
      <c r="AD16" s="52">
        <f t="shared" si="7"/>
        <v>7.4403945000000018</v>
      </c>
      <c r="AE16" s="52">
        <f t="shared" si="7"/>
        <v>7.0614505500000018</v>
      </c>
      <c r="AF16" s="52">
        <f t="shared" si="7"/>
        <v>9.2872741500000018</v>
      </c>
      <c r="AG16" s="52">
        <f t="shared" si="7"/>
        <v>17.117943150000002</v>
      </c>
      <c r="AH16" s="52">
        <f t="shared" si="7"/>
        <v>8.4047502000000005</v>
      </c>
      <c r="AI16" s="32"/>
    </row>
    <row r="17" spans="2:35" s="50" customFormat="1" x14ac:dyDescent="0.3">
      <c r="B17" s="32"/>
      <c r="E17" s="30">
        <v>2050</v>
      </c>
      <c r="F17" s="50" t="s">
        <v>96</v>
      </c>
      <c r="G17" s="32"/>
      <c r="H17" s="52">
        <f>H16*1.37</f>
        <v>554.98168213950021</v>
      </c>
      <c r="I17" s="52">
        <f t="shared" ref="I17:AH17" si="8">I16*1.37</f>
        <v>9.0929426280000012</v>
      </c>
      <c r="J17" s="52">
        <f t="shared" si="8"/>
        <v>116.72150975100004</v>
      </c>
      <c r="K17" s="52">
        <f t="shared" si="8"/>
        <v>24.881409399000006</v>
      </c>
      <c r="L17" s="52">
        <f t="shared" si="8"/>
        <v>12.520043728500003</v>
      </c>
      <c r="M17" s="52">
        <f t="shared" si="8"/>
        <v>9.2481711630000021</v>
      </c>
      <c r="N17" s="52">
        <f t="shared" si="8"/>
        <v>6.0866833334999999</v>
      </c>
      <c r="O17" s="52">
        <f t="shared" si="8"/>
        <v>12.338943771000006</v>
      </c>
      <c r="P17" s="52">
        <f t="shared" si="8"/>
        <v>22.216652881500007</v>
      </c>
      <c r="Q17" s="52">
        <f t="shared" si="8"/>
        <v>10.412385175500003</v>
      </c>
      <c r="R17" s="52">
        <f t="shared" si="8"/>
        <v>13.099563592500006</v>
      </c>
      <c r="S17" s="52">
        <f t="shared" si="8"/>
        <v>21.057613153500004</v>
      </c>
      <c r="T17" s="52">
        <f t="shared" si="8"/>
        <v>15.234818329500007</v>
      </c>
      <c r="U17" s="52">
        <f t="shared" si="8"/>
        <v>15.208946907000005</v>
      </c>
      <c r="V17" s="52">
        <f t="shared" si="8"/>
        <v>65.192535177000025</v>
      </c>
      <c r="W17" s="52">
        <f t="shared" si="8"/>
        <v>19.215567871500003</v>
      </c>
      <c r="X17" s="52">
        <f t="shared" si="8"/>
        <v>20.709211330500004</v>
      </c>
      <c r="Y17" s="52">
        <f t="shared" si="8"/>
        <v>21.564693034500007</v>
      </c>
      <c r="Z17" s="52">
        <f t="shared" si="8"/>
        <v>13.103013115500005</v>
      </c>
      <c r="AA17" s="52">
        <f t="shared" si="8"/>
        <v>32.397920016</v>
      </c>
      <c r="AB17" s="52">
        <f t="shared" si="8"/>
        <v>5.5106129925000014</v>
      </c>
      <c r="AC17" s="52">
        <f t="shared" si="8"/>
        <v>21.611261595000006</v>
      </c>
      <c r="AD17" s="52">
        <f t="shared" si="8"/>
        <v>10.193340465000004</v>
      </c>
      <c r="AE17" s="52">
        <f t="shared" si="8"/>
        <v>9.6741872535000031</v>
      </c>
      <c r="AF17" s="52">
        <f t="shared" si="8"/>
        <v>12.723565585500003</v>
      </c>
      <c r="AG17" s="52">
        <f t="shared" si="8"/>
        <v>23.451582115500006</v>
      </c>
      <c r="AH17" s="52">
        <f t="shared" si="8"/>
        <v>11.514507774000002</v>
      </c>
      <c r="AI17" s="32"/>
    </row>
    <row r="18" spans="2:35" s="27" customFormat="1" x14ac:dyDescent="0.3">
      <c r="B18" s="32"/>
      <c r="C18" s="50"/>
      <c r="D18" s="50"/>
      <c r="E18" s="30">
        <v>2070</v>
      </c>
      <c r="F18" s="50" t="s">
        <v>96</v>
      </c>
      <c r="G18" s="32"/>
      <c r="H18" s="52">
        <f>H14*2.5</f>
        <v>844.65412500000002</v>
      </c>
      <c r="I18" s="52">
        <f t="shared" ref="I18:AH18" si="9">I14*2.5</f>
        <v>13.838999999999999</v>
      </c>
      <c r="J18" s="52">
        <f t="shared" si="9"/>
        <v>177.64425000000003</v>
      </c>
      <c r="K18" s="52">
        <f t="shared" si="9"/>
        <v>37.868250000000003</v>
      </c>
      <c r="L18" s="52">
        <f t="shared" si="9"/>
        <v>19.054874999999999</v>
      </c>
      <c r="M18" s="52">
        <f t="shared" si="9"/>
        <v>14.07525</v>
      </c>
      <c r="N18" s="52">
        <f t="shared" si="9"/>
        <v>9.2636249999999993</v>
      </c>
      <c r="O18" s="52">
        <f t="shared" si="9"/>
        <v>18.779250000000001</v>
      </c>
      <c r="P18" s="52">
        <f t="shared" si="9"/>
        <v>33.812624999999997</v>
      </c>
      <c r="Q18" s="52">
        <f t="shared" si="9"/>
        <v>15.847125</v>
      </c>
      <c r="R18" s="52">
        <f t="shared" si="9"/>
        <v>19.936875000000004</v>
      </c>
      <c r="S18" s="52">
        <f t="shared" si="9"/>
        <v>32.048625000000001</v>
      </c>
      <c r="T18" s="52">
        <f t="shared" si="9"/>
        <v>23.186625000000003</v>
      </c>
      <c r="U18" s="52">
        <f t="shared" si="9"/>
        <v>23.14725</v>
      </c>
      <c r="V18" s="52">
        <f t="shared" si="9"/>
        <v>99.219750000000019</v>
      </c>
      <c r="W18" s="52">
        <f t="shared" si="9"/>
        <v>29.245125000000002</v>
      </c>
      <c r="X18" s="52">
        <f t="shared" si="9"/>
        <v>31.518374999999999</v>
      </c>
      <c r="Y18" s="52">
        <f t="shared" si="9"/>
        <v>32.820375000000006</v>
      </c>
      <c r="Z18" s="52">
        <f t="shared" si="9"/>
        <v>19.942125000000001</v>
      </c>
      <c r="AA18" s="52">
        <f t="shared" si="9"/>
        <v>49.307999999999993</v>
      </c>
      <c r="AB18" s="52">
        <f t="shared" si="9"/>
        <v>8.3868749999999999</v>
      </c>
      <c r="AC18" s="52">
        <f t="shared" si="9"/>
        <v>32.891249999999999</v>
      </c>
      <c r="AD18" s="52">
        <f t="shared" si="9"/>
        <v>15.513750000000002</v>
      </c>
      <c r="AE18" s="52">
        <f t="shared" si="9"/>
        <v>14.723625</v>
      </c>
      <c r="AF18" s="52">
        <f t="shared" si="9"/>
        <v>19.364625</v>
      </c>
      <c r="AG18" s="52">
        <f t="shared" si="9"/>
        <v>35.692124999999997</v>
      </c>
      <c r="AH18" s="52">
        <f t="shared" si="9"/>
        <v>17.5245</v>
      </c>
      <c r="AI18" s="32"/>
    </row>
    <row r="19" spans="2:35" s="27" customFormat="1" x14ac:dyDescent="0.3">
      <c r="B19" s="32"/>
      <c r="C19" s="50"/>
      <c r="D19" s="32"/>
      <c r="E19" s="33">
        <v>0</v>
      </c>
      <c r="F19" s="50" t="s">
        <v>96</v>
      </c>
      <c r="G19" s="32"/>
      <c r="H19" s="52">
        <v>5</v>
      </c>
      <c r="I19" s="52">
        <v>5</v>
      </c>
      <c r="J19" s="52">
        <v>5</v>
      </c>
      <c r="K19" s="52">
        <v>5</v>
      </c>
      <c r="L19" s="52">
        <v>5</v>
      </c>
      <c r="M19" s="52">
        <v>5</v>
      </c>
      <c r="N19" s="52">
        <v>5</v>
      </c>
      <c r="O19" s="52">
        <v>5</v>
      </c>
      <c r="P19" s="52">
        <v>5</v>
      </c>
      <c r="Q19" s="52">
        <v>5</v>
      </c>
      <c r="R19" s="52">
        <v>5</v>
      </c>
      <c r="S19" s="52">
        <v>5</v>
      </c>
      <c r="T19" s="52">
        <v>5</v>
      </c>
      <c r="U19" s="52">
        <v>5</v>
      </c>
      <c r="V19" s="52">
        <v>5</v>
      </c>
      <c r="W19" s="52">
        <v>5</v>
      </c>
      <c r="X19" s="52">
        <v>5</v>
      </c>
      <c r="Y19" s="52">
        <v>5</v>
      </c>
      <c r="Z19" s="52">
        <v>5</v>
      </c>
      <c r="AA19" s="52">
        <v>5</v>
      </c>
      <c r="AB19" s="52">
        <v>5</v>
      </c>
      <c r="AC19" s="52">
        <v>5</v>
      </c>
      <c r="AD19" s="52">
        <v>5</v>
      </c>
      <c r="AE19" s="52">
        <v>5</v>
      </c>
      <c r="AF19" s="52">
        <v>5</v>
      </c>
      <c r="AG19" s="52">
        <v>5</v>
      </c>
      <c r="AH19" s="52">
        <v>5</v>
      </c>
      <c r="AI19" s="32"/>
    </row>
    <row r="20" spans="2:35" s="50" customFormat="1" x14ac:dyDescent="0.3">
      <c r="B20" s="29"/>
      <c r="C20" s="29" t="s">
        <v>101</v>
      </c>
      <c r="D20" s="29" t="s">
        <v>9</v>
      </c>
      <c r="E20" s="31">
        <v>2018</v>
      </c>
      <c r="F20" s="54"/>
      <c r="G20" s="29"/>
      <c r="H20" s="53">
        <v>1</v>
      </c>
      <c r="I20" s="53">
        <v>1</v>
      </c>
      <c r="J20" s="53">
        <v>1</v>
      </c>
      <c r="K20" s="53">
        <v>1</v>
      </c>
      <c r="L20" s="53">
        <v>1</v>
      </c>
      <c r="M20" s="53">
        <v>1</v>
      </c>
      <c r="N20" s="53">
        <v>1</v>
      </c>
      <c r="O20" s="53">
        <v>1</v>
      </c>
      <c r="P20" s="53">
        <v>1</v>
      </c>
      <c r="Q20" s="53">
        <v>1</v>
      </c>
      <c r="R20" s="53">
        <v>1</v>
      </c>
      <c r="S20" s="53">
        <v>1</v>
      </c>
      <c r="T20" s="53">
        <v>1</v>
      </c>
      <c r="U20" s="53">
        <v>1</v>
      </c>
      <c r="V20" s="53">
        <v>1</v>
      </c>
      <c r="W20" s="53">
        <v>1</v>
      </c>
      <c r="X20" s="53">
        <v>1</v>
      </c>
      <c r="Y20" s="53">
        <v>1</v>
      </c>
      <c r="Z20" s="53">
        <v>1</v>
      </c>
      <c r="AA20" s="53">
        <v>1</v>
      </c>
      <c r="AB20" s="53">
        <v>1</v>
      </c>
      <c r="AC20" s="53">
        <v>1</v>
      </c>
      <c r="AD20" s="53">
        <v>1</v>
      </c>
      <c r="AE20" s="53">
        <v>1</v>
      </c>
      <c r="AF20" s="53">
        <v>1</v>
      </c>
      <c r="AG20" s="53">
        <v>1</v>
      </c>
      <c r="AH20" s="53">
        <v>1</v>
      </c>
      <c r="AI20" s="32"/>
    </row>
    <row r="21" spans="2:35" s="27" customFormat="1" x14ac:dyDescent="0.3">
      <c r="B21" s="32" t="s">
        <v>137</v>
      </c>
      <c r="C21" s="50"/>
      <c r="D21" s="50"/>
      <c r="E21" s="30">
        <v>2018</v>
      </c>
      <c r="F21" s="50" t="s">
        <v>96</v>
      </c>
      <c r="G21" s="32" t="s">
        <v>139</v>
      </c>
      <c r="H21" s="52">
        <f>H44*1.05</f>
        <v>11.58675</v>
      </c>
      <c r="I21" s="52">
        <f t="shared" ref="I21:AH21" si="10">I44*1.05</f>
        <v>0.15434999999999999</v>
      </c>
      <c r="J21" s="52">
        <f t="shared" si="10"/>
        <v>3.1143000000000005</v>
      </c>
      <c r="K21" s="52">
        <f t="shared" si="10"/>
        <v>0.58065000000000011</v>
      </c>
      <c r="L21" s="52">
        <f t="shared" si="10"/>
        <v>0.26145000000000002</v>
      </c>
      <c r="M21" s="52">
        <f t="shared" si="10"/>
        <v>0.22785</v>
      </c>
      <c r="N21" s="52">
        <f t="shared" si="10"/>
        <v>0.14070000000000002</v>
      </c>
      <c r="O21" s="52">
        <f t="shared" si="10"/>
        <v>0.3906</v>
      </c>
      <c r="P21" s="52">
        <f t="shared" si="10"/>
        <v>0.50295000000000001</v>
      </c>
      <c r="Q21" s="52">
        <f t="shared" si="10"/>
        <v>0.17430000000000001</v>
      </c>
      <c r="R21" s="52">
        <f t="shared" si="10"/>
        <v>0.20790000000000003</v>
      </c>
      <c r="S21" s="52">
        <f t="shared" si="10"/>
        <v>0.40845000000000004</v>
      </c>
      <c r="T21" s="52">
        <f t="shared" si="10"/>
        <v>0.21734999999999999</v>
      </c>
      <c r="U21" s="52">
        <f t="shared" si="10"/>
        <v>0.23100000000000001</v>
      </c>
      <c r="V21" s="52">
        <f t="shared" si="10"/>
        <v>1.2253500000000002</v>
      </c>
      <c r="W21" s="52">
        <f t="shared" si="10"/>
        <v>0.27510000000000001</v>
      </c>
      <c r="X21" s="52">
        <f t="shared" si="10"/>
        <v>0.73499999999999999</v>
      </c>
      <c r="Y21" s="52">
        <f t="shared" si="10"/>
        <v>0.42945</v>
      </c>
      <c r="Z21" s="52">
        <f t="shared" si="10"/>
        <v>0.21734999999999999</v>
      </c>
      <c r="AA21" s="52">
        <f t="shared" si="10"/>
        <v>0.57435000000000003</v>
      </c>
      <c r="AB21" s="52">
        <f t="shared" si="10"/>
        <v>7.7700000000000005E-2</v>
      </c>
      <c r="AC21" s="52">
        <f t="shared" si="10"/>
        <v>0.27405000000000002</v>
      </c>
      <c r="AD21" s="52">
        <f t="shared" si="10"/>
        <v>0.15540000000000001</v>
      </c>
      <c r="AE21" s="52">
        <f t="shared" si="10"/>
        <v>0.21525</v>
      </c>
      <c r="AF21" s="52">
        <f t="shared" si="10"/>
        <v>0.19320000000000001</v>
      </c>
      <c r="AG21" s="52">
        <f t="shared" si="10"/>
        <v>0.33390000000000003</v>
      </c>
      <c r="AH21" s="52">
        <f t="shared" si="10"/>
        <v>0.26880000000000004</v>
      </c>
      <c r="AI21" s="32"/>
    </row>
    <row r="22" spans="2:35" s="50" customFormat="1" x14ac:dyDescent="0.3">
      <c r="B22" s="32"/>
      <c r="E22" s="30">
        <v>2022</v>
      </c>
      <c r="F22" s="50" t="s">
        <v>96</v>
      </c>
      <c r="G22" s="32"/>
      <c r="H22" s="52">
        <f>H21</f>
        <v>11.58675</v>
      </c>
      <c r="I22" s="52">
        <f t="shared" ref="I22:AH22" si="11">I21</f>
        <v>0.15434999999999999</v>
      </c>
      <c r="J22" s="52">
        <f t="shared" si="11"/>
        <v>3.1143000000000005</v>
      </c>
      <c r="K22" s="52">
        <f t="shared" si="11"/>
        <v>0.58065000000000011</v>
      </c>
      <c r="L22" s="52">
        <f t="shared" si="11"/>
        <v>0.26145000000000002</v>
      </c>
      <c r="M22" s="52">
        <f t="shared" si="11"/>
        <v>0.22785</v>
      </c>
      <c r="N22" s="52">
        <f t="shared" si="11"/>
        <v>0.14070000000000002</v>
      </c>
      <c r="O22" s="52">
        <f t="shared" si="11"/>
        <v>0.3906</v>
      </c>
      <c r="P22" s="52">
        <f t="shared" si="11"/>
        <v>0.50295000000000001</v>
      </c>
      <c r="Q22" s="52">
        <f t="shared" si="11"/>
        <v>0.17430000000000001</v>
      </c>
      <c r="R22" s="52">
        <f t="shared" si="11"/>
        <v>0.20790000000000003</v>
      </c>
      <c r="S22" s="52">
        <f t="shared" si="11"/>
        <v>0.40845000000000004</v>
      </c>
      <c r="T22" s="52">
        <f t="shared" si="11"/>
        <v>0.21734999999999999</v>
      </c>
      <c r="U22" s="52">
        <f t="shared" si="11"/>
        <v>0.23100000000000001</v>
      </c>
      <c r="V22" s="52">
        <f t="shared" si="11"/>
        <v>1.2253500000000002</v>
      </c>
      <c r="W22" s="52">
        <f t="shared" si="11"/>
        <v>0.27510000000000001</v>
      </c>
      <c r="X22" s="52">
        <f t="shared" si="11"/>
        <v>0.73499999999999999</v>
      </c>
      <c r="Y22" s="52">
        <f t="shared" si="11"/>
        <v>0.42945</v>
      </c>
      <c r="Z22" s="52">
        <f t="shared" si="11"/>
        <v>0.21734999999999999</v>
      </c>
      <c r="AA22" s="52">
        <f t="shared" si="11"/>
        <v>0.57435000000000003</v>
      </c>
      <c r="AB22" s="52">
        <f t="shared" si="11"/>
        <v>7.7700000000000005E-2</v>
      </c>
      <c r="AC22" s="52">
        <f t="shared" si="11"/>
        <v>0.27405000000000002</v>
      </c>
      <c r="AD22" s="52">
        <f t="shared" si="11"/>
        <v>0.15540000000000001</v>
      </c>
      <c r="AE22" s="52">
        <f t="shared" si="11"/>
        <v>0.21525</v>
      </c>
      <c r="AF22" s="52">
        <f t="shared" si="11"/>
        <v>0.19320000000000001</v>
      </c>
      <c r="AG22" s="52">
        <f t="shared" si="11"/>
        <v>0.33390000000000003</v>
      </c>
      <c r="AH22" s="52">
        <f t="shared" si="11"/>
        <v>0.26880000000000004</v>
      </c>
      <c r="AI22" s="32"/>
    </row>
    <row r="23" spans="2:35" s="50" customFormat="1" x14ac:dyDescent="0.3">
      <c r="B23" s="32"/>
      <c r="E23" s="30">
        <v>2030</v>
      </c>
      <c r="F23" s="50" t="s">
        <v>96</v>
      </c>
      <c r="G23" s="32"/>
      <c r="H23" s="52">
        <f>H22*1.3</f>
        <v>15.062775</v>
      </c>
      <c r="I23" s="52">
        <f t="shared" ref="I23:AH23" si="12">I22*1.3</f>
        <v>0.200655</v>
      </c>
      <c r="J23" s="52">
        <f t="shared" si="12"/>
        <v>4.0485900000000008</v>
      </c>
      <c r="K23" s="52">
        <f t="shared" si="12"/>
        <v>0.75484500000000021</v>
      </c>
      <c r="L23" s="52">
        <f t="shared" si="12"/>
        <v>0.33988500000000005</v>
      </c>
      <c r="M23" s="52">
        <f t="shared" si="12"/>
        <v>0.296205</v>
      </c>
      <c r="N23" s="52">
        <f t="shared" si="12"/>
        <v>0.18291000000000004</v>
      </c>
      <c r="O23" s="52">
        <f t="shared" si="12"/>
        <v>0.50778000000000001</v>
      </c>
      <c r="P23" s="52">
        <f t="shared" si="12"/>
        <v>0.65383500000000006</v>
      </c>
      <c r="Q23" s="52">
        <f t="shared" si="12"/>
        <v>0.22659000000000001</v>
      </c>
      <c r="R23" s="52">
        <f t="shared" si="12"/>
        <v>0.27027000000000007</v>
      </c>
      <c r="S23" s="52">
        <f t="shared" si="12"/>
        <v>0.53098500000000004</v>
      </c>
      <c r="T23" s="52">
        <f t="shared" si="12"/>
        <v>0.282555</v>
      </c>
      <c r="U23" s="52">
        <f t="shared" si="12"/>
        <v>0.30030000000000001</v>
      </c>
      <c r="V23" s="52">
        <f t="shared" si="12"/>
        <v>1.5929550000000003</v>
      </c>
      <c r="W23" s="52">
        <f t="shared" si="12"/>
        <v>0.35763</v>
      </c>
      <c r="X23" s="52">
        <f t="shared" si="12"/>
        <v>0.95550000000000002</v>
      </c>
      <c r="Y23" s="52">
        <f t="shared" si="12"/>
        <v>0.55828500000000003</v>
      </c>
      <c r="Z23" s="52">
        <f t="shared" si="12"/>
        <v>0.282555</v>
      </c>
      <c r="AA23" s="52">
        <f t="shared" si="12"/>
        <v>0.74665500000000007</v>
      </c>
      <c r="AB23" s="52">
        <f t="shared" si="12"/>
        <v>0.10101000000000002</v>
      </c>
      <c r="AC23" s="52">
        <f t="shared" si="12"/>
        <v>0.35626500000000005</v>
      </c>
      <c r="AD23" s="52">
        <f t="shared" si="12"/>
        <v>0.20202000000000003</v>
      </c>
      <c r="AE23" s="52">
        <f t="shared" si="12"/>
        <v>0.27982499999999999</v>
      </c>
      <c r="AF23" s="52">
        <f t="shared" si="12"/>
        <v>0.25116000000000005</v>
      </c>
      <c r="AG23" s="52">
        <f t="shared" si="12"/>
        <v>0.43407000000000007</v>
      </c>
      <c r="AH23" s="52">
        <f t="shared" si="12"/>
        <v>0.34944000000000008</v>
      </c>
      <c r="AI23" s="32"/>
    </row>
    <row r="24" spans="2:35" s="50" customFormat="1" x14ac:dyDescent="0.3">
      <c r="B24" s="32"/>
      <c r="E24" s="30">
        <v>2050</v>
      </c>
      <c r="F24" s="50" t="s">
        <v>96</v>
      </c>
      <c r="G24" s="32"/>
      <c r="H24" s="52">
        <f>H23*2.3</f>
        <v>34.644382499999999</v>
      </c>
      <c r="I24" s="52">
        <f t="shared" ref="I24:AH24" si="13">I23*2.3</f>
        <v>0.46150649999999999</v>
      </c>
      <c r="J24" s="52">
        <f t="shared" si="13"/>
        <v>9.3117570000000018</v>
      </c>
      <c r="K24" s="52">
        <f t="shared" si="13"/>
        <v>1.7361435000000003</v>
      </c>
      <c r="L24" s="52">
        <f t="shared" si="13"/>
        <v>0.78173550000000003</v>
      </c>
      <c r="M24" s="52">
        <f t="shared" si="13"/>
        <v>0.68127149999999992</v>
      </c>
      <c r="N24" s="52">
        <f t="shared" si="13"/>
        <v>0.42069300000000009</v>
      </c>
      <c r="O24" s="52">
        <f t="shared" si="13"/>
        <v>1.167894</v>
      </c>
      <c r="P24" s="52">
        <f t="shared" si="13"/>
        <v>1.5038205</v>
      </c>
      <c r="Q24" s="52">
        <f t="shared" si="13"/>
        <v>0.52115699999999998</v>
      </c>
      <c r="R24" s="52">
        <f t="shared" si="13"/>
        <v>0.62162100000000009</v>
      </c>
      <c r="S24" s="52">
        <f t="shared" si="13"/>
        <v>1.2212654999999999</v>
      </c>
      <c r="T24" s="52">
        <f t="shared" si="13"/>
        <v>0.64987649999999997</v>
      </c>
      <c r="U24" s="52">
        <f t="shared" si="13"/>
        <v>0.69069000000000003</v>
      </c>
      <c r="V24" s="52">
        <f t="shared" si="13"/>
        <v>3.6637965000000006</v>
      </c>
      <c r="W24" s="52">
        <f t="shared" si="13"/>
        <v>0.82254899999999997</v>
      </c>
      <c r="X24" s="52">
        <f t="shared" si="13"/>
        <v>2.1976499999999999</v>
      </c>
      <c r="Y24" s="52">
        <f t="shared" si="13"/>
        <v>1.2840555</v>
      </c>
      <c r="Z24" s="52">
        <f t="shared" si="13"/>
        <v>0.64987649999999997</v>
      </c>
      <c r="AA24" s="52">
        <f t="shared" si="13"/>
        <v>1.7173065000000001</v>
      </c>
      <c r="AB24" s="52">
        <f t="shared" si="13"/>
        <v>0.23232300000000003</v>
      </c>
      <c r="AC24" s="52">
        <f t="shared" si="13"/>
        <v>0.81940950000000001</v>
      </c>
      <c r="AD24" s="52">
        <f t="shared" si="13"/>
        <v>0.46464600000000006</v>
      </c>
      <c r="AE24" s="52">
        <f t="shared" si="13"/>
        <v>0.64359749999999993</v>
      </c>
      <c r="AF24" s="52">
        <f t="shared" si="13"/>
        <v>0.57766800000000007</v>
      </c>
      <c r="AG24" s="52">
        <f t="shared" si="13"/>
        <v>0.99836100000000005</v>
      </c>
      <c r="AH24" s="52">
        <f t="shared" si="13"/>
        <v>0.80371200000000009</v>
      </c>
      <c r="AI24" s="32"/>
    </row>
    <row r="25" spans="2:35" s="27" customFormat="1" x14ac:dyDescent="0.3">
      <c r="B25" s="32"/>
      <c r="C25" s="50"/>
      <c r="D25" s="50"/>
      <c r="E25" s="30">
        <v>2070</v>
      </c>
      <c r="F25" s="50" t="s">
        <v>96</v>
      </c>
      <c r="G25" s="32"/>
      <c r="H25" s="52">
        <f>H21*3.4</f>
        <v>39.394950000000001</v>
      </c>
      <c r="I25" s="52">
        <f t="shared" ref="I25:AH25" si="14">I21*3.4</f>
        <v>0.52478999999999998</v>
      </c>
      <c r="J25" s="52">
        <f t="shared" si="14"/>
        <v>10.588620000000001</v>
      </c>
      <c r="K25" s="52">
        <f t="shared" si="14"/>
        <v>1.9742100000000002</v>
      </c>
      <c r="L25" s="52">
        <f t="shared" si="14"/>
        <v>0.88893</v>
      </c>
      <c r="M25" s="52">
        <f t="shared" si="14"/>
        <v>0.77468999999999999</v>
      </c>
      <c r="N25" s="52">
        <f t="shared" si="14"/>
        <v>0.47838000000000003</v>
      </c>
      <c r="O25" s="52">
        <f t="shared" si="14"/>
        <v>1.3280399999999999</v>
      </c>
      <c r="P25" s="52">
        <f t="shared" si="14"/>
        <v>1.7100299999999999</v>
      </c>
      <c r="Q25" s="52">
        <f t="shared" si="14"/>
        <v>0.59262000000000004</v>
      </c>
      <c r="R25" s="52">
        <f t="shared" si="14"/>
        <v>0.70686000000000004</v>
      </c>
      <c r="S25" s="52">
        <f t="shared" si="14"/>
        <v>1.38873</v>
      </c>
      <c r="T25" s="52">
        <f t="shared" si="14"/>
        <v>0.73898999999999992</v>
      </c>
      <c r="U25" s="52">
        <f t="shared" si="14"/>
        <v>0.78539999999999999</v>
      </c>
      <c r="V25" s="52">
        <f t="shared" si="14"/>
        <v>4.1661900000000003</v>
      </c>
      <c r="W25" s="52">
        <f t="shared" si="14"/>
        <v>0.93534000000000006</v>
      </c>
      <c r="X25" s="52">
        <f t="shared" si="14"/>
        <v>2.4990000000000001</v>
      </c>
      <c r="Y25" s="52">
        <f t="shared" si="14"/>
        <v>1.4601299999999999</v>
      </c>
      <c r="Z25" s="52">
        <f t="shared" si="14"/>
        <v>0.73898999999999992</v>
      </c>
      <c r="AA25" s="52">
        <f t="shared" si="14"/>
        <v>1.95279</v>
      </c>
      <c r="AB25" s="52">
        <f t="shared" si="14"/>
        <v>0.26418000000000003</v>
      </c>
      <c r="AC25" s="52">
        <f t="shared" si="14"/>
        <v>0.93176999999999999</v>
      </c>
      <c r="AD25" s="52">
        <f t="shared" si="14"/>
        <v>0.52836000000000005</v>
      </c>
      <c r="AE25" s="52">
        <f t="shared" si="14"/>
        <v>0.73185</v>
      </c>
      <c r="AF25" s="52">
        <f t="shared" si="14"/>
        <v>0.65688000000000002</v>
      </c>
      <c r="AG25" s="52">
        <f t="shared" si="14"/>
        <v>1.1352600000000002</v>
      </c>
      <c r="AH25" s="52">
        <f t="shared" si="14"/>
        <v>0.91392000000000007</v>
      </c>
      <c r="AI25" s="32"/>
    </row>
    <row r="26" spans="2:35" s="27" customFormat="1" x14ac:dyDescent="0.3">
      <c r="B26" s="32"/>
      <c r="C26" s="50"/>
      <c r="D26" s="32"/>
      <c r="E26" s="33">
        <v>0</v>
      </c>
      <c r="F26" s="50" t="s">
        <v>96</v>
      </c>
      <c r="G26" s="32"/>
      <c r="H26" s="52">
        <v>5</v>
      </c>
      <c r="I26" s="52">
        <v>5</v>
      </c>
      <c r="J26" s="52">
        <v>5</v>
      </c>
      <c r="K26" s="52">
        <v>5</v>
      </c>
      <c r="L26" s="52">
        <v>5</v>
      </c>
      <c r="M26" s="52">
        <v>5</v>
      </c>
      <c r="N26" s="52">
        <v>5</v>
      </c>
      <c r="O26" s="52">
        <v>5</v>
      </c>
      <c r="P26" s="52">
        <v>5</v>
      </c>
      <c r="Q26" s="52">
        <v>5</v>
      </c>
      <c r="R26" s="52">
        <v>5</v>
      </c>
      <c r="S26" s="52">
        <v>5</v>
      </c>
      <c r="T26" s="52">
        <v>5</v>
      </c>
      <c r="U26" s="52">
        <v>5</v>
      </c>
      <c r="V26" s="52">
        <v>5</v>
      </c>
      <c r="W26" s="52">
        <v>5</v>
      </c>
      <c r="X26" s="52">
        <v>5</v>
      </c>
      <c r="Y26" s="52">
        <v>5</v>
      </c>
      <c r="Z26" s="52">
        <v>5</v>
      </c>
      <c r="AA26" s="52">
        <v>5</v>
      </c>
      <c r="AB26" s="52">
        <v>5</v>
      </c>
      <c r="AC26" s="52">
        <v>5</v>
      </c>
      <c r="AD26" s="52">
        <v>5</v>
      </c>
      <c r="AE26" s="52">
        <v>5</v>
      </c>
      <c r="AF26" s="52">
        <v>5</v>
      </c>
      <c r="AG26" s="52">
        <v>5</v>
      </c>
      <c r="AH26" s="52">
        <v>5</v>
      </c>
      <c r="AI26" s="32"/>
    </row>
    <row r="27" spans="2:35" s="50" customFormat="1" x14ac:dyDescent="0.3">
      <c r="B27" s="29"/>
      <c r="C27" s="29" t="s">
        <v>138</v>
      </c>
      <c r="D27" s="29" t="s">
        <v>9</v>
      </c>
      <c r="E27" s="31">
        <v>2018</v>
      </c>
      <c r="F27" s="54"/>
      <c r="G27" s="29"/>
      <c r="H27" s="53">
        <v>1</v>
      </c>
      <c r="I27" s="53">
        <v>1</v>
      </c>
      <c r="J27" s="53">
        <v>1</v>
      </c>
      <c r="K27" s="53">
        <v>1</v>
      </c>
      <c r="L27" s="53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53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53">
        <v>1</v>
      </c>
      <c r="AA27" s="53">
        <v>1</v>
      </c>
      <c r="AB27" s="53">
        <v>1</v>
      </c>
      <c r="AC27" s="53">
        <v>1</v>
      </c>
      <c r="AD27" s="53">
        <v>1</v>
      </c>
      <c r="AE27" s="53">
        <v>1</v>
      </c>
      <c r="AF27" s="53">
        <v>1</v>
      </c>
      <c r="AG27" s="53">
        <v>1</v>
      </c>
      <c r="AH27" s="53">
        <v>1</v>
      </c>
      <c r="AI27" s="32"/>
    </row>
    <row r="28" spans="2:35" s="27" customFormat="1" x14ac:dyDescent="0.3">
      <c r="B28" s="32" t="s">
        <v>140</v>
      </c>
      <c r="C28" s="50"/>
      <c r="D28" s="50"/>
      <c r="E28" s="30">
        <v>2018</v>
      </c>
      <c r="F28" s="50" t="s">
        <v>96</v>
      </c>
      <c r="G28" s="32" t="s">
        <v>142</v>
      </c>
      <c r="H28" s="57">
        <f>H45*1.1</f>
        <v>23.812800000000006</v>
      </c>
      <c r="I28" s="52">
        <f>I45*1.1</f>
        <v>0.42900000000000005</v>
      </c>
      <c r="J28" s="52">
        <f t="shared" ref="I28:AH28" si="15">J45*1.1</f>
        <v>4.2713000000000001</v>
      </c>
      <c r="K28" s="52">
        <f t="shared" si="15"/>
        <v>1.2232000000000003</v>
      </c>
      <c r="L28" s="52">
        <f t="shared" si="15"/>
        <v>0.7843</v>
      </c>
      <c r="M28" s="52">
        <f t="shared" si="15"/>
        <v>0.50050000000000006</v>
      </c>
      <c r="N28" s="52">
        <f t="shared" si="15"/>
        <v>0.30360000000000004</v>
      </c>
      <c r="O28" s="52">
        <f t="shared" si="15"/>
        <v>0.67870000000000008</v>
      </c>
      <c r="P28" s="52">
        <f t="shared" si="15"/>
        <v>1.5664</v>
      </c>
      <c r="Q28" s="52">
        <f t="shared" si="15"/>
        <v>0.35530000000000006</v>
      </c>
      <c r="R28" s="52">
        <f t="shared" si="15"/>
        <v>0.34760000000000002</v>
      </c>
      <c r="S28" s="52">
        <f t="shared" si="15"/>
        <v>1.5289999999999999</v>
      </c>
      <c r="T28" s="52">
        <f t="shared" si="15"/>
        <v>0.43560000000000004</v>
      </c>
      <c r="U28" s="52">
        <f t="shared" si="15"/>
        <v>0.43670000000000003</v>
      </c>
      <c r="V28" s="52">
        <f t="shared" si="15"/>
        <v>2.8138000000000001</v>
      </c>
      <c r="W28" s="52">
        <f t="shared" si="15"/>
        <v>0.5676000000000001</v>
      </c>
      <c r="X28" s="52">
        <f t="shared" si="15"/>
        <v>1.0351000000000001</v>
      </c>
      <c r="Y28" s="52">
        <f t="shared" si="15"/>
        <v>1.1550000000000002</v>
      </c>
      <c r="Z28" s="52">
        <f t="shared" si="15"/>
        <v>0.39380000000000004</v>
      </c>
      <c r="AA28" s="52">
        <f t="shared" si="15"/>
        <v>1.1286</v>
      </c>
      <c r="AB28" s="52">
        <f t="shared" si="15"/>
        <v>0.14850000000000002</v>
      </c>
      <c r="AC28" s="52">
        <f t="shared" si="15"/>
        <v>0.627</v>
      </c>
      <c r="AD28" s="52">
        <f t="shared" si="15"/>
        <v>0.35860000000000003</v>
      </c>
      <c r="AE28" s="52">
        <f t="shared" si="15"/>
        <v>0.25520000000000004</v>
      </c>
      <c r="AF28" s="52">
        <f t="shared" si="15"/>
        <v>0.53680000000000005</v>
      </c>
      <c r="AG28" s="52">
        <f t="shared" si="15"/>
        <v>0.79200000000000004</v>
      </c>
      <c r="AH28" s="52">
        <f t="shared" si="15"/>
        <v>1.1396000000000002</v>
      </c>
      <c r="AI28" s="32"/>
    </row>
    <row r="29" spans="2:35" s="50" customFormat="1" x14ac:dyDescent="0.3">
      <c r="B29" s="32"/>
      <c r="E29" s="30">
        <v>2022</v>
      </c>
      <c r="F29" s="50" t="s">
        <v>96</v>
      </c>
      <c r="G29" s="32"/>
      <c r="H29" s="57">
        <f>H28*1.05</f>
        <v>25.003440000000008</v>
      </c>
      <c r="I29" s="52">
        <f t="shared" ref="I29:AH29" si="16">I28</f>
        <v>0.42900000000000005</v>
      </c>
      <c r="J29" s="52">
        <f t="shared" si="16"/>
        <v>4.2713000000000001</v>
      </c>
      <c r="K29" s="52">
        <f t="shared" si="16"/>
        <v>1.2232000000000003</v>
      </c>
      <c r="L29" s="52">
        <f t="shared" si="16"/>
        <v>0.7843</v>
      </c>
      <c r="M29" s="52">
        <f t="shared" si="16"/>
        <v>0.50050000000000006</v>
      </c>
      <c r="N29" s="52">
        <f t="shared" si="16"/>
        <v>0.30360000000000004</v>
      </c>
      <c r="O29" s="52">
        <f t="shared" si="16"/>
        <v>0.67870000000000008</v>
      </c>
      <c r="P29" s="52">
        <f t="shared" si="16"/>
        <v>1.5664</v>
      </c>
      <c r="Q29" s="52">
        <f t="shared" si="16"/>
        <v>0.35530000000000006</v>
      </c>
      <c r="R29" s="52">
        <f t="shared" si="16"/>
        <v>0.34760000000000002</v>
      </c>
      <c r="S29" s="52">
        <f t="shared" si="16"/>
        <v>1.5289999999999999</v>
      </c>
      <c r="T29" s="52">
        <f t="shared" si="16"/>
        <v>0.43560000000000004</v>
      </c>
      <c r="U29" s="52">
        <f t="shared" si="16"/>
        <v>0.43670000000000003</v>
      </c>
      <c r="V29" s="52">
        <f t="shared" si="16"/>
        <v>2.8138000000000001</v>
      </c>
      <c r="W29" s="52">
        <f t="shared" si="16"/>
        <v>0.5676000000000001</v>
      </c>
      <c r="X29" s="52">
        <f t="shared" si="16"/>
        <v>1.0351000000000001</v>
      </c>
      <c r="Y29" s="52">
        <f t="shared" si="16"/>
        <v>1.1550000000000002</v>
      </c>
      <c r="Z29" s="52">
        <f t="shared" si="16"/>
        <v>0.39380000000000004</v>
      </c>
      <c r="AA29" s="52">
        <f t="shared" si="16"/>
        <v>1.1286</v>
      </c>
      <c r="AB29" s="52">
        <f t="shared" si="16"/>
        <v>0.14850000000000002</v>
      </c>
      <c r="AC29" s="52">
        <f t="shared" si="16"/>
        <v>0.627</v>
      </c>
      <c r="AD29" s="52">
        <f t="shared" si="16"/>
        <v>0.35860000000000003</v>
      </c>
      <c r="AE29" s="52">
        <f t="shared" si="16"/>
        <v>0.25520000000000004</v>
      </c>
      <c r="AF29" s="52">
        <f t="shared" si="16"/>
        <v>0.53680000000000005</v>
      </c>
      <c r="AG29" s="52">
        <f t="shared" si="16"/>
        <v>0.79200000000000004</v>
      </c>
      <c r="AH29" s="52">
        <f t="shared" si="16"/>
        <v>1.1396000000000002</v>
      </c>
      <c r="AI29" s="32"/>
    </row>
    <row r="30" spans="2:35" s="50" customFormat="1" x14ac:dyDescent="0.3">
      <c r="B30" s="32"/>
      <c r="E30" s="30">
        <v>2030</v>
      </c>
      <c r="F30" s="50" t="s">
        <v>96</v>
      </c>
      <c r="G30" s="32"/>
      <c r="H30" s="57">
        <f>H29*1.25</f>
        <v>31.254300000000011</v>
      </c>
      <c r="I30" s="52">
        <f t="shared" ref="I30:AH30" si="17">I29*1.3</f>
        <v>0.55770000000000008</v>
      </c>
      <c r="J30" s="52">
        <f t="shared" si="17"/>
        <v>5.5526900000000001</v>
      </c>
      <c r="K30" s="52">
        <f t="shared" si="17"/>
        <v>1.5901600000000005</v>
      </c>
      <c r="L30" s="52">
        <f t="shared" si="17"/>
        <v>1.01959</v>
      </c>
      <c r="M30" s="52">
        <f t="shared" si="17"/>
        <v>0.65065000000000006</v>
      </c>
      <c r="N30" s="52">
        <f t="shared" si="17"/>
        <v>0.39468000000000009</v>
      </c>
      <c r="O30" s="52">
        <f t="shared" si="17"/>
        <v>0.88231000000000015</v>
      </c>
      <c r="P30" s="52">
        <f t="shared" si="17"/>
        <v>2.0363199999999999</v>
      </c>
      <c r="Q30" s="52">
        <f t="shared" si="17"/>
        <v>0.46189000000000008</v>
      </c>
      <c r="R30" s="52">
        <f t="shared" si="17"/>
        <v>0.45188000000000006</v>
      </c>
      <c r="S30" s="52">
        <f t="shared" si="17"/>
        <v>1.9877</v>
      </c>
      <c r="T30" s="52">
        <f t="shared" si="17"/>
        <v>0.56628000000000012</v>
      </c>
      <c r="U30" s="52">
        <f t="shared" si="17"/>
        <v>0.56771000000000005</v>
      </c>
      <c r="V30" s="52">
        <f t="shared" si="17"/>
        <v>3.6579400000000004</v>
      </c>
      <c r="W30" s="52">
        <f t="shared" si="17"/>
        <v>0.7378800000000002</v>
      </c>
      <c r="X30" s="52">
        <f t="shared" si="17"/>
        <v>1.3456300000000003</v>
      </c>
      <c r="Y30" s="52">
        <f t="shared" si="17"/>
        <v>1.5015000000000003</v>
      </c>
      <c r="Z30" s="52">
        <f t="shared" si="17"/>
        <v>0.51194000000000006</v>
      </c>
      <c r="AA30" s="52">
        <f t="shared" si="17"/>
        <v>1.4671800000000002</v>
      </c>
      <c r="AB30" s="52">
        <f t="shared" si="17"/>
        <v>0.19305000000000003</v>
      </c>
      <c r="AC30" s="52">
        <f t="shared" si="17"/>
        <v>0.81510000000000005</v>
      </c>
      <c r="AD30" s="52">
        <f t="shared" si="17"/>
        <v>0.46618000000000004</v>
      </c>
      <c r="AE30" s="52">
        <f t="shared" si="17"/>
        <v>0.33176000000000005</v>
      </c>
      <c r="AF30" s="52">
        <f t="shared" si="17"/>
        <v>0.69784000000000013</v>
      </c>
      <c r="AG30" s="52">
        <f t="shared" si="17"/>
        <v>1.0296000000000001</v>
      </c>
      <c r="AH30" s="52">
        <f t="shared" si="17"/>
        <v>1.4814800000000004</v>
      </c>
      <c r="AI30" s="32"/>
    </row>
    <row r="31" spans="2:35" s="50" customFormat="1" x14ac:dyDescent="0.3">
      <c r="B31" s="32"/>
      <c r="E31" s="30">
        <v>2050</v>
      </c>
      <c r="F31" s="50" t="s">
        <v>96</v>
      </c>
      <c r="G31" s="32"/>
      <c r="H31" s="57">
        <f>H30*1.9</f>
        <v>59.383170000000021</v>
      </c>
      <c r="I31" s="52">
        <f t="shared" ref="I31:AH31" si="18">I30*1.9</f>
        <v>1.0596300000000001</v>
      </c>
      <c r="J31" s="52">
        <f t="shared" si="18"/>
        <v>10.550110999999999</v>
      </c>
      <c r="K31" s="52">
        <f t="shared" si="18"/>
        <v>3.0213040000000007</v>
      </c>
      <c r="L31" s="52">
        <f t="shared" si="18"/>
        <v>1.9372209999999999</v>
      </c>
      <c r="M31" s="52">
        <f t="shared" si="18"/>
        <v>1.236235</v>
      </c>
      <c r="N31" s="52">
        <f t="shared" si="18"/>
        <v>0.74989200000000011</v>
      </c>
      <c r="O31" s="52">
        <f t="shared" si="18"/>
        <v>1.6763890000000001</v>
      </c>
      <c r="P31" s="52">
        <f t="shared" si="18"/>
        <v>3.8690079999999996</v>
      </c>
      <c r="Q31" s="52">
        <f t="shared" si="18"/>
        <v>0.87759100000000012</v>
      </c>
      <c r="R31" s="52">
        <f t="shared" si="18"/>
        <v>0.85857200000000011</v>
      </c>
      <c r="S31" s="52">
        <f t="shared" si="18"/>
        <v>3.7766299999999999</v>
      </c>
      <c r="T31" s="52">
        <f t="shared" si="18"/>
        <v>1.0759320000000001</v>
      </c>
      <c r="U31" s="52">
        <f t="shared" si="18"/>
        <v>1.078649</v>
      </c>
      <c r="V31" s="52">
        <f t="shared" si="18"/>
        <v>6.9500860000000007</v>
      </c>
      <c r="W31" s="52">
        <f t="shared" si="18"/>
        <v>1.4019720000000002</v>
      </c>
      <c r="X31" s="52">
        <f t="shared" si="18"/>
        <v>2.5566970000000007</v>
      </c>
      <c r="Y31" s="52">
        <f t="shared" si="18"/>
        <v>2.8528500000000006</v>
      </c>
      <c r="Z31" s="52">
        <f t="shared" si="18"/>
        <v>0.97268600000000005</v>
      </c>
      <c r="AA31" s="52">
        <f t="shared" si="18"/>
        <v>2.787642</v>
      </c>
      <c r="AB31" s="52">
        <f t="shared" si="18"/>
        <v>0.36679500000000004</v>
      </c>
      <c r="AC31" s="52">
        <f t="shared" si="18"/>
        <v>1.5486900000000001</v>
      </c>
      <c r="AD31" s="52">
        <f t="shared" si="18"/>
        <v>0.88574200000000003</v>
      </c>
      <c r="AE31" s="52">
        <f t="shared" si="18"/>
        <v>0.63034400000000013</v>
      </c>
      <c r="AF31" s="52">
        <f t="shared" si="18"/>
        <v>1.3258960000000002</v>
      </c>
      <c r="AG31" s="52">
        <f t="shared" si="18"/>
        <v>1.95624</v>
      </c>
      <c r="AH31" s="52">
        <f t="shared" si="18"/>
        <v>2.8148120000000008</v>
      </c>
      <c r="AI31" s="32"/>
    </row>
    <row r="32" spans="2:35" s="50" customFormat="1" x14ac:dyDescent="0.3">
      <c r="B32" s="32"/>
      <c r="E32" s="30">
        <v>2070</v>
      </c>
      <c r="F32" s="50" t="s">
        <v>96</v>
      </c>
      <c r="G32" s="32"/>
      <c r="H32" s="52">
        <f>H28*3.27</f>
        <v>77.867856000000018</v>
      </c>
      <c r="I32" s="52">
        <f t="shared" ref="I32:AH32" si="19">I28*3.27</f>
        <v>1.4028300000000002</v>
      </c>
      <c r="J32" s="52">
        <f t="shared" si="19"/>
        <v>13.967151000000001</v>
      </c>
      <c r="K32" s="52">
        <f t="shared" si="19"/>
        <v>3.999864000000001</v>
      </c>
      <c r="L32" s="52">
        <f t="shared" si="19"/>
        <v>2.5646610000000001</v>
      </c>
      <c r="M32" s="52">
        <f t="shared" si="19"/>
        <v>1.6366350000000003</v>
      </c>
      <c r="N32" s="52">
        <f t="shared" si="19"/>
        <v>0.9927720000000001</v>
      </c>
      <c r="O32" s="52">
        <f t="shared" si="19"/>
        <v>2.2193490000000002</v>
      </c>
      <c r="P32" s="52">
        <f t="shared" si="19"/>
        <v>5.122128</v>
      </c>
      <c r="Q32" s="52">
        <f t="shared" si="19"/>
        <v>1.1618310000000003</v>
      </c>
      <c r="R32" s="52">
        <f t="shared" si="19"/>
        <v>1.136652</v>
      </c>
      <c r="S32" s="52">
        <f t="shared" si="19"/>
        <v>4.9998299999999993</v>
      </c>
      <c r="T32" s="52">
        <f t="shared" si="19"/>
        <v>1.4244120000000002</v>
      </c>
      <c r="U32" s="52">
        <f t="shared" si="19"/>
        <v>1.4280090000000001</v>
      </c>
      <c r="V32" s="52">
        <f t="shared" si="19"/>
        <v>9.2011260000000004</v>
      </c>
      <c r="W32" s="52">
        <f t="shared" si="19"/>
        <v>1.8560520000000003</v>
      </c>
      <c r="X32" s="52">
        <f t="shared" si="19"/>
        <v>3.3847770000000006</v>
      </c>
      <c r="Y32" s="52">
        <f t="shared" si="19"/>
        <v>3.7768500000000009</v>
      </c>
      <c r="Z32" s="52">
        <f t="shared" si="19"/>
        <v>1.2877260000000001</v>
      </c>
      <c r="AA32" s="52">
        <f t="shared" si="19"/>
        <v>3.6905220000000001</v>
      </c>
      <c r="AB32" s="52">
        <f t="shared" si="19"/>
        <v>0.48559500000000005</v>
      </c>
      <c r="AC32" s="52">
        <f t="shared" si="19"/>
        <v>2.0502899999999999</v>
      </c>
      <c r="AD32" s="52">
        <f t="shared" si="19"/>
        <v>1.1726220000000001</v>
      </c>
      <c r="AE32" s="52">
        <f t="shared" si="19"/>
        <v>0.83450400000000013</v>
      </c>
      <c r="AF32" s="52">
        <f t="shared" si="19"/>
        <v>1.7553360000000002</v>
      </c>
      <c r="AG32" s="52">
        <f t="shared" si="19"/>
        <v>2.5898400000000001</v>
      </c>
      <c r="AH32" s="52">
        <f t="shared" si="19"/>
        <v>3.7264920000000004</v>
      </c>
      <c r="AI32" s="32"/>
    </row>
    <row r="33" spans="1:56" s="27" customFormat="1" x14ac:dyDescent="0.3">
      <c r="B33" s="32"/>
      <c r="C33" s="50"/>
      <c r="D33" s="32"/>
      <c r="E33" s="33">
        <v>0</v>
      </c>
      <c r="F33" s="32" t="s">
        <v>96</v>
      </c>
      <c r="G33" s="32"/>
      <c r="H33" s="52">
        <v>5</v>
      </c>
      <c r="I33" s="52">
        <v>5</v>
      </c>
      <c r="J33" s="52">
        <v>5</v>
      </c>
      <c r="K33" s="52">
        <v>5</v>
      </c>
      <c r="L33" s="52">
        <v>5</v>
      </c>
      <c r="M33" s="52">
        <v>5</v>
      </c>
      <c r="N33" s="52">
        <v>5</v>
      </c>
      <c r="O33" s="52">
        <v>5</v>
      </c>
      <c r="P33" s="52">
        <v>5</v>
      </c>
      <c r="Q33" s="52">
        <v>5</v>
      </c>
      <c r="R33" s="52">
        <v>5</v>
      </c>
      <c r="S33" s="52">
        <v>5</v>
      </c>
      <c r="T33" s="52">
        <v>5</v>
      </c>
      <c r="U33" s="52">
        <v>5</v>
      </c>
      <c r="V33" s="52">
        <v>5</v>
      </c>
      <c r="W33" s="52">
        <v>5</v>
      </c>
      <c r="X33" s="52">
        <v>5</v>
      </c>
      <c r="Y33" s="52">
        <v>5</v>
      </c>
      <c r="Z33" s="52">
        <v>5</v>
      </c>
      <c r="AA33" s="52">
        <v>5</v>
      </c>
      <c r="AB33" s="52">
        <v>5</v>
      </c>
      <c r="AC33" s="52">
        <v>5</v>
      </c>
      <c r="AD33" s="52">
        <v>5</v>
      </c>
      <c r="AE33" s="52">
        <v>5</v>
      </c>
      <c r="AF33" s="52">
        <v>5</v>
      </c>
      <c r="AG33" s="52">
        <v>5</v>
      </c>
      <c r="AH33" s="52">
        <v>5</v>
      </c>
      <c r="AI33" s="32"/>
    </row>
    <row r="34" spans="1:56" s="27" customFormat="1" x14ac:dyDescent="0.3">
      <c r="B34" s="29"/>
      <c r="C34" s="29" t="s">
        <v>141</v>
      </c>
      <c r="D34" s="29" t="s">
        <v>9</v>
      </c>
      <c r="E34" s="31">
        <v>2018</v>
      </c>
      <c r="F34" s="54"/>
      <c r="G34" s="29"/>
      <c r="H34" s="53">
        <v>1</v>
      </c>
      <c r="I34" s="53">
        <v>1</v>
      </c>
      <c r="J34" s="53">
        <v>1</v>
      </c>
      <c r="K34" s="53">
        <v>1</v>
      </c>
      <c r="L34" s="53">
        <v>1</v>
      </c>
      <c r="M34" s="53">
        <v>1</v>
      </c>
      <c r="N34" s="53">
        <v>1</v>
      </c>
      <c r="O34" s="53">
        <v>1</v>
      </c>
      <c r="P34" s="53">
        <v>1</v>
      </c>
      <c r="Q34" s="53">
        <v>1</v>
      </c>
      <c r="R34" s="53">
        <v>1</v>
      </c>
      <c r="S34" s="53">
        <v>1</v>
      </c>
      <c r="T34" s="53">
        <v>1</v>
      </c>
      <c r="U34" s="53">
        <v>1</v>
      </c>
      <c r="V34" s="53">
        <v>1</v>
      </c>
      <c r="W34" s="53">
        <v>1</v>
      </c>
      <c r="X34" s="53">
        <v>1</v>
      </c>
      <c r="Y34" s="53">
        <v>1</v>
      </c>
      <c r="Z34" s="53">
        <v>1</v>
      </c>
      <c r="AA34" s="53">
        <v>1</v>
      </c>
      <c r="AB34" s="53">
        <v>1</v>
      </c>
      <c r="AC34" s="53">
        <v>1</v>
      </c>
      <c r="AD34" s="53">
        <v>1</v>
      </c>
      <c r="AE34" s="53">
        <v>1</v>
      </c>
      <c r="AF34" s="53">
        <v>1</v>
      </c>
      <c r="AG34" s="53">
        <v>1</v>
      </c>
      <c r="AH34" s="53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32"/>
    </row>
    <row r="37" spans="1:56" s="27" customFormat="1" x14ac:dyDescent="0.3">
      <c r="H37" s="55"/>
      <c r="I37" s="56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19"/>
    </row>
    <row r="38" spans="1:56" s="27" customFormat="1" x14ac:dyDescent="0.3">
      <c r="B38" s="5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1"/>
      <c r="C40" s="27"/>
      <c r="D40" s="27"/>
      <c r="E40" s="27"/>
      <c r="F40" s="27"/>
      <c r="G40" s="37" t="s">
        <v>144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1"/>
      <c r="C41" s="59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1"/>
      <c r="C42" s="59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1"/>
      <c r="C43" s="59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1"/>
      <c r="C44" s="59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1"/>
      <c r="C45" s="59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1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1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0"/>
      <c r="D50" s="50"/>
      <c r="E50" s="50"/>
      <c r="F50" s="50"/>
      <c r="G50" s="49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0"/>
      <c r="D51" s="50"/>
      <c r="E51" s="50"/>
      <c r="F51" s="50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0"/>
      <c r="D52" s="50"/>
      <c r="E52" s="50"/>
      <c r="F52" s="50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0"/>
      <c r="D53" s="50"/>
      <c r="E53" s="50"/>
      <c r="F53" s="50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0"/>
      <c r="D54" s="50"/>
      <c r="E54" s="50"/>
      <c r="F54" s="50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0"/>
      <c r="E55" s="50"/>
      <c r="F55" s="50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0"/>
      <c r="E56" s="50"/>
      <c r="F56" s="50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0"/>
      <c r="E57" s="50"/>
      <c r="F57" s="50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0"/>
      <c r="E58" s="50"/>
      <c r="F58" s="50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0"/>
      <c r="E59" s="50"/>
      <c r="F59" s="50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0"/>
      <c r="E60" s="50"/>
      <c r="F60" s="50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0"/>
      <c r="E61" s="50"/>
      <c r="F61" s="50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0"/>
      <c r="E62" s="50"/>
      <c r="F62" s="50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0"/>
      <c r="E63" s="50"/>
      <c r="F63" s="50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0"/>
      <c r="E64" s="50"/>
      <c r="F64" s="50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0"/>
      <c r="E65" s="50"/>
      <c r="F65" s="50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0"/>
      <c r="E66" s="50"/>
      <c r="F66" s="50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0"/>
      <c r="E67" s="50"/>
      <c r="F67" s="50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0"/>
      <c r="E68" s="50"/>
      <c r="F68" s="50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0"/>
      <c r="E69" s="50"/>
      <c r="F69" s="50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0"/>
      <c r="E70" s="50"/>
      <c r="F70" s="50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0"/>
      <c r="E71" s="50"/>
      <c r="F71" s="50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0"/>
      <c r="E72" s="50"/>
      <c r="F72" s="50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0"/>
      <c r="E73" s="50"/>
      <c r="F73" s="50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0"/>
      <c r="E74" s="50"/>
      <c r="F74" s="50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0"/>
      <c r="E75" s="50"/>
      <c r="F75" s="50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0"/>
      <c r="E76" s="50"/>
      <c r="F76" s="50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0"/>
      <c r="E77" s="50"/>
      <c r="F77" s="50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0"/>
      <c r="E78" s="50"/>
      <c r="F78" s="50"/>
      <c r="G78" s="39" t="s">
        <v>134</v>
      </c>
      <c r="H78" s="43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0"/>
      <c r="E79" s="50"/>
      <c r="F79" s="50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0"/>
      <c r="E80" s="50"/>
      <c r="F80" s="50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>
        <v>2020</v>
      </c>
      <c r="H82" s="58">
        <f>2.043+H78</f>
        <v>23.691000000000003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2021-04-14T12:06:43Z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591533839702606</vt:r8>
  </property>
</Properties>
</file>