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F1EB8E8A-95AB-4E57-A5C8-452CE727CE0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5" l="1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C160" i="5"/>
  <c r="C161" i="5"/>
  <c r="C162" i="5"/>
  <c r="C163" i="5"/>
  <c r="C164" i="5"/>
  <c r="C165" i="5"/>
  <c r="C159" i="5"/>
  <c r="D175" i="5"/>
  <c r="D176" i="5" s="1"/>
  <c r="D177" i="5" s="1"/>
  <c r="E68" i="5"/>
  <c r="E69" i="5"/>
  <c r="E70" i="5"/>
  <c r="E71" i="5"/>
  <c r="E72" i="5"/>
  <c r="E73" i="5"/>
  <c r="E74" i="5"/>
  <c r="D69" i="5"/>
  <c r="B160" i="5" s="1"/>
  <c r="D70" i="5"/>
  <c r="B161" i="5" s="1"/>
  <c r="D71" i="5"/>
  <c r="B162" i="5" s="1"/>
  <c r="D72" i="5"/>
  <c r="B163" i="5" s="1"/>
  <c r="D73" i="5"/>
  <c r="B164" i="5" s="1"/>
  <c r="D74" i="5"/>
  <c r="B165" i="5" s="1"/>
  <c r="D68" i="5"/>
  <c r="B159" i="5" s="1"/>
  <c r="I102" i="5" l="1"/>
  <c r="J102" i="5" s="1"/>
  <c r="K102" i="5" s="1"/>
  <c r="I101" i="5"/>
  <c r="J101" i="5" s="1"/>
  <c r="K101" i="5" s="1"/>
  <c r="C177" i="5" l="1"/>
  <c r="C176" i="5"/>
  <c r="C175" i="5"/>
  <c r="C173" i="5"/>
  <c r="C172" i="5"/>
  <c r="C171" i="5"/>
  <c r="C170" i="5"/>
  <c r="C169" i="5"/>
  <c r="C168" i="5"/>
  <c r="C167" i="5"/>
  <c r="C157" i="5"/>
  <c r="C156" i="5"/>
  <c r="C155" i="5"/>
  <c r="C154" i="5"/>
  <c r="C153" i="5"/>
  <c r="C152" i="5"/>
  <c r="C151" i="5"/>
  <c r="C149" i="5"/>
  <c r="C148" i="5"/>
  <c r="C147" i="5"/>
  <c r="C145" i="5"/>
  <c r="C144" i="5"/>
  <c r="C143" i="5"/>
  <c r="C142" i="5"/>
  <c r="C141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99" i="5"/>
  <c r="C98" i="5"/>
  <c r="D99" i="5"/>
  <c r="D98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1" i="5"/>
  <c r="D142" i="5"/>
  <c r="D143" i="5"/>
  <c r="D144" i="5"/>
  <c r="D145" i="5"/>
  <c r="D147" i="5"/>
  <c r="D148" i="5"/>
  <c r="D149" i="5"/>
  <c r="D151" i="5"/>
  <c r="D152" i="5"/>
  <c r="D153" i="5"/>
  <c r="D154" i="5"/>
  <c r="D155" i="5"/>
  <c r="D156" i="5"/>
  <c r="D157" i="5"/>
  <c r="D167" i="5"/>
  <c r="D159" i="5" s="1"/>
  <c r="D168" i="5"/>
  <c r="D160" i="5" s="1"/>
  <c r="D169" i="5"/>
  <c r="D161" i="5" s="1"/>
  <c r="D170" i="5"/>
  <c r="D162" i="5" s="1"/>
  <c r="D171" i="5"/>
  <c r="D163" i="5" s="1"/>
  <c r="D172" i="5"/>
  <c r="D164" i="5" s="1"/>
  <c r="D173" i="5"/>
  <c r="D165" i="5" s="1"/>
  <c r="C194" i="5" l="1"/>
  <c r="AJ194" i="5" s="1"/>
  <c r="C202" i="5"/>
  <c r="AJ202" i="5" s="1"/>
  <c r="C201" i="5"/>
  <c r="AJ201" i="5" s="1"/>
  <c r="C200" i="5"/>
  <c r="AJ200" i="5" s="1"/>
  <c r="C199" i="5"/>
  <c r="AJ199" i="5" s="1"/>
  <c r="C198" i="5"/>
  <c r="AJ198" i="5" s="1"/>
  <c r="C197" i="5"/>
  <c r="AJ197" i="5" s="1"/>
  <c r="C196" i="5"/>
  <c r="AJ196" i="5" s="1"/>
  <c r="C195" i="5"/>
  <c r="AJ195" i="5" s="1"/>
  <c r="C193" i="5"/>
  <c r="AJ193" i="5" s="1"/>
  <c r="C192" i="5"/>
  <c r="AJ192" i="5" s="1"/>
  <c r="C191" i="5"/>
  <c r="AJ191" i="5" s="1"/>
  <c r="C190" i="5"/>
  <c r="AJ190" i="5" s="1"/>
  <c r="C189" i="5"/>
  <c r="AJ189" i="5" s="1"/>
  <c r="C188" i="5"/>
  <c r="AJ188" i="5" s="1"/>
  <c r="C187" i="5"/>
  <c r="AJ187" i="5" s="1"/>
  <c r="H186" i="5" l="1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G186" i="5"/>
  <c r="F186" i="5"/>
  <c r="D80" i="5" l="1"/>
  <c r="B171" i="5" s="1"/>
  <c r="E80" i="5"/>
  <c r="D81" i="5"/>
  <c r="B172" i="5" s="1"/>
  <c r="E81" i="5"/>
  <c r="D82" i="5"/>
  <c r="B173" i="5" s="1"/>
  <c r="E82" i="5"/>
  <c r="D64" i="5"/>
  <c r="E64" i="5"/>
  <c r="B155" i="5" l="1"/>
  <c r="B202" i="5" s="1"/>
  <c r="AI202" i="5" s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9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77" i="5" s="1"/>
  <c r="D18" i="5"/>
  <c r="D19" i="5"/>
  <c r="D20" i="5"/>
  <c r="D21" i="5"/>
  <c r="D22" i="5"/>
  <c r="D23" i="5"/>
  <c r="D24" i="5"/>
  <c r="B115" i="5" s="1"/>
  <c r="D25" i="5"/>
  <c r="B116" i="5" s="1"/>
  <c r="D26" i="5"/>
  <c r="B117" i="5" s="1"/>
  <c r="D27" i="5"/>
  <c r="B118" i="5" s="1"/>
  <c r="D28" i="5"/>
  <c r="B119" i="5" s="1"/>
  <c r="D30" i="5"/>
  <c r="B121" i="5" s="1"/>
  <c r="D31" i="5"/>
  <c r="B122" i="5" s="1"/>
  <c r="D32" i="5"/>
  <c r="D33" i="5"/>
  <c r="B124" i="5" s="1"/>
  <c r="D34" i="5"/>
  <c r="B125" i="5" s="1"/>
  <c r="D35" i="5"/>
  <c r="B126" i="5" s="1"/>
  <c r="D36" i="5"/>
  <c r="B127" i="5" s="1"/>
  <c r="D37" i="5"/>
  <c r="B128" i="5" s="1"/>
  <c r="D38" i="5"/>
  <c r="D39" i="5"/>
  <c r="D40" i="5"/>
  <c r="D41" i="5"/>
  <c r="D42" i="5"/>
  <c r="D43" i="5"/>
  <c r="D44" i="5"/>
  <c r="B135" i="5" s="1"/>
  <c r="D45" i="5"/>
  <c r="B136" i="5" s="1"/>
  <c r="D46" i="5"/>
  <c r="B137" i="5" s="1"/>
  <c r="D47" i="5"/>
  <c r="B138" i="5" s="1"/>
  <c r="D48" i="5"/>
  <c r="B139" i="5" s="1"/>
  <c r="D50" i="5"/>
  <c r="B141" i="5" s="1"/>
  <c r="D51" i="5"/>
  <c r="B142" i="5" s="1"/>
  <c r="D52" i="5"/>
  <c r="B143" i="5" s="1"/>
  <c r="D53" i="5"/>
  <c r="B144" i="5" s="1"/>
  <c r="D54" i="5"/>
  <c r="B145" i="5" s="1"/>
  <c r="D56" i="5"/>
  <c r="B147" i="5" s="1"/>
  <c r="D57" i="5"/>
  <c r="B148" i="5" s="1"/>
  <c r="D58" i="5"/>
  <c r="B149" i="5" s="1"/>
  <c r="D60" i="5"/>
  <c r="B151" i="5" s="1"/>
  <c r="D61" i="5"/>
  <c r="B152" i="5" s="1"/>
  <c r="D62" i="5"/>
  <c r="D63" i="5"/>
  <c r="B154" i="5" s="1"/>
  <c r="D65" i="5"/>
  <c r="B156" i="5" s="1"/>
  <c r="D66" i="5"/>
  <c r="B157" i="5" s="1"/>
  <c r="D76" i="5"/>
  <c r="B167" i="5" s="1"/>
  <c r="D77" i="5"/>
  <c r="B168" i="5" s="1"/>
  <c r="D78" i="5"/>
  <c r="B169" i="5" s="1"/>
  <c r="D79" i="5"/>
  <c r="B170" i="5" s="1"/>
  <c r="D84" i="5"/>
  <c r="B175" i="5" s="1"/>
  <c r="D85" i="5"/>
  <c r="B176" i="5" s="1"/>
  <c r="D10" i="5"/>
  <c r="B101" i="5" s="1"/>
  <c r="D11" i="5"/>
  <c r="B102" i="5" s="1"/>
  <c r="D12" i="5"/>
  <c r="D13" i="5"/>
  <c r="B104" i="5" s="1"/>
  <c r="D14" i="5"/>
  <c r="B105" i="5" s="1"/>
  <c r="D15" i="5"/>
  <c r="B106" i="5" s="1"/>
  <c r="D16" i="5"/>
  <c r="B107" i="5" s="1"/>
  <c r="D17" i="5"/>
  <c r="B108" i="5" s="1"/>
  <c r="D7" i="5"/>
  <c r="B98" i="5" s="1"/>
  <c r="B132" i="5" l="1"/>
  <c r="B198" i="5" s="1"/>
  <c r="AI198" i="5" s="1"/>
  <c r="B131" i="5"/>
  <c r="B197" i="5" s="1"/>
  <c r="AI197" i="5" s="1"/>
  <c r="B103" i="5"/>
  <c r="B187" i="5" s="1"/>
  <c r="AI187" i="5" s="1"/>
  <c r="B130" i="5"/>
  <c r="B196" i="5" s="1"/>
  <c r="AI196" i="5" s="1"/>
  <c r="B113" i="5"/>
  <c r="B192" i="5" s="1"/>
  <c r="AI192" i="5" s="1"/>
  <c r="B129" i="5"/>
  <c r="B195" i="5" s="1"/>
  <c r="AI195" i="5" s="1"/>
  <c r="B112" i="5"/>
  <c r="B191" i="5" s="1"/>
  <c r="AI191" i="5" s="1"/>
  <c r="B111" i="5"/>
  <c r="B190" i="5" s="1"/>
  <c r="AI190" i="5" s="1"/>
  <c r="B123" i="5"/>
  <c r="B194" i="5" s="1"/>
  <c r="AI194" i="5" s="1"/>
  <c r="B110" i="5"/>
  <c r="B189" i="5" s="1"/>
  <c r="AI189" i="5" s="1"/>
  <c r="B133" i="5"/>
  <c r="B199" i="5" s="1"/>
  <c r="AI199" i="5" s="1"/>
  <c r="B114" i="5"/>
  <c r="B193" i="5" s="1"/>
  <c r="AI193" i="5" s="1"/>
  <c r="B153" i="5"/>
  <c r="B201" i="5" s="1"/>
  <c r="AI201" i="5" s="1"/>
  <c r="B134" i="5"/>
  <c r="B200" i="5" s="1"/>
  <c r="AI200" i="5" s="1"/>
  <c r="B109" i="5"/>
  <c r="B188" i="5" s="1"/>
  <c r="AI18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55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0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1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2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72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3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<sst xmlns="http://schemas.openxmlformats.org/spreadsheetml/2006/main" count="750" uniqueCount="376">
  <si>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</si>
  <si>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</si>
  <si>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</si>
  <si>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</si>
  <si>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</si>
  <si>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</si>
  <si>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</si>
  <si>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</si>
  <si>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</si>
  <si>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</si>
  <si>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</si>
  <si>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</si>
  <si>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</si>
  <si>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</si>
  <si>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</si>
  <si>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</si>
  <si>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</si>
  <si>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</si>
  <si>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</si>
  <si>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</si>
  <si>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</si>
  <si>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</si>
  <si>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</si>
  <si>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</si>
  <si>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</si>
  <si>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</si>
  <si>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</si>
  <si>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</si>
  <si>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</si>
  <si>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</si>
  <si>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</si>
  <si>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</si>
  <si>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</si>
  <si>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</si>
  <si>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</si>
  <si>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</si>
  <si>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</si>
  <si>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</si>
  <si>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</si>
  <si>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</si>
  <si>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</si>
  <si>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</si>
  <si>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</si>
  <si>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</si>
  <si>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</si>
  <si>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</si>
  <si>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</si>
  <si>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</si>
  <si>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</si>
  <si>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</si>
  <si>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</si>
  <si>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</si>
  <si>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</si>
  <si>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</si>
  <si>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</si>
  <si>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</si>
  <si>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</si>
  <si>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</si>
  <si>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</si>
  <si>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</si>
  <si>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</si>
  <si>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</si>
  <si>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</si>
  <si>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</si>
  <si>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</si>
  <si>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</si>
  <si>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</si>
  <si>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</si>
  <si>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</si>
  <si>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</si>
  <si>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</si>
  <si>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</si>
  <si>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</si>
  <si>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</si>
  <si>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</si>
  <si>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TFGV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</si>
  <si>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</si>
  <si>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</si>
  <si>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</si>
  <si>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</si>
  <si>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</si>
  <si>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</si>
  <si>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</si>
  <si>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</si>
  <si>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</si>
  <si>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</si>
  <si>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</si>
  <si>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</si>
  <si>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</si>
  <si>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</si>
  <si>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</si>
  <si>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</si>
  <si>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</si>
  <si>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</si>
  <si>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</si>
  <si>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</si>
  <si>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</si>
  <si>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</si>
  <si>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</si>
  <si>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</si>
  <si>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</si>
  <si>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</si>
  <si>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</si>
  <si>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</si>
  <si>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</si>
  <si>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</si>
  <si>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</si>
  <si>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</si>
  <si>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</si>
  <si>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</si>
  <si>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</si>
  <si>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</si>
  <si>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</si>
  <si>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</si>
  <si>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</si>
  <si>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</si>
  <si>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</si>
  <si>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</si>
  <si>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</si>
  <si>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</si>
  <si>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</si>
  <si>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</si>
  <si>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</si>
  <si>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</si>
  <si>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</si>
  <si>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</si>
  <si>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</si>
  <si>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</si>
  <si>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</si>
  <si>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</si>
  <si>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</si>
  <si>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</si>
  <si>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</si>
  <si>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</si>
  <si>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</si>
  <si>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</si>
  <si>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</si>
  <si>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</si>
  <si>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</si>
  <si>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</si>
  <si>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</si>
  <si>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</si>
  <si>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</si>
  <si>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</si>
  <si>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</si>
  <si>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</si>
  <si>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</si>
  <si>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</si>
  <si>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</si>
  <si>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</si>
  <si>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</si>
  <si>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</si>
  <si>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</si>
  <si>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</si>
  <si>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</si>
  <si>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</si>
  <si>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</si>
  <si>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</si>
  <si>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</si>
  <si>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</si>
  <si>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</si>
  <si>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</si>
  <si>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</si>
  <si>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</si>
  <si>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</si>
  <si>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</si>
  <si>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</si>
  <si>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</si>
  <si>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</si>
  <si>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</si>
  <si>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</si>
  <si>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</si>
  <si>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</si>
  <si>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</si>
  <si>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</si>
  <si>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</si>
  <si>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</si>
  <si>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</si>
  <si>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</si>
  <si>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</si>
  <si>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</si>
  <si>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</si>
  <si>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</si>
  <si>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</si>
  <si>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</si>
  <si>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</si>
  <si>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</si>
  <si>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</si>
  <si>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</si>
  <si>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</si>
  <si>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</si>
  <si>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</si>
  <si>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</si>
  <si>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</si>
  <si>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</si>
  <si>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</si>
  <si>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</si>
  <si>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TRAE85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</si>
  <si>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</si>
  <si>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</si>
  <si>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</si>
  <si>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</si>
  <si>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</si>
  <si>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</si>
  <si>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</si>
  <si>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</si>
  <si>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</si>
  <si>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</si>
  <si>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</si>
  <si>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</si>
  <si>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</si>
  <si>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</si>
  <si>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</si>
  <si>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</si>
  <si>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</si>
  <si>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TRAGSE</t>
  </si>
  <si>
    <t>Blended Gasoline with Ethanol (TRA)</t>
  </si>
  <si>
    <t>TRADSB</t>
  </si>
  <si>
    <t>Blended Diesel with Biodiesel (TRA)</t>
  </si>
  <si>
    <t>Ethanol E85 (TRA)</t>
  </si>
  <si>
    <t>TRANGB</t>
  </si>
  <si>
    <t>Blended CNG + BioCNG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</si>
  <si>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</si>
  <si>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</si>
  <si>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</si>
  <si>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</si>
  <si>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</si>
  <si>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</si>
  <si>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</si>
  <si>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</si>
  <si>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</si>
  <si>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</si>
  <si>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</si>
  <si>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</si>
  <si>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</si>
  <si>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</si>
  <si>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</si>
  <si>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</si>
  <si>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</si>
  <si>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</si>
  <si>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</si>
  <si>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</si>
  <si>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</si>
  <si>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</si>
  <si>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</si>
  <si>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</si>
  <si>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</si>
  <si>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</si>
  <si>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</si>
  <si>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</si>
  <si>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</si>
  <si>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</si>
  <si>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</si>
  <si>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</si>
  <si>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</si>
  <si>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</si>
  <si>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</si>
  <si>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</si>
  <si>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T-CAR-EV150_ELC21</t>
  </si>
  <si>
    <t>TRA Cars: BEV 150 mile (240 km) all-electric range - New</t>
  </si>
  <si>
    <t>T-CAR-EV250_ELC21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</si>
  <si>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</si>
  <si>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</si>
  <si>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</si>
  <si>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</si>
  <si>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</si>
  <si>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</si>
  <si>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</si>
  <si>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</si>
  <si>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</si>
  <si>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</si>
  <si>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</si>
  <si>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</si>
  <si>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</si>
  <si>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</si>
  <si>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</si>
  <si>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</si>
  <si>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</si>
  <si>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</si>
  <si>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</si>
  <si>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</si>
  <si>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</si>
  <si>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</si>
  <si>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</si>
  <si>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</si>
  <si>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</si>
  <si>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</si>
  <si>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</si>
  <si>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</si>
  <si>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</si>
  <si>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</si>
  <si>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</si>
  <si>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</si>
  <si>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</si>
  <si>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</si>
  <si>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</si>
  <si>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</si>
  <si>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</si>
  <si>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</si>
  <si>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T-LPT-EV_ELC51</t>
  </si>
  <si>
    <t>TRA Light Passenger Train: Electric - New</t>
  </si>
  <si>
    <t>T-HPT-EV_ELC51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</si>
  <si>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</si>
  <si>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</si>
  <si>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</si>
  <si>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</si>
  <si>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</si>
  <si>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</si>
  <si>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</si>
  <si>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</si>
  <si>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</si>
  <si>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</si>
  <si>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T-LGT-ICE_NBG61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</si>
  <si>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</si>
  <si>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</si>
  <si>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</si>
  <si>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</si>
  <si>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</si>
  <si>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</si>
  <si>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</si>
  <si>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</si>
  <si>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</si>
  <si>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</si>
  <si>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</si>
  <si>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</si>
  <si>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</si>
  <si>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</si>
  <si>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</si>
  <si>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</si>
  <si>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</si>
  <si>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</si>
  <si>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</si>
  <si>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</si>
  <si>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</si>
  <si>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</si>
  <si>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</si>
  <si>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</si>
  <si>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</si>
  <si>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</si>
  <si>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</si>
  <si>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</si>
  <si>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</si>
  <si>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</si>
  <si>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</si>
  <si>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T-TAX-EV100_ELC31</t>
  </si>
  <si>
    <t>T-TAX-EV150_ELC31</t>
  </si>
  <si>
    <t>T-TAX-EV250_ELC31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</si>
  <si>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</si>
  <si>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</si>
  <si>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</si>
  <si>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</si>
  <si>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</si>
  <si>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</si>
  <si>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</si>
  <si>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</si>
  <si>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</si>
  <si>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</si>
  <si>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</si>
  <si>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</si>
  <si>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</si>
  <si>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</si>
  <si>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</si>
  <si>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</si>
  <si>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</si>
  <si>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T-GTR-EV_ELC91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</si>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</sst>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7" fillId="3" borderId="0" applyNumberFormat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86">
    <xf numFmtId="0" fontId="0" fillId="0" borderId="0" xfId="0"/>
    <xf numFmtId="0" fontId="0" fillId="0" borderId="0" xfId="0"/>
    <xf numFmtId="165" fontId="6" fillId="0" borderId="0" xfId="0" applyNumberFormat="1" applyFont="1"/>
    <xf numFmtId="165" fontId="7" fillId="0" borderId="0" xfId="0" applyNumberFormat="1" applyFont="1"/>
    <xf numFmtId="165" fontId="8" fillId="2" borderId="1" xfId="0" applyNumberFormat="1" applyFont="1" applyFill="1" applyBorder="1" applyAlignment="1">
      <alignment horizontal="left"/>
    </xf>
    <xf numFmtId="165" fontId="8" fillId="2" borderId="2" xfId="0" applyNumberFormat="1" applyFont="1" applyFill="1" applyBorder="1" applyAlignment="1">
      <alignment horizontal="left"/>
    </xf>
    <xf numFmtId="165" fontId="19" fillId="3" borderId="3" xfId="1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20" fillId="0" borderId="0" xfId="0" applyFont="1"/>
    <xf numFmtId="165" fontId="0" fillId="0" borderId="0" xfId="0" applyNumberFormat="1"/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19" fillId="3" borderId="1" xfId="1" applyFont="1" applyBorder="1" applyAlignment="1">
      <alignment horizontal="left" wrapText="1"/>
    </xf>
    <xf numFmtId="0" fontId="19" fillId="3" borderId="1" xfId="1" applyFont="1" applyBorder="1" applyAlignment="1">
      <alignment horizontal="right" wrapText="1"/>
    </xf>
    <xf numFmtId="0" fontId="19" fillId="3" borderId="2" xfId="1" applyFont="1" applyBorder="1" applyAlignment="1">
      <alignment horizontal="right" wrapText="1"/>
    </xf>
    <xf numFmtId="0" fontId="19" fillId="0" borderId="0" xfId="1" applyFont="1" applyFill="1" applyBorder="1" applyAlignment="1">
      <alignment horizontal="right" wrapText="1"/>
    </xf>
    <xf numFmtId="0" fontId="21" fillId="4" borderId="0" xfId="0" applyFont="1" applyFill="1"/>
    <xf numFmtId="0" fontId="0" fillId="4" borderId="0" xfId="0" applyFill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2" fillId="5" borderId="2" xfId="0" applyFont="1" applyFill="1" applyBorder="1" applyAlignment="1">
      <alignment vertical="center"/>
    </xf>
    <xf numFmtId="0" fontId="18" fillId="6" borderId="0" xfId="0" applyFont="1" applyFill="1" applyAlignment="1">
      <alignment wrapText="1"/>
    </xf>
    <xf numFmtId="0" fontId="22" fillId="5" borderId="3" xfId="0" applyFont="1" applyFill="1" applyBorder="1" applyAlignment="1">
      <alignment vertical="center"/>
    </xf>
    <xf numFmtId="0" fontId="18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7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3" fillId="7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165" fontId="23" fillId="7" borderId="3" xfId="0" applyNumberFormat="1" applyFont="1" applyFill="1" applyBorder="1" applyAlignment="1">
      <alignment horizontal="left" vertical="top"/>
    </xf>
    <xf numFmtId="0" fontId="19" fillId="3" borderId="1" xfId="1" applyFont="1" applyBorder="1" applyAlignment="1">
      <alignment horizontal="left" vertical="top" wrapText="1"/>
    </xf>
    <xf numFmtId="165" fontId="23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5" fillId="8" borderId="0" xfId="2" applyFont="1" applyFill="1"/>
    <xf numFmtId="4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2" applyFont="1"/>
    <xf numFmtId="41" fontId="24" fillId="8" borderId="0" xfId="0" applyNumberFormat="1" applyFont="1" applyFill="1"/>
    <xf numFmtId="0" fontId="25" fillId="0" borderId="0" xfId="0" applyFont="1"/>
    <xf numFmtId="165" fontId="23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9" fontId="0" fillId="0" borderId="0" xfId="0" applyNumberFormat="1"/>
    <xf numFmtId="0" fontId="4" fillId="0" borderId="0" xfId="3"/>
    <xf numFmtId="0" fontId="4" fillId="0" borderId="0" xfId="3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3" fillId="0" borderId="0" xfId="0" applyFont="1"/>
    <xf numFmtId="0" fontId="5" fillId="0" borderId="0" xfId="0" applyFont="1"/>
    <xf numFmtId="9" fontId="3" fillId="0" borderId="0" xfId="2" applyFont="1"/>
    <xf numFmtId="0" fontId="4" fillId="0" borderId="4" xfId="3" applyBorder="1"/>
    <xf numFmtId="164" fontId="0" fillId="0" borderId="4" xfId="0" applyNumberFormat="1" applyBorder="1"/>
    <xf numFmtId="0" fontId="3" fillId="0" borderId="0" xfId="0" applyFont="1" applyBorder="1"/>
    <xf numFmtId="0" fontId="0" fillId="0" borderId="0" xfId="0" applyBorder="1"/>
    <xf numFmtId="0" fontId="5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5" fillId="0" borderId="4" xfId="0" applyFont="1" applyBorder="1"/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4" xfId="0" applyFont="1" applyBorder="1"/>
    <xf numFmtId="9" fontId="3" fillId="0" borderId="4" xfId="2" applyFont="1" applyBorder="1"/>
    <xf numFmtId="0" fontId="22" fillId="5" borderId="2" xfId="4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4" xfId="0" applyFont="1" applyBorder="1" applyAlignment="1">
      <alignment vertical="center"/>
    </xf>
    <xf numFmtId="0" fontId="8" fillId="9" borderId="6" xfId="0" applyFont="1" applyFill="1" applyBorder="1" applyAlignment="1">
      <alignment vertical="center" wrapText="1"/>
    </xf>
    <xf numFmtId="0" fontId="5" fillId="9" borderId="6" xfId="0" applyFont="1" applyFill="1" applyBorder="1" applyAlignment="1">
      <alignment vertical="center" wrapText="1"/>
    </xf>
    <xf numFmtId="0" fontId="30" fillId="1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0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0" fillId="0" borderId="0" xfId="2" applyNumberFormat="1" applyFont="1"/>
    <xf numFmtId="0" fontId="0" fillId="0" borderId="0" xfId="2" applyNumberFormat="1" applyFont="1" applyBorder="1"/>
    <xf numFmtId="0" fontId="31" fillId="4" borderId="0" xfId="0" applyFont="1" applyFill="1"/>
    <xf numFmtId="9" fontId="3" fillId="0" borderId="0" xfId="2" applyFont="1" applyBorder="1"/>
    <xf numFmtId="0" fontId="1" fillId="0" borderId="0" xfId="0" applyFont="1"/>
    <xf numFmtId="164" fontId="18" fillId="6" borderId="0" xfId="0" applyNumberFormat="1" applyFont="1" applyFill="1"/>
    <xf numFmtId="0" fontId="26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7" xr:uid="{41FADB5D-774C-4581-9E04-795745F45B3A}"/>
    <cellStyle name="Comma 2" xfId="5" xr:uid="{ED6C98B7-B2A1-4B47-AF8A-A39872245B39}"/>
    <cellStyle name="Normal" xfId="0" builtinId="0"/>
    <cellStyle name="Normal 2" xfId="3" xr:uid="{4F4ED162-C45F-4637-99B9-0DC288E0E26C}"/>
    <cellStyle name="Normal 3" xfId="4" xr:uid="{6F56F0E9-E05C-4C30-B878-F9B9EA162652}"/>
    <cellStyle name="Percent" xfId="2" builtinId="5"/>
    <cellStyle name="Percent 2" xfId="6" xr:uid="{BC0C5A78-644A-4E8A-8133-E61F2E94C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850925e8c42cd/Desktop/Draft/SubRES_TRA_NewVehicles_Shan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ties"/>
      <sheetName val="TRA"/>
      <sheetName val="Purchase price"/>
    </sheetNames>
    <sheetDataSet>
      <sheetData sheetId="0">
        <row r="34">
          <cell r="B34" t="str">
            <v>TFGV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3"/>
  <sheetViews>
    <sheetView topLeftCell="A76" zoomScale="55" zoomScaleNormal="55" workbookViewId="0">
      <selection activeCell="C111" sqref="C111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/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</row>
    <row r="6" spans="1:8" ht="28.8" x14ac:dyDescent="0.3">
      <c r="A6" s="25" t="s">
        <v>50</v>
      </c>
      <c r="B6" s="25" t="s">
        <v>51</v>
      </c>
      <c r="C6" s="25" t="s">
        <v>52</v>
      </c>
      <c r="D6" s="25" t="s">
        <v>45</v>
      </c>
      <c r="E6" s="25" t="s">
        <v>53</v>
      </c>
      <c r="F6" s="25" t="s">
        <v>54</v>
      </c>
      <c r="G6" s="25" t="s">
        <v>55</v>
      </c>
      <c r="H6" s="25" t="s">
        <v>56</v>
      </c>
    </row>
    <row r="7" spans="1:8" x14ac:dyDescent="0.25">
      <c r="A7" s="22" t="s">
        <v>59</v>
      </c>
      <c r="B7" s="71" t="s">
        <v>60</v>
      </c>
      <c r="C7" s="71" t="s">
        <v>202</v>
      </c>
      <c r="D7" s="22" t="s">
        <v>61</v>
      </c>
      <c r="E7" s="22"/>
      <c r="F7" s="22"/>
      <c r="G7" s="22"/>
      <c r="H7" s="22"/>
    </row>
    <row r="8" spans="1:8" x14ac:dyDescent="0.25">
      <c r="A8" s="22"/>
      <c r="B8" s="71" t="s">
        <v>62</v>
      </c>
      <c r="C8" s="71" t="s">
        <v>203</v>
      </c>
      <c r="D8" s="22" t="s">
        <v>61</v>
      </c>
      <c r="E8" s="22"/>
      <c r="F8" s="22"/>
      <c r="G8" s="22"/>
      <c r="H8" s="22"/>
    </row>
    <row r="9" spans="1:8" x14ac:dyDescent="0.25">
      <c r="A9" s="1"/>
      <c r="B9" s="71" t="s">
        <v>63</v>
      </c>
      <c r="C9" s="71" t="s">
        <v>204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71" t="s">
        <v>64</v>
      </c>
      <c r="C10" s="71" t="s">
        <v>205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71" t="s">
        <v>66</v>
      </c>
      <c r="C11" s="71" t="s">
        <v>206</v>
      </c>
      <c r="D11" s="22" t="s">
        <v>61</v>
      </c>
      <c r="E11" s="22"/>
      <c r="F11" s="22"/>
      <c r="G11" s="22"/>
      <c r="H11" s="22"/>
    </row>
    <row r="12" spans="1:8" x14ac:dyDescent="0.25">
      <c r="A12" s="22"/>
      <c r="B12" s="71" t="s">
        <v>67</v>
      </c>
      <c r="C12" s="71" t="s">
        <v>207</v>
      </c>
      <c r="D12" s="22" t="s">
        <v>61</v>
      </c>
      <c r="E12" s="22"/>
      <c r="F12" s="22"/>
      <c r="G12" s="22"/>
      <c r="H12" s="22"/>
    </row>
    <row r="13" spans="1:8" x14ac:dyDescent="0.25">
      <c r="A13" s="22"/>
      <c r="B13" s="71" t="s">
        <v>68</v>
      </c>
      <c r="C13" s="71" t="s">
        <v>208</v>
      </c>
      <c r="D13" s="22" t="s">
        <v>61</v>
      </c>
      <c r="E13" s="22"/>
      <c r="F13" s="22"/>
      <c r="G13" s="22"/>
      <c r="H13" s="22"/>
    </row>
    <row r="14" spans="1:8" x14ac:dyDescent="0.25">
      <c r="A14" s="22"/>
      <c r="B14" s="71" t="s">
        <v>70</v>
      </c>
      <c r="C14" s="71" t="s">
        <v>209</v>
      </c>
      <c r="D14" s="22" t="s">
        <v>61</v>
      </c>
      <c r="E14" s="22"/>
      <c r="F14" s="22"/>
      <c r="G14" s="22"/>
      <c r="H14" s="22"/>
    </row>
    <row r="15" spans="1:8" x14ac:dyDescent="0.25">
      <c r="A15" s="22"/>
      <c r="B15" s="71" t="s">
        <v>40</v>
      </c>
      <c r="C15" s="71" t="s">
        <v>210</v>
      </c>
      <c r="D15" s="22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1" t="s">
        <v>122</v>
      </c>
      <c r="C16" s="71" t="s">
        <v>211</v>
      </c>
      <c r="D16" s="22" t="s">
        <v>61</v>
      </c>
      <c r="E16" s="22"/>
      <c r="F16" s="22"/>
    </row>
    <row r="17" spans="1:9" x14ac:dyDescent="0.25">
      <c r="A17" s="1"/>
      <c r="B17" s="71" t="s">
        <v>212</v>
      </c>
      <c r="C17" s="71" t="s">
        <v>213</v>
      </c>
      <c r="D17" s="22" t="s">
        <v>61</v>
      </c>
      <c r="E17" s="22"/>
      <c r="F17" s="22"/>
    </row>
    <row r="18" spans="1:9" x14ac:dyDescent="0.25">
      <c r="A18" s="1"/>
      <c r="B18" s="71" t="s">
        <v>73</v>
      </c>
      <c r="C18" s="71" t="s">
        <v>214</v>
      </c>
      <c r="D18" s="1" t="s">
        <v>61</v>
      </c>
      <c r="E18" s="1"/>
      <c r="F18" s="1"/>
      <c r="G18" s="1"/>
      <c r="H18" s="1"/>
      <c r="I18" s="1"/>
    </row>
    <row r="19" spans="1:9" s="1" customFormat="1" x14ac:dyDescent="0.25">
      <c r="B19" s="71" t="s">
        <v>215</v>
      </c>
      <c r="C19" s="71" t="s">
        <v>216</v>
      </c>
      <c r="D19" s="1" t="s">
        <v>61</v>
      </c>
    </row>
    <row r="20" spans="1:9" s="1" customFormat="1" x14ac:dyDescent="0.25">
      <c r="A20" s="22"/>
      <c r="B20" s="71" t="s">
        <v>217</v>
      </c>
      <c r="C20" s="71" t="s">
        <v>218</v>
      </c>
      <c r="D20" s="1" t="s">
        <v>61</v>
      </c>
      <c r="E20" s="66"/>
      <c r="F20" s="66"/>
      <c r="G20" s="66"/>
      <c r="H20" s="66"/>
    </row>
    <row r="21" spans="1:9" s="1" customFormat="1" x14ac:dyDescent="0.25">
      <c r="A21" s="22"/>
      <c r="B21" s="71" t="s">
        <v>197</v>
      </c>
      <c r="C21" s="71" t="s">
        <v>219</v>
      </c>
      <c r="D21" s="67" t="s">
        <v>61</v>
      </c>
      <c r="E21" s="66"/>
      <c r="F21" s="66"/>
      <c r="G21" s="66"/>
      <c r="H21" s="66"/>
    </row>
    <row r="22" spans="1:9" s="1" customFormat="1" x14ac:dyDescent="0.25">
      <c r="A22" s="29"/>
      <c r="B22" s="72" t="s">
        <v>220</v>
      </c>
      <c r="C22" s="72" t="s">
        <v>221</v>
      </c>
      <c r="D22" s="30" t="s">
        <v>61</v>
      </c>
      <c r="E22" s="29"/>
      <c r="F22" s="29"/>
      <c r="G22" s="29"/>
      <c r="H22" s="29"/>
    </row>
    <row r="23" spans="1:9" x14ac:dyDescent="0.25">
      <c r="A23" s="22" t="s">
        <v>74</v>
      </c>
      <c r="B23" s="22" t="s">
        <v>189</v>
      </c>
      <c r="C23" s="28" t="s">
        <v>190</v>
      </c>
      <c r="D23" t="s">
        <v>185</v>
      </c>
      <c r="E23" s="22"/>
      <c r="F23" s="22"/>
      <c r="G23" s="22"/>
      <c r="H23" s="22"/>
    </row>
    <row r="24" spans="1:9" x14ac:dyDescent="0.25">
      <c r="A24" s="22"/>
      <c r="B24" s="22" t="s">
        <v>191</v>
      </c>
      <c r="C24" s="28" t="s">
        <v>192</v>
      </c>
      <c r="D24" t="s">
        <v>185</v>
      </c>
      <c r="E24" s="22"/>
      <c r="F24" s="22"/>
      <c r="G24" s="22"/>
      <c r="H24" s="22"/>
      <c r="I24" s="22"/>
    </row>
    <row r="25" spans="1:9" x14ac:dyDescent="0.25">
      <c r="A25" s="22"/>
      <c r="B25" s="22" t="s">
        <v>193</v>
      </c>
      <c r="C25" s="28" t="s">
        <v>194</v>
      </c>
      <c r="D25" t="s">
        <v>185</v>
      </c>
      <c r="E25" s="22"/>
      <c r="F25" s="22"/>
      <c r="G25" s="22"/>
      <c r="H25" s="22"/>
      <c r="I25" s="22"/>
    </row>
    <row r="26" spans="1:9" x14ac:dyDescent="0.25">
      <c r="B26" s="22" t="s">
        <v>75</v>
      </c>
      <c r="C26" s="22" t="s">
        <v>76</v>
      </c>
      <c r="D26" t="s">
        <v>195</v>
      </c>
      <c r="E26" s="22"/>
      <c r="F26" s="22"/>
      <c r="G26" s="22"/>
      <c r="H26" s="22"/>
      <c r="I26" s="22"/>
    </row>
    <row r="27" spans="1:9" x14ac:dyDescent="0.25">
      <c r="B27" s="22" t="s">
        <v>78</v>
      </c>
      <c r="C27" s="22" t="s">
        <v>79</v>
      </c>
      <c r="D27" t="s">
        <v>61</v>
      </c>
      <c r="E27" s="22"/>
      <c r="F27" s="22"/>
      <c r="G27" s="22"/>
      <c r="H27" s="22"/>
    </row>
    <row r="28" spans="1:9" x14ac:dyDescent="0.25">
      <c r="B28" t="s">
        <v>80</v>
      </c>
      <c r="C28" t="s">
        <v>81</v>
      </c>
      <c r="D28" t="s">
        <v>61</v>
      </c>
      <c r="E28" s="22"/>
      <c r="F28" s="22"/>
      <c r="G28" s="22"/>
      <c r="H28" s="22"/>
    </row>
    <row r="29" spans="1:9" x14ac:dyDescent="0.25">
      <c r="B29" t="s">
        <v>82</v>
      </c>
      <c r="C29" t="s">
        <v>83</v>
      </c>
      <c r="D29" t="s">
        <v>61</v>
      </c>
      <c r="E29" s="22"/>
      <c r="F29" s="22"/>
      <c r="G29" s="22"/>
      <c r="H29" s="22"/>
    </row>
    <row r="30" spans="1:9" x14ac:dyDescent="0.25">
      <c r="B30" t="s">
        <v>84</v>
      </c>
      <c r="C30" t="s">
        <v>85</v>
      </c>
      <c r="D30" t="s">
        <v>61</v>
      </c>
      <c r="E30" s="22"/>
      <c r="F30" s="22"/>
      <c r="G30" s="22"/>
      <c r="H30" s="22"/>
    </row>
    <row r="31" spans="1:9" x14ac:dyDescent="0.25">
      <c r="A31" s="30"/>
      <c r="B31" s="30" t="s">
        <v>86</v>
      </c>
      <c r="C31" s="30" t="s">
        <v>87</v>
      </c>
      <c r="D31" s="30" t="s">
        <v>61</v>
      </c>
      <c r="E31" s="29"/>
      <c r="F31" s="29"/>
      <c r="G31" s="29"/>
      <c r="H31" s="29"/>
    </row>
    <row r="32" spans="1:9" ht="14.4" x14ac:dyDescent="0.25">
      <c r="A32" t="s">
        <v>88</v>
      </c>
      <c r="B32" s="31" t="s">
        <v>89</v>
      </c>
      <c r="C32" s="22" t="s">
        <v>90</v>
      </c>
      <c r="D32" t="s">
        <v>91</v>
      </c>
      <c r="E32" s="22"/>
      <c r="F32" s="22"/>
      <c r="G32" s="22"/>
      <c r="H32" s="22"/>
    </row>
    <row r="33" spans="1:8" ht="14.4" x14ac:dyDescent="0.25">
      <c r="B33" s="31" t="s">
        <v>92</v>
      </c>
      <c r="C33" s="22" t="s">
        <v>93</v>
      </c>
      <c r="D33" t="s">
        <v>91</v>
      </c>
      <c r="E33" s="22"/>
      <c r="F33" s="22"/>
      <c r="G33" s="22"/>
      <c r="H33" s="22"/>
    </row>
    <row r="34" spans="1:8" ht="14.4" x14ac:dyDescent="0.25">
      <c r="B34" s="31" t="s">
        <v>94</v>
      </c>
      <c r="C34" s="22" t="s">
        <v>95</v>
      </c>
      <c r="D34" t="s">
        <v>91</v>
      </c>
      <c r="E34" s="22"/>
      <c r="F34" s="22"/>
      <c r="G34" s="22"/>
      <c r="H34" s="22"/>
    </row>
    <row r="35" spans="1:8" ht="14.4" x14ac:dyDescent="0.25">
      <c r="B35" s="31" t="s">
        <v>96</v>
      </c>
      <c r="C35" s="22" t="s">
        <v>97</v>
      </c>
      <c r="D35" t="s">
        <v>91</v>
      </c>
      <c r="E35" s="22"/>
      <c r="F35" s="22"/>
      <c r="G35" s="22"/>
      <c r="H35" s="22"/>
    </row>
    <row r="36" spans="1:8" x14ac:dyDescent="0.25">
      <c r="B36" s="22" t="s">
        <v>98</v>
      </c>
      <c r="C36" s="22" t="s">
        <v>99</v>
      </c>
      <c r="D36" t="s">
        <v>91</v>
      </c>
      <c r="E36" s="22"/>
      <c r="F36" s="22"/>
      <c r="G36" s="22"/>
      <c r="H36" s="22"/>
    </row>
    <row r="37" spans="1:8" ht="13.8" thickBot="1" x14ac:dyDescent="0.3">
      <c r="A37" s="32"/>
      <c r="B37" s="33" t="s">
        <v>100</v>
      </c>
      <c r="C37" s="33" t="s">
        <v>101</v>
      </c>
      <c r="D37" s="32" t="s">
        <v>91</v>
      </c>
      <c r="E37" s="33"/>
      <c r="F37" s="33"/>
      <c r="G37" s="33"/>
      <c r="H37" s="33"/>
    </row>
    <row r="38" spans="1:8" x14ac:dyDescent="0.25">
      <c r="B38" s="22"/>
      <c r="C38" s="22"/>
      <c r="D38" s="22"/>
      <c r="E38" s="22"/>
      <c r="F38" s="22"/>
      <c r="G38" s="22"/>
      <c r="H38" s="22"/>
    </row>
    <row r="39" spans="1:8" x14ac:dyDescent="0.25">
      <c r="B39" s="22"/>
      <c r="C39" s="22"/>
      <c r="E39" s="22"/>
      <c r="F39" s="22"/>
      <c r="G39" s="22"/>
      <c r="H39" s="22"/>
    </row>
    <row r="42" spans="1:8" ht="21" x14ac:dyDescent="0.4">
      <c r="B42" s="85" t="s">
        <v>102</v>
      </c>
      <c r="C42" s="85"/>
    </row>
    <row r="43" spans="1:8" ht="15" thickBot="1" x14ac:dyDescent="0.3">
      <c r="B43" s="26" t="s">
        <v>57</v>
      </c>
      <c r="C43" s="26" t="s">
        <v>58</v>
      </c>
    </row>
    <row r="44" spans="1:8" ht="13.8" thickBot="1" x14ac:dyDescent="0.3">
      <c r="B44" s="73" t="s">
        <v>222</v>
      </c>
      <c r="C44" s="74"/>
    </row>
    <row r="45" spans="1:8" x14ac:dyDescent="0.25">
      <c r="B45" s="75" t="s">
        <v>223</v>
      </c>
      <c r="C45" s="75"/>
    </row>
    <row r="46" spans="1:8" x14ac:dyDescent="0.25">
      <c r="B46" s="76" t="s">
        <v>224</v>
      </c>
      <c r="C46" s="76" t="s">
        <v>225</v>
      </c>
    </row>
    <row r="47" spans="1:8" x14ac:dyDescent="0.25">
      <c r="B47" s="76" t="s">
        <v>226</v>
      </c>
      <c r="C47" s="76" t="s">
        <v>227</v>
      </c>
    </row>
    <row r="48" spans="1:8" x14ac:dyDescent="0.25">
      <c r="B48" s="75" t="s">
        <v>69</v>
      </c>
      <c r="C48" s="75"/>
    </row>
    <row r="49" spans="2:9" x14ac:dyDescent="0.25">
      <c r="B49" s="76" t="s">
        <v>228</v>
      </c>
      <c r="C49" s="76" t="s">
        <v>229</v>
      </c>
      <c r="I49" s="22"/>
    </row>
    <row r="50" spans="2:9" x14ac:dyDescent="0.25">
      <c r="B50" s="76" t="s">
        <v>230</v>
      </c>
      <c r="C50" s="76" t="s">
        <v>231</v>
      </c>
      <c r="I50" s="22"/>
    </row>
    <row r="51" spans="2:9" x14ac:dyDescent="0.25">
      <c r="B51" s="76" t="s">
        <v>232</v>
      </c>
      <c r="C51" s="76" t="s">
        <v>233</v>
      </c>
    </row>
    <row r="52" spans="2:9" x14ac:dyDescent="0.25">
      <c r="B52" s="76" t="s">
        <v>234</v>
      </c>
      <c r="C52" s="76" t="s">
        <v>235</v>
      </c>
    </row>
    <row r="53" spans="2:9" x14ac:dyDescent="0.25">
      <c r="B53" s="76" t="s">
        <v>236</v>
      </c>
      <c r="C53" s="76" t="s">
        <v>237</v>
      </c>
    </row>
    <row r="54" spans="2:9" x14ac:dyDescent="0.25">
      <c r="B54" s="76" t="s">
        <v>238</v>
      </c>
      <c r="C54" s="76" t="s">
        <v>239</v>
      </c>
    </row>
    <row r="55" spans="2:9" x14ac:dyDescent="0.25">
      <c r="B55" s="76" t="s">
        <v>240</v>
      </c>
      <c r="C55" s="76" t="s">
        <v>241</v>
      </c>
    </row>
    <row r="56" spans="2:9" x14ac:dyDescent="0.25">
      <c r="B56" s="76" t="s">
        <v>242</v>
      </c>
      <c r="C56" s="76" t="s">
        <v>243</v>
      </c>
    </row>
    <row r="57" spans="2:9" x14ac:dyDescent="0.25">
      <c r="B57" s="76" t="s">
        <v>244</v>
      </c>
      <c r="C57" s="76" t="s">
        <v>245</v>
      </c>
    </row>
    <row r="58" spans="2:9" x14ac:dyDescent="0.25">
      <c r="B58" s="76" t="s">
        <v>246</v>
      </c>
      <c r="C58" s="76" t="s">
        <v>247</v>
      </c>
    </row>
    <row r="59" spans="2:9" x14ac:dyDescent="0.25">
      <c r="B59" s="76" t="s">
        <v>248</v>
      </c>
      <c r="C59" s="76" t="s">
        <v>249</v>
      </c>
    </row>
    <row r="60" spans="2:9" x14ac:dyDescent="0.25">
      <c r="B60" s="76" t="s">
        <v>250</v>
      </c>
      <c r="C60" s="76" t="s">
        <v>251</v>
      </c>
    </row>
    <row r="61" spans="2:9" x14ac:dyDescent="0.25">
      <c r="B61" s="76" t="s">
        <v>252</v>
      </c>
      <c r="C61" s="76" t="s">
        <v>253</v>
      </c>
    </row>
    <row r="62" spans="2:9" x14ac:dyDescent="0.25">
      <c r="B62" s="76" t="s">
        <v>254</v>
      </c>
      <c r="C62" s="76" t="s">
        <v>255</v>
      </c>
    </row>
    <row r="63" spans="2:9" x14ac:dyDescent="0.25">
      <c r="B63" s="76" t="s">
        <v>256</v>
      </c>
      <c r="C63" s="76" t="s">
        <v>257</v>
      </c>
    </row>
    <row r="64" spans="2:9" x14ac:dyDescent="0.25">
      <c r="B64" s="76" t="s">
        <v>258</v>
      </c>
      <c r="C64" s="76" t="s">
        <v>259</v>
      </c>
    </row>
    <row r="65" spans="2:3" x14ac:dyDescent="0.25">
      <c r="B65" s="76" t="s">
        <v>260</v>
      </c>
      <c r="C65" s="76" t="s">
        <v>261</v>
      </c>
    </row>
    <row r="66" spans="2:3" x14ac:dyDescent="0.25">
      <c r="B66" s="76" t="s">
        <v>262</v>
      </c>
      <c r="C66" s="76" t="s">
        <v>263</v>
      </c>
    </row>
    <row r="67" spans="2:3" x14ac:dyDescent="0.25">
      <c r="B67" s="76" t="s">
        <v>264</v>
      </c>
      <c r="C67" s="76" t="s">
        <v>265</v>
      </c>
    </row>
    <row r="68" spans="2:3" x14ac:dyDescent="0.25">
      <c r="B68" s="75" t="s">
        <v>266</v>
      </c>
      <c r="C68" s="75"/>
    </row>
    <row r="69" spans="2:3" x14ac:dyDescent="0.25">
      <c r="B69" s="76" t="s">
        <v>267</v>
      </c>
      <c r="C69" s="76" t="s">
        <v>268</v>
      </c>
    </row>
    <row r="70" spans="2:3" x14ac:dyDescent="0.25">
      <c r="B70" s="76" t="s">
        <v>349</v>
      </c>
      <c r="C70" s="76" t="s">
        <v>269</v>
      </c>
    </row>
    <row r="71" spans="2:3" x14ac:dyDescent="0.25">
      <c r="B71" s="76" t="s">
        <v>332</v>
      </c>
      <c r="C71" s="76" t="s">
        <v>270</v>
      </c>
    </row>
    <row r="72" spans="2:3" x14ac:dyDescent="0.25">
      <c r="B72" s="76" t="s">
        <v>333</v>
      </c>
      <c r="C72" s="76" t="s">
        <v>271</v>
      </c>
    </row>
    <row r="73" spans="2:3" x14ac:dyDescent="0.25">
      <c r="B73" s="76" t="s">
        <v>334</v>
      </c>
      <c r="C73" s="76" t="s">
        <v>272</v>
      </c>
    </row>
    <row r="74" spans="2:3" x14ac:dyDescent="0.25">
      <c r="B74" s="76" t="s">
        <v>335</v>
      </c>
      <c r="C74" s="76" t="s">
        <v>273</v>
      </c>
    </row>
    <row r="75" spans="2:3" x14ac:dyDescent="0.25">
      <c r="B75" s="76" t="s">
        <v>336</v>
      </c>
      <c r="C75" s="76" t="s">
        <v>274</v>
      </c>
    </row>
    <row r="76" spans="2:3" x14ac:dyDescent="0.25">
      <c r="B76" s="76" t="s">
        <v>337</v>
      </c>
      <c r="C76" s="76" t="s">
        <v>275</v>
      </c>
    </row>
    <row r="77" spans="2:3" x14ac:dyDescent="0.25">
      <c r="B77" s="76" t="s">
        <v>338</v>
      </c>
      <c r="C77" s="76" t="s">
        <v>276</v>
      </c>
    </row>
    <row r="78" spans="2:3" x14ac:dyDescent="0.25">
      <c r="B78" s="76" t="s">
        <v>339</v>
      </c>
      <c r="C78" s="76" t="s">
        <v>277</v>
      </c>
    </row>
    <row r="79" spans="2:3" x14ac:dyDescent="0.25">
      <c r="B79" s="76" t="s">
        <v>340</v>
      </c>
      <c r="C79" s="76" t="s">
        <v>278</v>
      </c>
    </row>
    <row r="80" spans="2:3" x14ac:dyDescent="0.25">
      <c r="B80" s="76" t="s">
        <v>341</v>
      </c>
      <c r="C80" s="76" t="s">
        <v>279</v>
      </c>
    </row>
    <row r="81" spans="2:3" x14ac:dyDescent="0.25">
      <c r="B81" s="76" t="s">
        <v>342</v>
      </c>
      <c r="C81" s="76" t="s">
        <v>280</v>
      </c>
    </row>
    <row r="82" spans="2:3" x14ac:dyDescent="0.25">
      <c r="B82" s="76" t="s">
        <v>343</v>
      </c>
      <c r="C82" s="76" t="s">
        <v>281</v>
      </c>
    </row>
    <row r="83" spans="2:3" x14ac:dyDescent="0.25">
      <c r="B83" s="76" t="s">
        <v>344</v>
      </c>
      <c r="C83" s="76" t="s">
        <v>282</v>
      </c>
    </row>
    <row r="84" spans="2:3" x14ac:dyDescent="0.25">
      <c r="B84" s="76" t="s">
        <v>345</v>
      </c>
      <c r="C84" s="76" t="s">
        <v>283</v>
      </c>
    </row>
    <row r="85" spans="2:3" x14ac:dyDescent="0.25">
      <c r="B85" s="76" t="s">
        <v>346</v>
      </c>
      <c r="C85" s="76" t="s">
        <v>284</v>
      </c>
    </row>
    <row r="86" spans="2:3" x14ac:dyDescent="0.25">
      <c r="B86" s="76" t="s">
        <v>347</v>
      </c>
      <c r="C86" s="76" t="s">
        <v>285</v>
      </c>
    </row>
    <row r="87" spans="2:3" x14ac:dyDescent="0.25">
      <c r="B87" s="76" t="s">
        <v>348</v>
      </c>
      <c r="C87" s="76" t="s">
        <v>286</v>
      </c>
    </row>
    <row r="88" spans="2:3" x14ac:dyDescent="0.25">
      <c r="B88" s="75" t="s">
        <v>287</v>
      </c>
      <c r="C88" s="75"/>
    </row>
    <row r="89" spans="2:3" x14ac:dyDescent="0.25">
      <c r="B89" s="76" t="s">
        <v>288</v>
      </c>
      <c r="C89" s="76" t="s">
        <v>289</v>
      </c>
    </row>
    <row r="90" spans="2:3" x14ac:dyDescent="0.25">
      <c r="B90" s="76" t="s">
        <v>290</v>
      </c>
      <c r="C90" s="76" t="s">
        <v>291</v>
      </c>
    </row>
    <row r="91" spans="2:3" x14ac:dyDescent="0.25">
      <c r="B91" s="76" t="s">
        <v>292</v>
      </c>
      <c r="C91" s="76" t="s">
        <v>293</v>
      </c>
    </row>
    <row r="92" spans="2:3" x14ac:dyDescent="0.25">
      <c r="B92" s="76" t="s">
        <v>294</v>
      </c>
      <c r="C92" s="76" t="s">
        <v>295</v>
      </c>
    </row>
    <row r="93" spans="2:3" x14ac:dyDescent="0.25">
      <c r="B93" s="76" t="s">
        <v>296</v>
      </c>
      <c r="C93" s="76" t="s">
        <v>297</v>
      </c>
    </row>
    <row r="94" spans="2:3" x14ac:dyDescent="0.25">
      <c r="B94" s="75" t="s">
        <v>298</v>
      </c>
      <c r="C94" s="75"/>
    </row>
    <row r="95" spans="2:3" x14ac:dyDescent="0.25">
      <c r="B95" s="76" t="s">
        <v>299</v>
      </c>
      <c r="C95" s="76" t="s">
        <v>300</v>
      </c>
    </row>
    <row r="96" spans="2:3" x14ac:dyDescent="0.25">
      <c r="B96" s="76" t="s">
        <v>301</v>
      </c>
      <c r="C96" s="76" t="s">
        <v>302</v>
      </c>
    </row>
    <row r="97" spans="2:10" x14ac:dyDescent="0.25">
      <c r="B97" s="76" t="s">
        <v>303</v>
      </c>
      <c r="C97" s="76" t="s">
        <v>304</v>
      </c>
    </row>
    <row r="98" spans="2:10" x14ac:dyDescent="0.25">
      <c r="B98" s="77" t="s">
        <v>77</v>
      </c>
      <c r="C98" s="78"/>
    </row>
    <row r="99" spans="2:10" x14ac:dyDescent="0.25">
      <c r="B99" s="75" t="s">
        <v>305</v>
      </c>
      <c r="C99" s="75"/>
    </row>
    <row r="100" spans="2:10" x14ac:dyDescent="0.25">
      <c r="B100" s="76" t="s">
        <v>306</v>
      </c>
      <c r="C100" s="76" t="s">
        <v>307</v>
      </c>
    </row>
    <row r="101" spans="2:10" x14ac:dyDescent="0.25">
      <c r="B101" s="76" t="s">
        <v>308</v>
      </c>
      <c r="C101" s="76" t="s">
        <v>309</v>
      </c>
    </row>
    <row r="102" spans="2:10" x14ac:dyDescent="0.25">
      <c r="B102" s="76" t="s">
        <v>310</v>
      </c>
      <c r="C102" s="76" t="s">
        <v>311</v>
      </c>
    </row>
    <row r="103" spans="2:10" x14ac:dyDescent="0.25">
      <c r="B103" s="76" t="s">
        <v>312</v>
      </c>
      <c r="C103" s="76" t="s">
        <v>313</v>
      </c>
    </row>
    <row r="104" spans="2:10" s="1" customFormat="1" x14ac:dyDescent="0.25">
      <c r="B104" s="76" t="s">
        <v>314</v>
      </c>
      <c r="C104" s="76" t="s">
        <v>315</v>
      </c>
    </row>
    <row r="105" spans="2:10" x14ac:dyDescent="0.25">
      <c r="B105" s="76" t="s">
        <v>316</v>
      </c>
      <c r="C105" s="76" t="s">
        <v>317</v>
      </c>
    </row>
    <row r="106" spans="2:10" x14ac:dyDescent="0.25">
      <c r="B106" s="76" t="s">
        <v>318</v>
      </c>
      <c r="C106" s="76" t="s">
        <v>319</v>
      </c>
    </row>
    <row r="107" spans="2:10" x14ac:dyDescent="0.25">
      <c r="B107" s="75" t="s">
        <v>351</v>
      </c>
      <c r="C107" s="75"/>
    </row>
    <row r="108" spans="2:10" x14ac:dyDescent="0.25">
      <c r="B108" s="76" t="s">
        <v>369</v>
      </c>
      <c r="C108" s="76" t="s">
        <v>352</v>
      </c>
    </row>
    <row r="109" spans="2:10" x14ac:dyDescent="0.25">
      <c r="B109" s="76" t="s">
        <v>370</v>
      </c>
      <c r="C109" s="76" t="s">
        <v>353</v>
      </c>
      <c r="J109" s="22"/>
    </row>
    <row r="110" spans="2:10" x14ac:dyDescent="0.25">
      <c r="B110" s="76" t="s">
        <v>371</v>
      </c>
      <c r="C110" s="76" t="s">
        <v>366</v>
      </c>
      <c r="J110" s="22"/>
    </row>
    <row r="111" spans="2:10" x14ac:dyDescent="0.25">
      <c r="B111" s="76" t="s">
        <v>372</v>
      </c>
      <c r="C111" s="76" t="s">
        <v>354</v>
      </c>
      <c r="J111" s="22"/>
    </row>
    <row r="112" spans="2:10" s="1" customFormat="1" x14ac:dyDescent="0.25">
      <c r="B112" s="76" t="s">
        <v>373</v>
      </c>
      <c r="C112" s="76" t="s">
        <v>367</v>
      </c>
      <c r="J112" s="22"/>
    </row>
    <row r="113" spans="2:10" s="1" customFormat="1" x14ac:dyDescent="0.25">
      <c r="B113" s="76" t="s">
        <v>374</v>
      </c>
      <c r="C113" s="76" t="s">
        <v>368</v>
      </c>
      <c r="J113" s="22"/>
    </row>
    <row r="114" spans="2:10" s="1" customFormat="1" x14ac:dyDescent="0.25">
      <c r="B114" s="76" t="s">
        <v>375</v>
      </c>
      <c r="C114" s="76" t="s">
        <v>355</v>
      </c>
      <c r="J114" s="22"/>
    </row>
    <row r="115" spans="2:10" x14ac:dyDescent="0.25">
      <c r="B115" s="75" t="s">
        <v>320</v>
      </c>
      <c r="C115" s="75"/>
      <c r="J115" s="22"/>
    </row>
    <row r="116" spans="2:10" x14ac:dyDescent="0.25">
      <c r="B116" s="76" t="s">
        <v>356</v>
      </c>
      <c r="C116" s="76" t="s">
        <v>321</v>
      </c>
      <c r="J116" s="22"/>
    </row>
    <row r="117" spans="2:10" x14ac:dyDescent="0.25">
      <c r="B117" s="76" t="s">
        <v>357</v>
      </c>
      <c r="C117" s="76" t="s">
        <v>322</v>
      </c>
      <c r="J117" s="22"/>
    </row>
    <row r="118" spans="2:10" x14ac:dyDescent="0.25">
      <c r="B118" s="76" t="s">
        <v>358</v>
      </c>
      <c r="C118" s="76" t="s">
        <v>323</v>
      </c>
      <c r="J118" s="22"/>
    </row>
    <row r="119" spans="2:10" x14ac:dyDescent="0.25">
      <c r="B119" s="76" t="s">
        <v>359</v>
      </c>
      <c r="C119" s="76" t="s">
        <v>324</v>
      </c>
      <c r="J119" s="22"/>
    </row>
    <row r="120" spans="2:10" x14ac:dyDescent="0.25">
      <c r="B120" s="76" t="s">
        <v>360</v>
      </c>
      <c r="C120" s="76" t="s">
        <v>325</v>
      </c>
      <c r="J120" s="22"/>
    </row>
    <row r="121" spans="2:10" x14ac:dyDescent="0.25">
      <c r="B121" s="76" t="s">
        <v>361</v>
      </c>
      <c r="C121" s="76" t="s">
        <v>326</v>
      </c>
      <c r="J121" s="22"/>
    </row>
    <row r="122" spans="2:10" x14ac:dyDescent="0.25">
      <c r="B122" s="76" t="s">
        <v>362</v>
      </c>
      <c r="C122" s="76" t="s">
        <v>327</v>
      </c>
      <c r="J122" s="22"/>
    </row>
    <row r="123" spans="2:10" x14ac:dyDescent="0.25">
      <c r="B123" s="75" t="s">
        <v>328</v>
      </c>
      <c r="C123" s="75"/>
      <c r="J123" s="22"/>
    </row>
    <row r="124" spans="2:10" x14ac:dyDescent="0.25">
      <c r="B124" s="76" t="s">
        <v>363</v>
      </c>
      <c r="C124" s="76" t="s">
        <v>329</v>
      </c>
    </row>
    <row r="125" spans="2:10" x14ac:dyDescent="0.25">
      <c r="B125" s="76" t="s">
        <v>364</v>
      </c>
      <c r="C125" s="76" t="s">
        <v>330</v>
      </c>
    </row>
    <row r="126" spans="2:10" x14ac:dyDescent="0.25">
      <c r="B126" s="76" t="s">
        <v>365</v>
      </c>
      <c r="C126" s="76" t="s">
        <v>331</v>
      </c>
    </row>
    <row r="141" spans="11:12" x14ac:dyDescent="0.25">
      <c r="K141" s="1"/>
      <c r="L141" s="1"/>
    </row>
    <row r="142" spans="11:12" x14ac:dyDescent="0.25">
      <c r="K142" s="1"/>
      <c r="L142" s="1"/>
    </row>
    <row r="143" spans="11:12" x14ac:dyDescent="0.25">
      <c r="K143" s="1"/>
      <c r="L143" s="1"/>
    </row>
    <row r="144" spans="11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  <row r="161" spans="11:12" x14ac:dyDescent="0.25">
      <c r="K161" s="1"/>
      <c r="L161" s="1"/>
    </row>
    <row r="162" spans="11:12" x14ac:dyDescent="0.25">
      <c r="K162" s="1"/>
      <c r="L162" s="1"/>
    </row>
    <row r="163" spans="11:12" x14ac:dyDescent="0.25">
      <c r="K163" s="1"/>
      <c r="L163" s="1"/>
    </row>
  </sheetData>
  <mergeCells count="1">
    <mergeCell ref="B42:C4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L256"/>
  <sheetViews>
    <sheetView tabSelected="1" topLeftCell="A52" zoomScale="70" zoomScaleNormal="70" workbookViewId="0">
      <selection activeCell="D76" sqref="D76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16" bestFit="1" customWidth="1"/>
    <col min="4" max="4" width="20.77734375" bestFit="1" customWidth="1"/>
    <col min="5" max="5" width="19.5546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114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Commodities!B46</f>
        <v>T-MOT-ICE_GSL01</v>
      </c>
      <c r="E7" s="1" t="str">
        <f>Commodities!C46</f>
        <v>TRA Motorcycles: Gasoline ICEs - New</v>
      </c>
      <c r="F7" s="10" t="s">
        <v>185</v>
      </c>
      <c r="G7" s="10" t="s">
        <v>186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Commodities!B47</f>
        <v>T-MOT-EV_ELC01</v>
      </c>
      <c r="E8" s="1" t="str">
        <f>Commodities!C47</f>
        <v>TRA Motorcycles: Electric - New</v>
      </c>
      <c r="F8" s="10" t="s">
        <v>185</v>
      </c>
      <c r="G8" s="10" t="s">
        <v>186</v>
      </c>
      <c r="H8" s="10"/>
      <c r="I8" s="10"/>
      <c r="J8" s="10"/>
      <c r="K8" s="1"/>
      <c r="L8" s="1"/>
      <c r="M8" s="1"/>
    </row>
    <row r="9" spans="2:13" ht="14.4" x14ac:dyDescent="0.3">
      <c r="B9" s="27" t="s">
        <v>115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Commodities!B49</f>
        <v>T-CAR-ICE_GSL21</v>
      </c>
      <c r="E10" s="1" t="str">
        <f>Commodities!C49</f>
        <v>TRA Cars: Gasoline ICEs - New</v>
      </c>
      <c r="F10" s="10" t="s">
        <v>185</v>
      </c>
      <c r="G10" s="10" t="s">
        <v>186</v>
      </c>
      <c r="I10" s="10"/>
    </row>
    <row r="11" spans="2:13" x14ac:dyDescent="0.25">
      <c r="B11" s="3" t="s">
        <v>29</v>
      </c>
      <c r="D11" s="1" t="str">
        <f>Commodities!B50</f>
        <v>T-CAR-ICE_DST21</v>
      </c>
      <c r="E11" s="1" t="str">
        <f>Commodities!C50</f>
        <v>TRA Cars: Diesel ICEs - New</v>
      </c>
      <c r="F11" s="10" t="s">
        <v>185</v>
      </c>
      <c r="G11" s="10" t="s">
        <v>186</v>
      </c>
      <c r="I11" s="10"/>
      <c r="M11" s="1"/>
    </row>
    <row r="12" spans="2:13" x14ac:dyDescent="0.25">
      <c r="B12" s="3" t="s">
        <v>29</v>
      </c>
      <c r="D12" s="1" t="str">
        <f>Commodities!B51</f>
        <v>T-CAR-ICE_DF21</v>
      </c>
      <c r="E12" s="1" t="str">
        <f>Commodities!C51</f>
        <v>TRA Cars: Dual fuel ICEs (CNG/BCNG &amp; Gasoline) - New</v>
      </c>
      <c r="F12" s="10" t="s">
        <v>185</v>
      </c>
      <c r="G12" s="10" t="s">
        <v>186</v>
      </c>
      <c r="I12" s="10"/>
      <c r="M12" s="14"/>
    </row>
    <row r="13" spans="2:13" x14ac:dyDescent="0.25">
      <c r="B13" s="3" t="s">
        <v>29</v>
      </c>
      <c r="D13" s="1" t="str">
        <f>Commodities!B52</f>
        <v>T-CAR-ICE_NGB21</v>
      </c>
      <c r="E13" s="1" t="str">
        <f>Commodities!C52</f>
        <v>TRA Cars: BioCNG and CNG ICEs - New</v>
      </c>
      <c r="F13" s="10" t="s">
        <v>185</v>
      </c>
      <c r="G13" s="10" t="s">
        <v>186</v>
      </c>
      <c r="I13" s="10"/>
      <c r="M13" s="18"/>
    </row>
    <row r="14" spans="2:13" x14ac:dyDescent="0.25">
      <c r="B14" s="3" t="s">
        <v>29</v>
      </c>
      <c r="D14" s="1" t="str">
        <f>Commodities!B53</f>
        <v>T-CAR-ICE_E8521</v>
      </c>
      <c r="E14" s="1" t="str">
        <f>Commodities!C53</f>
        <v>TRA Cars: Flex fuel ICEs - New</v>
      </c>
      <c r="F14" s="10" t="s">
        <v>185</v>
      </c>
      <c r="G14" s="10" t="s">
        <v>186</v>
      </c>
      <c r="I14" s="10"/>
      <c r="M14" s="18"/>
    </row>
    <row r="15" spans="2:13" x14ac:dyDescent="0.25">
      <c r="B15" s="3" t="s">
        <v>29</v>
      </c>
      <c r="D15" s="1" t="str">
        <f>Commodities!B54</f>
        <v>T-CAR-ICE_B10021</v>
      </c>
      <c r="E15" s="1" t="str">
        <f>Commodities!C54</f>
        <v>TRA Cars: Biodiesel ICEs - New</v>
      </c>
      <c r="F15" s="10" t="s">
        <v>185</v>
      </c>
      <c r="G15" s="10" t="s">
        <v>186</v>
      </c>
      <c r="I15" s="10"/>
      <c r="M15" s="1"/>
    </row>
    <row r="16" spans="2:13" x14ac:dyDescent="0.25">
      <c r="B16" s="3" t="s">
        <v>29</v>
      </c>
      <c r="D16" s="1" t="str">
        <f>Commodities!B55</f>
        <v>T-CAR-HEV_GSL21</v>
      </c>
      <c r="E16" s="1" t="str">
        <f>Commodities!C55</f>
        <v>TRA Cars: Gasoline HEVs - New</v>
      </c>
      <c r="F16" s="10" t="s">
        <v>185</v>
      </c>
      <c r="G16" s="10" t="s">
        <v>186</v>
      </c>
      <c r="I16" s="10"/>
    </row>
    <row r="17" spans="2:13" x14ac:dyDescent="0.25">
      <c r="B17" s="3" t="s">
        <v>29</v>
      </c>
      <c r="C17" s="1"/>
      <c r="D17" s="1" t="str">
        <f>Commodities!B56</f>
        <v>T-CAR-HEV_DST21</v>
      </c>
      <c r="E17" s="1" t="str">
        <f>Commodities!C56</f>
        <v>TRA Cars: Diesel HEVs - New</v>
      </c>
      <c r="F17" s="10" t="s">
        <v>185</v>
      </c>
      <c r="G17" s="10" t="s">
        <v>186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Commodities!B57</f>
        <v>T-CAR-PHEV10_GSL21</v>
      </c>
      <c r="E18" s="1" t="str">
        <f>Commodities!C57</f>
        <v>TRA Cars: Gasoline PHEV, 10-mile all-electric range - New</v>
      </c>
      <c r="F18" s="10" t="s">
        <v>185</v>
      </c>
      <c r="G18" s="10" t="s">
        <v>186</v>
      </c>
      <c r="I18" s="10"/>
    </row>
    <row r="19" spans="2:13" x14ac:dyDescent="0.25">
      <c r="B19" s="3" t="s">
        <v>29</v>
      </c>
      <c r="D19" s="1" t="str">
        <f>Commodities!B58</f>
        <v>T-CAR-PHEV20_GSL21</v>
      </c>
      <c r="E19" s="1" t="str">
        <f>Commodities!C58</f>
        <v>TRA Cars: Gasoline PHEV, 20-mile all-electric range - New</v>
      </c>
      <c r="F19" s="10" t="s">
        <v>185</v>
      </c>
      <c r="G19" s="10" t="s">
        <v>186</v>
      </c>
      <c r="I19" s="10"/>
    </row>
    <row r="20" spans="2:13" x14ac:dyDescent="0.25">
      <c r="B20" s="3" t="s">
        <v>29</v>
      </c>
      <c r="D20" s="1" t="str">
        <f>Commodities!B59</f>
        <v>T-CAR-PHEV40_GSL21</v>
      </c>
      <c r="E20" s="1" t="str">
        <f>Commodities!C59</f>
        <v>TRA Cars: Gasoline PHEV, 40-mile all-electric range - New</v>
      </c>
      <c r="F20" s="10" t="s">
        <v>185</v>
      </c>
      <c r="G20" s="10" t="s">
        <v>186</v>
      </c>
      <c r="I20" s="10"/>
    </row>
    <row r="21" spans="2:13" x14ac:dyDescent="0.25">
      <c r="B21" s="3" t="s">
        <v>29</v>
      </c>
      <c r="D21" s="1" t="str">
        <f>Commodities!B60</f>
        <v>T-CAR-PHEV10_DST21</v>
      </c>
      <c r="E21" s="1" t="str">
        <f>Commodities!C60</f>
        <v>TRA Cars: Diesel PHEV, 10-mile all-electric range - New</v>
      </c>
      <c r="F21" s="10" t="s">
        <v>185</v>
      </c>
      <c r="G21" s="10" t="s">
        <v>186</v>
      </c>
      <c r="I21" s="10"/>
    </row>
    <row r="22" spans="2:13" x14ac:dyDescent="0.25">
      <c r="B22" s="3" t="s">
        <v>29</v>
      </c>
      <c r="D22" s="1" t="str">
        <f>Commodities!B61</f>
        <v>T-CAR-PHEV20_DST21</v>
      </c>
      <c r="E22" s="1" t="str">
        <f>Commodities!C61</f>
        <v>TRA Cars: Diesel PHEV, 20-mile all-electric range - New</v>
      </c>
      <c r="F22" s="10" t="s">
        <v>185</v>
      </c>
      <c r="G22" s="10" t="s">
        <v>186</v>
      </c>
      <c r="I22" s="10"/>
    </row>
    <row r="23" spans="2:13" x14ac:dyDescent="0.25">
      <c r="B23" s="3" t="s">
        <v>29</v>
      </c>
      <c r="D23" s="1" t="str">
        <f>Commodities!B62</f>
        <v>T-CAR-PHEV40_DST21</v>
      </c>
      <c r="E23" s="1" t="str">
        <f>Commodities!C62</f>
        <v>TRA Cars: Diesel PHEV, 40-mile all-electric range - New</v>
      </c>
      <c r="F23" s="10" t="s">
        <v>185</v>
      </c>
      <c r="G23" s="10" t="s">
        <v>186</v>
      </c>
      <c r="I23" s="10"/>
    </row>
    <row r="24" spans="2:13" x14ac:dyDescent="0.25">
      <c r="B24" s="3" t="s">
        <v>29</v>
      </c>
      <c r="D24" s="1" t="str">
        <f>Commodities!B63</f>
        <v>T-CAR-BEV100_ELC21</v>
      </c>
      <c r="E24" s="1" t="str">
        <f>Commodities!C63</f>
        <v>TRA Cars: BEV 100 mile (160 km) all-electric range - New</v>
      </c>
      <c r="F24" s="10" t="s">
        <v>185</v>
      </c>
      <c r="G24" s="10" t="s">
        <v>186</v>
      </c>
      <c r="I24" s="10"/>
    </row>
    <row r="25" spans="2:13" x14ac:dyDescent="0.25">
      <c r="B25" s="3" t="s">
        <v>29</v>
      </c>
      <c r="D25" s="1" t="str">
        <f>Commodities!B64</f>
        <v>T-CAR-EV150_ELC21</v>
      </c>
      <c r="E25" s="1" t="str">
        <f>Commodities!C64</f>
        <v>TRA Cars: BEV 150 mile (240 km) all-electric range - New</v>
      </c>
      <c r="F25" s="10" t="s">
        <v>185</v>
      </c>
      <c r="G25" s="10" t="s">
        <v>186</v>
      </c>
      <c r="I25" s="10"/>
    </row>
    <row r="26" spans="2:13" x14ac:dyDescent="0.25">
      <c r="B26" s="3" t="s">
        <v>29</v>
      </c>
      <c r="D26" s="1" t="str">
        <f>Commodities!B65</f>
        <v>T-CAR-EV250_ELC21</v>
      </c>
      <c r="E26" s="1" t="str">
        <f>Commodities!C65</f>
        <v>TRA Cars: BEV 250 mile (400 km) all-electric range - New</v>
      </c>
      <c r="F26" s="10" t="s">
        <v>185</v>
      </c>
      <c r="G26" s="10" t="s">
        <v>186</v>
      </c>
      <c r="I26" s="10"/>
    </row>
    <row r="27" spans="2:13" x14ac:dyDescent="0.25">
      <c r="B27" s="3" t="s">
        <v>29</v>
      </c>
      <c r="D27" s="1" t="str">
        <f>Commodities!B66</f>
        <v>T-CAR-ICE_HYD21</v>
      </c>
      <c r="E27" s="1" t="str">
        <f>Commodities!C66</f>
        <v>TRA Cars: Hydrogen ICEs - New</v>
      </c>
      <c r="F27" s="10" t="s">
        <v>185</v>
      </c>
      <c r="G27" s="10" t="s">
        <v>186</v>
      </c>
      <c r="I27" s="10"/>
    </row>
    <row r="28" spans="2:13" x14ac:dyDescent="0.25">
      <c r="B28" s="3" t="s">
        <v>29</v>
      </c>
      <c r="D28" s="1" t="str">
        <f>Commodities!B67</f>
        <v>T-CAR-FCV_HYD21</v>
      </c>
      <c r="E28" s="1" t="str">
        <f>Commodities!C67</f>
        <v>TRA Cars: Fuel cell vehicles - New</v>
      </c>
      <c r="F28" s="10" t="s">
        <v>185</v>
      </c>
      <c r="G28" s="10" t="s">
        <v>186</v>
      </c>
      <c r="I28" s="10"/>
    </row>
    <row r="29" spans="2:13" ht="14.4" x14ac:dyDescent="0.3">
      <c r="B29" s="27" t="s">
        <v>116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Commodities!B69</f>
        <v>T-TAX-ICE_GSL31</v>
      </c>
      <c r="E30" s="1" t="str">
        <f>Commodities!C69</f>
        <v>TRA Taxis:  Gasoline ICEs - New</v>
      </c>
      <c r="F30" s="10" t="s">
        <v>185</v>
      </c>
      <c r="G30" s="10" t="s">
        <v>186</v>
      </c>
      <c r="I30" s="10"/>
    </row>
    <row r="31" spans="2:13" x14ac:dyDescent="0.25">
      <c r="B31" s="3" t="s">
        <v>29</v>
      </c>
      <c r="D31" s="1" t="str">
        <f>Commodities!B70</f>
        <v>T-TAX-ICE_DST31</v>
      </c>
      <c r="E31" s="1" t="str">
        <f>Commodities!C70</f>
        <v>TRA Taxis: Diesel ICEs - New</v>
      </c>
      <c r="F31" s="10" t="s">
        <v>185</v>
      </c>
      <c r="G31" s="10" t="s">
        <v>186</v>
      </c>
      <c r="I31" s="10"/>
    </row>
    <row r="32" spans="2:13" x14ac:dyDescent="0.25">
      <c r="B32" s="3" t="s">
        <v>29</v>
      </c>
      <c r="D32" s="1" t="str">
        <f>Commodities!B71</f>
        <v>T-TAX-ICE_DF31</v>
      </c>
      <c r="E32" s="1" t="str">
        <f>Commodities!C71</f>
        <v>TRA Taxis: Dual fuel ICEs (CNG/BCNG &amp; Gasoline) - New</v>
      </c>
      <c r="F32" s="10" t="s">
        <v>185</v>
      </c>
      <c r="G32" s="10" t="s">
        <v>186</v>
      </c>
      <c r="I32" s="10"/>
    </row>
    <row r="33" spans="2:9" x14ac:dyDescent="0.25">
      <c r="B33" s="3" t="s">
        <v>29</v>
      </c>
      <c r="D33" s="1" t="str">
        <f>Commodities!B72</f>
        <v>T-TAX-ICE_NGB31</v>
      </c>
      <c r="E33" s="1" t="str">
        <f>Commodities!C72</f>
        <v>TRA Taxis: BioCNG and CNG ICEs - New</v>
      </c>
      <c r="F33" s="10" t="s">
        <v>185</v>
      </c>
      <c r="G33" s="10" t="s">
        <v>186</v>
      </c>
      <c r="I33" s="10"/>
    </row>
    <row r="34" spans="2:9" x14ac:dyDescent="0.25">
      <c r="B34" s="3" t="s">
        <v>29</v>
      </c>
      <c r="D34" s="1" t="str">
        <f>Commodities!B73</f>
        <v>T-TAX-ICE_E8531</v>
      </c>
      <c r="E34" s="1" t="str">
        <f>Commodities!C73</f>
        <v>TRA Taxis: Flex fuel ICEs - New</v>
      </c>
      <c r="F34" s="10" t="s">
        <v>185</v>
      </c>
      <c r="G34" s="10" t="s">
        <v>186</v>
      </c>
      <c r="I34" s="10"/>
    </row>
    <row r="35" spans="2:9" x14ac:dyDescent="0.25">
      <c r="B35" s="3" t="s">
        <v>29</v>
      </c>
      <c r="D35" s="1" t="str">
        <f>Commodities!B74</f>
        <v>T-TAX-ICE_B10031</v>
      </c>
      <c r="E35" s="1" t="str">
        <f>Commodities!C74</f>
        <v>TRA Taxis: Biodiesel ICEs - New</v>
      </c>
      <c r="F35" s="10" t="s">
        <v>185</v>
      </c>
      <c r="G35" s="10" t="s">
        <v>186</v>
      </c>
      <c r="I35" s="10"/>
    </row>
    <row r="36" spans="2:9" x14ac:dyDescent="0.25">
      <c r="B36" s="3" t="s">
        <v>29</v>
      </c>
      <c r="D36" s="1" t="str">
        <f>Commodities!B75</f>
        <v>T-TAX-HEV_GSL31</v>
      </c>
      <c r="E36" s="1" t="str">
        <f>Commodities!C75</f>
        <v>TRA Taxis: Gasoline HEVs - New</v>
      </c>
      <c r="F36" s="10" t="s">
        <v>185</v>
      </c>
      <c r="G36" s="10" t="s">
        <v>186</v>
      </c>
      <c r="I36" s="10"/>
    </row>
    <row r="37" spans="2:9" x14ac:dyDescent="0.25">
      <c r="B37" s="3" t="s">
        <v>29</v>
      </c>
      <c r="D37" s="1" t="str">
        <f>Commodities!B76</f>
        <v>T-TAX-HEV_DST31</v>
      </c>
      <c r="E37" s="1" t="str">
        <f>Commodities!C76</f>
        <v>TRA Taxis: Diesel HEV - New</v>
      </c>
      <c r="F37" s="10" t="s">
        <v>185</v>
      </c>
      <c r="G37" s="10" t="s">
        <v>186</v>
      </c>
      <c r="I37" s="10"/>
    </row>
    <row r="38" spans="2:9" x14ac:dyDescent="0.25">
      <c r="B38" s="3" t="s">
        <v>29</v>
      </c>
      <c r="D38" s="1" t="str">
        <f>Commodities!B77</f>
        <v>T-TAX-PHEV10_GSL31</v>
      </c>
      <c r="E38" s="1" t="str">
        <f>Commodities!C77</f>
        <v>TRA Taxis: Gasoline PHEV, 10-mile all-electric range - New</v>
      </c>
      <c r="F38" s="10" t="s">
        <v>185</v>
      </c>
      <c r="G38" s="10" t="s">
        <v>186</v>
      </c>
      <c r="I38" s="10"/>
    </row>
    <row r="39" spans="2:9" x14ac:dyDescent="0.25">
      <c r="B39" s="3" t="s">
        <v>29</v>
      </c>
      <c r="D39" s="1" t="str">
        <f>Commodities!B78</f>
        <v>T-TAX-PHEV20_GSL31</v>
      </c>
      <c r="E39" s="1" t="str">
        <f>Commodities!C78</f>
        <v>TRA Taxis: Gasoline PHEV, 20-mile all-electric range - New</v>
      </c>
      <c r="F39" s="10" t="s">
        <v>185</v>
      </c>
      <c r="G39" s="10" t="s">
        <v>186</v>
      </c>
      <c r="I39" s="10"/>
    </row>
    <row r="40" spans="2:9" x14ac:dyDescent="0.25">
      <c r="B40" s="3" t="s">
        <v>29</v>
      </c>
      <c r="D40" s="1" t="str">
        <f>Commodities!B79</f>
        <v>T-TAX-PHEV40_GSL31</v>
      </c>
      <c r="E40" s="1" t="str">
        <f>Commodities!C79</f>
        <v>TRA Taxis: Gasoline PHEV, 40-mile all-electric range - New</v>
      </c>
      <c r="F40" s="10" t="s">
        <v>185</v>
      </c>
      <c r="G40" s="10" t="s">
        <v>186</v>
      </c>
      <c r="I40" s="10"/>
    </row>
    <row r="41" spans="2:9" x14ac:dyDescent="0.25">
      <c r="B41" s="3" t="s">
        <v>29</v>
      </c>
      <c r="D41" s="1" t="str">
        <f>Commodities!B80</f>
        <v>T-TAX-PHEV10_DST31</v>
      </c>
      <c r="E41" s="1" t="str">
        <f>Commodities!C80</f>
        <v>TRA Taxis: Diesel PHEV, 10-mile all-electric range - New</v>
      </c>
      <c r="F41" s="10" t="s">
        <v>185</v>
      </c>
      <c r="G41" s="10" t="s">
        <v>186</v>
      </c>
      <c r="I41" s="10"/>
    </row>
    <row r="42" spans="2:9" x14ac:dyDescent="0.25">
      <c r="B42" s="3" t="s">
        <v>29</v>
      </c>
      <c r="D42" s="1" t="str">
        <f>Commodities!B81</f>
        <v>T-TAX-PHEV20_DST31</v>
      </c>
      <c r="E42" s="1" t="str">
        <f>Commodities!C81</f>
        <v>TRA Taxis: Diesel PHEV, 20-mile all-electric range - New</v>
      </c>
      <c r="F42" s="10" t="s">
        <v>185</v>
      </c>
      <c r="G42" s="10" t="s">
        <v>186</v>
      </c>
      <c r="I42" s="10"/>
    </row>
    <row r="43" spans="2:9" x14ac:dyDescent="0.25">
      <c r="B43" s="3" t="s">
        <v>29</v>
      </c>
      <c r="D43" s="1" t="str">
        <f>Commodities!B82</f>
        <v>T-TAX-PHEV40_DST31</v>
      </c>
      <c r="E43" s="1" t="str">
        <f>Commodities!C82</f>
        <v>TRA Taxis: Diesel PHEV, 40-mile all-electric range - New</v>
      </c>
      <c r="F43" s="10" t="s">
        <v>185</v>
      </c>
      <c r="G43" s="10" t="s">
        <v>186</v>
      </c>
      <c r="I43" s="10"/>
    </row>
    <row r="44" spans="2:9" x14ac:dyDescent="0.25">
      <c r="B44" s="3" t="s">
        <v>29</v>
      </c>
      <c r="D44" s="1" t="str">
        <f>Commodities!B83</f>
        <v>T-TAX-EV100_ELC31</v>
      </c>
      <c r="E44" s="1" t="str">
        <f>Commodities!C83</f>
        <v>TRA Taxis: BEV 100 mile (160 km) all-electric range - New</v>
      </c>
      <c r="F44" s="10" t="s">
        <v>185</v>
      </c>
      <c r="G44" s="10" t="s">
        <v>186</v>
      </c>
      <c r="I44" s="10"/>
    </row>
    <row r="45" spans="2:9" x14ac:dyDescent="0.25">
      <c r="B45" s="3" t="s">
        <v>29</v>
      </c>
      <c r="D45" s="1" t="str">
        <f>Commodities!B84</f>
        <v>T-TAX-EV150_ELC31</v>
      </c>
      <c r="E45" s="1" t="str">
        <f>Commodities!C84</f>
        <v>TRA Taxis: BEV 150 mile (240 km) all-electric range - New</v>
      </c>
      <c r="F45" s="10" t="s">
        <v>185</v>
      </c>
      <c r="G45" s="10" t="s">
        <v>186</v>
      </c>
      <c r="I45" s="10"/>
    </row>
    <row r="46" spans="2:9" x14ac:dyDescent="0.25">
      <c r="B46" s="3" t="s">
        <v>29</v>
      </c>
      <c r="D46" s="1" t="str">
        <f>Commodities!B85</f>
        <v>T-TAX-EV250_ELC31</v>
      </c>
      <c r="E46" s="1" t="str">
        <f>Commodities!C85</f>
        <v>TRA Taxis: BEV 250 mile (400 km) all-electric range - New</v>
      </c>
      <c r="F46" s="10" t="s">
        <v>185</v>
      </c>
      <c r="G46" s="10" t="s">
        <v>186</v>
      </c>
      <c r="I46" s="10"/>
    </row>
    <row r="47" spans="2:9" x14ac:dyDescent="0.25">
      <c r="B47" s="3" t="s">
        <v>29</v>
      </c>
      <c r="D47" s="1" t="str">
        <f>Commodities!B86</f>
        <v>T-TAX-ICE_HYD31</v>
      </c>
      <c r="E47" s="1" t="str">
        <f>Commodities!C86</f>
        <v>TRA Taxis: Hydrogen ICEs - New</v>
      </c>
      <c r="F47" s="10" t="s">
        <v>185</v>
      </c>
      <c r="G47" s="10" t="s">
        <v>186</v>
      </c>
      <c r="I47" s="10"/>
    </row>
    <row r="48" spans="2:9" x14ac:dyDescent="0.25">
      <c r="B48" s="3" t="s">
        <v>29</v>
      </c>
      <c r="D48" s="1" t="str">
        <f>Commodities!B87</f>
        <v>T-TAX-FCV_HYD31</v>
      </c>
      <c r="E48" s="1" t="str">
        <f>Commodities!C87</f>
        <v>TRA Taxis: Fuel cell vehicles - New</v>
      </c>
      <c r="F48" s="10" t="s">
        <v>185</v>
      </c>
      <c r="G48" s="10" t="s">
        <v>186</v>
      </c>
      <c r="I48" s="10"/>
    </row>
    <row r="49" spans="2:10" ht="14.4" x14ac:dyDescent="0.3">
      <c r="B49" s="27" t="s">
        <v>117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Commodities!B89</f>
        <v>T-BUS-ICE_DST41</v>
      </c>
      <c r="E50" s="1" t="str">
        <f>Commodities!C89</f>
        <v>TRA BUS: Diesel ICEs - New</v>
      </c>
      <c r="F50" s="10" t="s">
        <v>185</v>
      </c>
      <c r="G50" s="10" t="s">
        <v>186</v>
      </c>
      <c r="I50" s="10"/>
    </row>
    <row r="51" spans="2:10" x14ac:dyDescent="0.25">
      <c r="B51" s="3" t="s">
        <v>29</v>
      </c>
      <c r="D51" s="1" t="str">
        <f>Commodities!B90</f>
        <v>T-BUS-ICE_B10041</v>
      </c>
      <c r="E51" s="1" t="str">
        <f>Commodities!C90</f>
        <v>TRA BUS: Biodiesel ICEs - New</v>
      </c>
      <c r="F51" s="10" t="s">
        <v>185</v>
      </c>
      <c r="G51" s="10" t="s">
        <v>186</v>
      </c>
      <c r="I51" s="10"/>
    </row>
    <row r="52" spans="2:10" x14ac:dyDescent="0.25">
      <c r="B52" s="3" t="s">
        <v>29</v>
      </c>
      <c r="D52" s="1" t="str">
        <f>Commodities!B91</f>
        <v>T-BUS-ICE_NGB41</v>
      </c>
      <c r="E52" s="1" t="str">
        <f>Commodities!C91</f>
        <v>TRA BUS: BioCNG and CNG ICEs - New</v>
      </c>
      <c r="F52" s="10" t="s">
        <v>185</v>
      </c>
      <c r="G52" s="10" t="s">
        <v>186</v>
      </c>
      <c r="I52" s="10"/>
    </row>
    <row r="53" spans="2:10" x14ac:dyDescent="0.25">
      <c r="B53" s="3" t="s">
        <v>29</v>
      </c>
      <c r="D53" s="1" t="str">
        <f>Commodities!B92</f>
        <v>T-BUS-BEV_ELC41</v>
      </c>
      <c r="E53" s="1" t="str">
        <f>Commodities!C92</f>
        <v>TRA BUS: BEV - New</v>
      </c>
      <c r="F53" s="10" t="s">
        <v>185</v>
      </c>
      <c r="G53" s="10" t="s">
        <v>186</v>
      </c>
      <c r="I53" s="10"/>
    </row>
    <row r="54" spans="2:10" x14ac:dyDescent="0.25">
      <c r="B54" s="3" t="s">
        <v>29</v>
      </c>
      <c r="D54" s="1" t="str">
        <f>Commodities!B93</f>
        <v>T-BUS-FCV_HYD41</v>
      </c>
      <c r="E54" s="1" t="str">
        <f>Commodities!C93</f>
        <v>TRA BUS: Fuel Cell Vehicles - New</v>
      </c>
      <c r="F54" s="10" t="s">
        <v>185</v>
      </c>
      <c r="G54" s="10" t="s">
        <v>186</v>
      </c>
      <c r="I54" s="10"/>
    </row>
    <row r="55" spans="2:10" ht="14.4" x14ac:dyDescent="0.3">
      <c r="B55" s="27" t="s">
        <v>118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Commodities!B95</f>
        <v>T-LPT-EV_ELC51</v>
      </c>
      <c r="E56" s="1" t="str">
        <f>Commodities!C95</f>
        <v>TRA Light Passenger Train: Electric - New</v>
      </c>
      <c r="F56" s="10" t="s">
        <v>185</v>
      </c>
      <c r="G56" s="10" t="s">
        <v>186</v>
      </c>
      <c r="I56" s="10"/>
    </row>
    <row r="57" spans="2:10" x14ac:dyDescent="0.25">
      <c r="B57" s="3" t="s">
        <v>29</v>
      </c>
      <c r="D57" s="1" t="str">
        <f>Commodities!B96</f>
        <v>T-HPT-EV_ELC51</v>
      </c>
      <c r="E57" s="1" t="str">
        <f>Commodities!C96</f>
        <v>TRA Heavy Passenger Train: Electric - New</v>
      </c>
      <c r="F57" s="10" t="s">
        <v>185</v>
      </c>
      <c r="G57" s="10" t="s">
        <v>186</v>
      </c>
      <c r="I57" s="10"/>
    </row>
    <row r="58" spans="2:10" x14ac:dyDescent="0.25">
      <c r="B58" s="3" t="s">
        <v>29</v>
      </c>
      <c r="D58" s="1" t="str">
        <f>Commodities!B97</f>
        <v>T-HPT-ICE_DST51</v>
      </c>
      <c r="E58" s="1" t="str">
        <f>Commodities!C97</f>
        <v>TRA Heavy Passenger Train: Diesel - New</v>
      </c>
      <c r="F58" s="10" t="s">
        <v>185</v>
      </c>
      <c r="G58" s="10" t="s">
        <v>186</v>
      </c>
      <c r="I58" s="10"/>
    </row>
    <row r="59" spans="2:10" ht="14.4" x14ac:dyDescent="0.3">
      <c r="B59" s="27" t="s">
        <v>119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Commodities!B100</f>
        <v>T-LGT-ICE_DST61</v>
      </c>
      <c r="E60" s="1" t="str">
        <f>Commodities!C100</f>
        <v>TRA Light Goods Truck: Diesel ICE - New</v>
      </c>
      <c r="F60" s="28" t="s">
        <v>195</v>
      </c>
      <c r="G60" s="28" t="s">
        <v>186</v>
      </c>
      <c r="I60" s="10"/>
    </row>
    <row r="61" spans="2:10" x14ac:dyDescent="0.25">
      <c r="B61" s="3" t="s">
        <v>29</v>
      </c>
      <c r="D61" s="1" t="str">
        <f>Commodities!B101</f>
        <v>T-LGT-HEV_DST61</v>
      </c>
      <c r="E61" s="1" t="str">
        <f>Commodities!C101</f>
        <v>TRA Light Goods Truck: Diesel HEV - New</v>
      </c>
      <c r="F61" s="28" t="s">
        <v>195</v>
      </c>
      <c r="G61" s="28" t="s">
        <v>186</v>
      </c>
      <c r="I61" s="10"/>
    </row>
    <row r="62" spans="2:10" x14ac:dyDescent="0.25">
      <c r="B62" s="3" t="s">
        <v>29</v>
      </c>
      <c r="D62" s="1" t="str">
        <f>Commodities!B102</f>
        <v>T-LGT-PHEV_DST61</v>
      </c>
      <c r="E62" s="1" t="str">
        <f>Commodities!C102</f>
        <v>TRA Light Goods Truck: Diesel Plug in Hybrid - New</v>
      </c>
      <c r="F62" s="28" t="s">
        <v>195</v>
      </c>
      <c r="G62" s="28" t="s">
        <v>186</v>
      </c>
      <c r="I62" s="10"/>
    </row>
    <row r="63" spans="2:10" x14ac:dyDescent="0.25">
      <c r="B63" s="3" t="s">
        <v>29</v>
      </c>
      <c r="D63" s="1" t="str">
        <f>Commodities!B103</f>
        <v>T-LGT-ICE_NBG61</v>
      </c>
      <c r="E63" s="1" t="str">
        <f>Commodities!C103</f>
        <v>TRA Light Goods Truck: BioCNG and CNG ICE - New</v>
      </c>
      <c r="F63" s="28" t="s">
        <v>195</v>
      </c>
      <c r="G63" s="28" t="s">
        <v>186</v>
      </c>
      <c r="I63" s="10"/>
    </row>
    <row r="64" spans="2:10" s="1" customFormat="1" x14ac:dyDescent="0.25">
      <c r="B64" s="3" t="s">
        <v>29</v>
      </c>
      <c r="D64" s="1" t="str">
        <f>Commodities!B104</f>
        <v>T-LGT-PHEV_NGB61</v>
      </c>
      <c r="E64" s="1" t="str">
        <f>Commodities!C104</f>
        <v>TRA Light Goods Truck: BioCNG and CNG PHEV - New</v>
      </c>
      <c r="F64" s="28" t="s">
        <v>195</v>
      </c>
      <c r="G64" s="28" t="s">
        <v>186</v>
      </c>
      <c r="I64" s="28"/>
    </row>
    <row r="65" spans="2:10" x14ac:dyDescent="0.25">
      <c r="B65" s="3" t="s">
        <v>29</v>
      </c>
      <c r="D65" s="1" t="str">
        <f>Commodities!B105</f>
        <v>T-LGT-FCV_HYD61</v>
      </c>
      <c r="E65" s="1" t="str">
        <f>Commodities!C105</f>
        <v>TRA Light Goods Truck: Fuel Cell Vehicle - New</v>
      </c>
      <c r="F65" s="28" t="s">
        <v>195</v>
      </c>
      <c r="G65" s="28" t="s">
        <v>186</v>
      </c>
      <c r="I65" s="10"/>
    </row>
    <row r="66" spans="2:10" x14ac:dyDescent="0.25">
      <c r="B66" s="3" t="s">
        <v>29</v>
      </c>
      <c r="D66" s="1" t="str">
        <f>Commodities!B106</f>
        <v>T-LGT-BEV_ELC61</v>
      </c>
      <c r="E66" s="1" t="str">
        <f>Commodities!C106</f>
        <v>TRA Light Goods Truck: Battery Electric Vehicle - New</v>
      </c>
      <c r="F66" s="28" t="s">
        <v>195</v>
      </c>
      <c r="G66" s="28" t="s">
        <v>186</v>
      </c>
      <c r="I66" s="10"/>
    </row>
    <row r="67" spans="2:10" s="1" customFormat="1" ht="14.4" x14ac:dyDescent="0.3">
      <c r="B67" s="27" t="s">
        <v>350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Commodities!B108</f>
        <v>T-MGT-ICE_DST71</v>
      </c>
      <c r="E68" s="1" t="str">
        <f>Commodities!C108</f>
        <v>TRA Medium Goods Truck: Diesel ICE - New</v>
      </c>
      <c r="F68" s="28" t="s">
        <v>195</v>
      </c>
      <c r="G68" s="28" t="s">
        <v>186</v>
      </c>
      <c r="I68" s="28"/>
    </row>
    <row r="69" spans="2:10" s="1" customFormat="1" x14ac:dyDescent="0.25">
      <c r="B69" s="3" t="s">
        <v>29</v>
      </c>
      <c r="D69" s="1" t="str">
        <f>Commodities!B109</f>
        <v>T-MGT-HEV_DST71</v>
      </c>
      <c r="E69" s="1" t="str">
        <f>Commodities!C109</f>
        <v>TRA Medium Goods Truck: Diesel HEV - New</v>
      </c>
      <c r="F69" s="28" t="s">
        <v>195</v>
      </c>
      <c r="G69" s="28" t="s">
        <v>186</v>
      </c>
      <c r="I69" s="28"/>
    </row>
    <row r="70" spans="2:10" s="1" customFormat="1" x14ac:dyDescent="0.25">
      <c r="B70" s="3" t="s">
        <v>29</v>
      </c>
      <c r="D70" s="1" t="str">
        <f>Commodities!B110</f>
        <v>T-MGT-FCV_HYD71</v>
      </c>
      <c r="E70" s="1" t="str">
        <f>Commodities!C110</f>
        <v>TRA Medium Goods Truck: Hydrogen FCV - New</v>
      </c>
      <c r="F70" s="28" t="s">
        <v>195</v>
      </c>
      <c r="G70" s="28" t="s">
        <v>186</v>
      </c>
      <c r="I70" s="28"/>
    </row>
    <row r="71" spans="2:10" s="1" customFormat="1" x14ac:dyDescent="0.25">
      <c r="B71" s="3" t="s">
        <v>29</v>
      </c>
      <c r="D71" s="1" t="str">
        <f>Commodities!B111</f>
        <v>T-MGT-ICE_NGB71</v>
      </c>
      <c r="E71" s="1" t="str">
        <f>Commodities!C111</f>
        <v>TRA Medium Goods Truck: BioCNG and CNG ICE - New</v>
      </c>
      <c r="F71" s="28" t="s">
        <v>195</v>
      </c>
      <c r="G71" s="28" t="s">
        <v>186</v>
      </c>
      <c r="I71" s="28"/>
    </row>
    <row r="72" spans="2:10" s="1" customFormat="1" x14ac:dyDescent="0.25">
      <c r="B72" s="3" t="s">
        <v>29</v>
      </c>
      <c r="D72" s="1" t="str">
        <f>Commodities!B112</f>
        <v>T-MGT-HEV_NGB71</v>
      </c>
      <c r="E72" s="1" t="str">
        <f>Commodities!C112</f>
        <v>TRA Medium Goods Truck: BioCNG and CNG HEV - New</v>
      </c>
      <c r="F72" s="28" t="s">
        <v>195</v>
      </c>
      <c r="G72" s="28" t="s">
        <v>186</v>
      </c>
      <c r="I72" s="28"/>
    </row>
    <row r="73" spans="2:10" s="1" customFormat="1" x14ac:dyDescent="0.25">
      <c r="B73" s="3" t="s">
        <v>29</v>
      </c>
      <c r="D73" s="1" t="str">
        <f>Commodities!B113</f>
        <v>T-MGT-ICE_LNG71</v>
      </c>
      <c r="E73" s="1" t="str">
        <f>Commodities!C113</f>
        <v>TRA Medium Goods Truck: LNG ICE - New</v>
      </c>
      <c r="F73" s="28" t="s">
        <v>195</v>
      </c>
      <c r="G73" s="28" t="s">
        <v>186</v>
      </c>
      <c r="I73" s="28"/>
    </row>
    <row r="74" spans="2:10" s="1" customFormat="1" x14ac:dyDescent="0.25">
      <c r="B74" s="3" t="s">
        <v>29</v>
      </c>
      <c r="D74" s="1" t="str">
        <f>Commodities!B114</f>
        <v>T-MGT-BEV_ELC71</v>
      </c>
      <c r="E74" s="1" t="str">
        <f>Commodities!C114</f>
        <v>TRA Medium Goods Truck: Battery Electric Vehicle - New</v>
      </c>
      <c r="F74" s="28" t="s">
        <v>195</v>
      </c>
      <c r="G74" s="28" t="s">
        <v>186</v>
      </c>
      <c r="I74" s="28"/>
    </row>
    <row r="75" spans="2:10" ht="14.4" x14ac:dyDescent="0.3">
      <c r="B75" s="27" t="s">
        <v>120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Commodities!B116</f>
        <v>T-HGT-ICE_DST81</v>
      </c>
      <c r="E76" s="1" t="str">
        <f>Commodities!C116</f>
        <v>TRA Heavy Goods Truck: Diesel ICE - New</v>
      </c>
      <c r="F76" s="28" t="s">
        <v>195</v>
      </c>
      <c r="G76" s="28" t="s">
        <v>186</v>
      </c>
      <c r="I76" s="10"/>
    </row>
    <row r="77" spans="2:10" x14ac:dyDescent="0.25">
      <c r="B77" s="3" t="s">
        <v>29</v>
      </c>
      <c r="D77" s="1" t="str">
        <f>Commodities!B117</f>
        <v>T-HGT-HEV_DST81</v>
      </c>
      <c r="E77" s="1" t="str">
        <f>Commodities!C117</f>
        <v>TRA Heavy Goods Truck: Diesel HEV - New</v>
      </c>
      <c r="F77" s="28" t="s">
        <v>195</v>
      </c>
      <c r="G77" s="28" t="s">
        <v>186</v>
      </c>
      <c r="I77" s="10"/>
    </row>
    <row r="78" spans="2:10" x14ac:dyDescent="0.25">
      <c r="B78" s="3" t="s">
        <v>29</v>
      </c>
      <c r="D78" s="1" t="str">
        <f>Commodities!B118</f>
        <v>T-HGT-FCV_HYD81</v>
      </c>
      <c r="E78" s="1" t="str">
        <f>Commodities!C118</f>
        <v>TRA Heavy Goods Truck: Hydrogen FCV - New</v>
      </c>
      <c r="F78" s="28" t="s">
        <v>195</v>
      </c>
      <c r="G78" s="28" t="s">
        <v>186</v>
      </c>
      <c r="I78" s="10"/>
    </row>
    <row r="79" spans="2:10" x14ac:dyDescent="0.25">
      <c r="B79" s="3" t="s">
        <v>29</v>
      </c>
      <c r="D79" s="1" t="str">
        <f>Commodities!B119</f>
        <v>T-HGT-ICE_NGB81</v>
      </c>
      <c r="E79" s="1" t="str">
        <f>Commodities!C119</f>
        <v>TRA Heavy Goods Truck: BioCNG and CNG ICE - New</v>
      </c>
      <c r="F79" s="28" t="s">
        <v>195</v>
      </c>
      <c r="G79" s="28" t="s">
        <v>186</v>
      </c>
      <c r="I79" s="10"/>
    </row>
    <row r="80" spans="2:10" s="1" customFormat="1" x14ac:dyDescent="0.25">
      <c r="B80" s="3" t="s">
        <v>29</v>
      </c>
      <c r="D80" s="1" t="str">
        <f>Commodities!B120</f>
        <v>T-HGT-HEV_NGB81</v>
      </c>
      <c r="E80" s="1" t="str">
        <f>Commodities!C120</f>
        <v>TRA Heavy Goods Truck: BioCNG and CNG HEV - New</v>
      </c>
      <c r="F80" s="28" t="s">
        <v>195</v>
      </c>
      <c r="G80" s="28" t="s">
        <v>186</v>
      </c>
      <c r="I80" s="28"/>
    </row>
    <row r="81" spans="2:18" s="1" customFormat="1" x14ac:dyDescent="0.25">
      <c r="B81" s="3" t="s">
        <v>29</v>
      </c>
      <c r="D81" s="1" t="str">
        <f>Commodities!B121</f>
        <v>T-HGT-ICE_LNG81</v>
      </c>
      <c r="E81" s="1" t="str">
        <f>Commodities!C121</f>
        <v>TRA Heavy Goods Truck: LNG ICE - New</v>
      </c>
      <c r="F81" s="28" t="s">
        <v>195</v>
      </c>
      <c r="G81" s="28" t="s">
        <v>186</v>
      </c>
      <c r="I81" s="28"/>
    </row>
    <row r="82" spans="2:18" s="1" customFormat="1" x14ac:dyDescent="0.25">
      <c r="B82" s="3" t="s">
        <v>29</v>
      </c>
      <c r="D82" s="1" t="str">
        <f>Commodities!B122</f>
        <v>T-HGT-BEV_ELC81</v>
      </c>
      <c r="E82" s="1" t="str">
        <f>Commodities!C122</f>
        <v>TRA Heavy Goods Truck: Battery Electric Vehicle - New</v>
      </c>
      <c r="F82" s="28" t="s">
        <v>195</v>
      </c>
      <c r="G82" s="28" t="s">
        <v>186</v>
      </c>
      <c r="I82" s="28"/>
    </row>
    <row r="83" spans="2:18" ht="14.4" x14ac:dyDescent="0.3">
      <c r="B83" s="27" t="s">
        <v>121</v>
      </c>
      <c r="C83" s="27"/>
      <c r="D83" s="27"/>
      <c r="E83" s="27"/>
      <c r="F83" s="27"/>
      <c r="G83" s="27"/>
      <c r="H83" s="27"/>
      <c r="I83" s="27"/>
      <c r="J83" s="27"/>
    </row>
    <row r="84" spans="2:18" x14ac:dyDescent="0.25">
      <c r="B84" s="3" t="s">
        <v>29</v>
      </c>
      <c r="D84" s="1" t="str">
        <f>Commodities!B124</f>
        <v>T-GTR-ICE_DST91</v>
      </c>
      <c r="E84" s="1" t="str">
        <f>Commodities!C124</f>
        <v>TRA Goods Train: ICE Diesel Train - New</v>
      </c>
      <c r="F84" s="28" t="s">
        <v>195</v>
      </c>
      <c r="G84" s="28" t="s">
        <v>186</v>
      </c>
      <c r="I84" s="10"/>
    </row>
    <row r="85" spans="2:18" x14ac:dyDescent="0.25">
      <c r="B85" s="3" t="s">
        <v>29</v>
      </c>
      <c r="D85" s="1" t="str">
        <f>Commodities!B125</f>
        <v>T-GTR-EV_ELC91</v>
      </c>
      <c r="E85" s="1" t="str">
        <f>Commodities!C125</f>
        <v>TRA Goods Train: Electric Train - New</v>
      </c>
      <c r="F85" s="28" t="s">
        <v>195</v>
      </c>
      <c r="G85" s="28" t="s">
        <v>186</v>
      </c>
      <c r="I85" s="10"/>
    </row>
    <row r="86" spans="2:18" x14ac:dyDescent="0.25">
      <c r="B86" s="3" t="s">
        <v>29</v>
      </c>
      <c r="D86" s="1" t="str">
        <f>Commodities!B126</f>
        <v>T-GTR-FCV_HYD91</v>
      </c>
      <c r="E86" s="1" t="str">
        <f>Commodities!C126</f>
        <v>TRA Goods Train: Hydrogen Fuel Cell Train - New</v>
      </c>
      <c r="F86" s="28" t="s">
        <v>195</v>
      </c>
      <c r="G86" s="28" t="s">
        <v>186</v>
      </c>
      <c r="I86" s="10"/>
    </row>
    <row r="87" spans="2:18" x14ac:dyDescent="0.25">
      <c r="D87" s="1"/>
      <c r="P87" s="22"/>
    </row>
    <row r="88" spans="2:18" x14ac:dyDescent="0.25">
      <c r="P88" s="22"/>
    </row>
    <row r="89" spans="2:18" x14ac:dyDescent="0.25">
      <c r="P89" s="22"/>
    </row>
    <row r="90" spans="2:18" x14ac:dyDescent="0.25">
      <c r="P90" s="22"/>
    </row>
    <row r="91" spans="2:18" x14ac:dyDescent="0.25">
      <c r="P91" s="22"/>
    </row>
    <row r="92" spans="2:18" x14ac:dyDescent="0.25">
      <c r="P92" s="22"/>
    </row>
    <row r="93" spans="2:18" x14ac:dyDescent="0.25">
      <c r="B93" s="1"/>
      <c r="C93" s="1"/>
      <c r="D93" s="7" t="s">
        <v>0</v>
      </c>
      <c r="E93" s="7"/>
      <c r="F93" s="1"/>
      <c r="G93" s="7"/>
      <c r="H93" s="1"/>
      <c r="I93" s="1"/>
      <c r="J93" s="8"/>
      <c r="K93" s="9"/>
      <c r="L93" s="1"/>
    </row>
    <row r="94" spans="2:18" x14ac:dyDescent="0.25">
      <c r="B94" s="11" t="s">
        <v>1</v>
      </c>
      <c r="C94" s="11" t="s">
        <v>3</v>
      </c>
      <c r="D94" s="11" t="s">
        <v>4</v>
      </c>
      <c r="E94" s="11" t="s">
        <v>5</v>
      </c>
      <c r="F94" s="12" t="s">
        <v>109</v>
      </c>
      <c r="G94" s="12" t="s">
        <v>103</v>
      </c>
      <c r="H94" s="12" t="s">
        <v>104</v>
      </c>
      <c r="I94" s="12" t="s">
        <v>110</v>
      </c>
      <c r="J94" s="12" t="s">
        <v>105</v>
      </c>
      <c r="K94" s="12" t="s">
        <v>106</v>
      </c>
      <c r="L94" s="35" t="s">
        <v>112</v>
      </c>
      <c r="M94" s="35" t="s">
        <v>107</v>
      </c>
      <c r="N94" s="35" t="s">
        <v>108</v>
      </c>
      <c r="O94" s="12" t="s">
        <v>20</v>
      </c>
      <c r="P94" s="12" t="s">
        <v>30</v>
      </c>
      <c r="Q94" s="13" t="s">
        <v>31</v>
      </c>
      <c r="R94" s="13" t="s">
        <v>21</v>
      </c>
    </row>
    <row r="95" spans="2:18" ht="21" x14ac:dyDescent="0.25">
      <c r="B95" s="37" t="s">
        <v>32</v>
      </c>
      <c r="C95" s="15" t="s">
        <v>18</v>
      </c>
      <c r="D95" s="15" t="s">
        <v>19</v>
      </c>
      <c r="E95" s="15"/>
      <c r="F95" s="16" t="s">
        <v>22</v>
      </c>
      <c r="G95" s="16" t="s">
        <v>22</v>
      </c>
      <c r="H95" s="16" t="s">
        <v>22</v>
      </c>
      <c r="I95" s="16" t="s">
        <v>111</v>
      </c>
      <c r="J95" s="16" t="s">
        <v>111</v>
      </c>
      <c r="K95" s="16" t="s">
        <v>111</v>
      </c>
      <c r="L95" s="16" t="s">
        <v>113</v>
      </c>
      <c r="M95" s="16" t="s">
        <v>113</v>
      </c>
      <c r="N95" s="16" t="s">
        <v>113</v>
      </c>
      <c r="O95" s="17" t="s">
        <v>33</v>
      </c>
      <c r="P95" s="17" t="s">
        <v>34</v>
      </c>
      <c r="Q95" s="16" t="s">
        <v>35</v>
      </c>
      <c r="R95" s="16" t="s">
        <v>23</v>
      </c>
    </row>
    <row r="96" spans="2:18" ht="28.2" thickBot="1" x14ac:dyDescent="0.3">
      <c r="B96" s="36" t="s">
        <v>36</v>
      </c>
      <c r="C96" s="34"/>
      <c r="D96" s="34"/>
      <c r="E96" s="34"/>
      <c r="F96" s="38" t="s">
        <v>196</v>
      </c>
      <c r="G96" s="38" t="s">
        <v>196</v>
      </c>
      <c r="H96" s="38" t="s">
        <v>196</v>
      </c>
      <c r="I96" s="38" t="s">
        <v>187</v>
      </c>
      <c r="J96" s="38" t="s">
        <v>187</v>
      </c>
      <c r="K96" s="38" t="s">
        <v>187</v>
      </c>
      <c r="L96" s="38" t="s">
        <v>188</v>
      </c>
      <c r="M96" s="38" t="s">
        <v>188</v>
      </c>
      <c r="N96" s="38" t="s">
        <v>188</v>
      </c>
      <c r="O96" s="38" t="s">
        <v>37</v>
      </c>
      <c r="P96" s="47" t="s">
        <v>183</v>
      </c>
      <c r="Q96" s="38" t="s">
        <v>38</v>
      </c>
      <c r="R96" s="38" t="s">
        <v>39</v>
      </c>
    </row>
    <row r="97" spans="2:18" s="1" customFormat="1" ht="14.4" x14ac:dyDescent="0.3">
      <c r="B97" s="27" t="s">
        <v>114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2:18" ht="14.4" x14ac:dyDescent="0.3">
      <c r="B98" s="50" t="str">
        <f>D7</f>
        <v>T-MOT-ICE_GSL01</v>
      </c>
      <c r="C98" s="1" t="str">
        <f>Commodities!B19</f>
        <v>TRAGSE</v>
      </c>
      <c r="D98" s="1" t="str">
        <f>Commodities!B23&amp;","&amp;Commodities!B24</f>
        <v>TRAPS,TRAPM</v>
      </c>
      <c r="E98" s="50">
        <v>2019</v>
      </c>
      <c r="F98" s="48">
        <v>0.92589999999999995</v>
      </c>
      <c r="G98" s="48">
        <v>0.95669999999999999</v>
      </c>
      <c r="H98" s="48">
        <v>0.95669999999999999</v>
      </c>
      <c r="I98" s="48">
        <v>3.4222950817033455</v>
      </c>
      <c r="J98" s="48">
        <v>3.4222950817033455</v>
      </c>
      <c r="K98" s="48">
        <v>3.4222950817033455</v>
      </c>
      <c r="L98" s="48">
        <v>0.3422293899248452</v>
      </c>
      <c r="M98" s="48">
        <v>0.3422293899248452</v>
      </c>
      <c r="N98" s="48">
        <v>0.3422293899248452</v>
      </c>
      <c r="O98" s="48">
        <v>2.7309999999999999</v>
      </c>
      <c r="P98" s="48">
        <v>1</v>
      </c>
      <c r="Q98" s="1">
        <v>15</v>
      </c>
      <c r="R98" s="1">
        <v>1E-3</v>
      </c>
    </row>
    <row r="99" spans="2:18" ht="14.4" x14ac:dyDescent="0.3">
      <c r="B99" s="50" t="str">
        <f>D8</f>
        <v>T-MOT-EV_ELC01</v>
      </c>
      <c r="C99" s="1" t="str">
        <f>Commodities!B15</f>
        <v>TRAELC</v>
      </c>
      <c r="D99" s="1" t="str">
        <f>Commodities!B23&amp;","&amp;Commodities!B24</f>
        <v>TRAPS,TRAPM</v>
      </c>
      <c r="E99" s="1">
        <v>2019</v>
      </c>
      <c r="F99" s="48">
        <v>8.1395999999999997</v>
      </c>
      <c r="G99" s="48">
        <v>8.4863</v>
      </c>
      <c r="H99" s="48">
        <v>9.2248000000000001</v>
      </c>
      <c r="I99" s="48">
        <v>4.6090790626979734</v>
      </c>
      <c r="J99" s="48">
        <v>4.3665433408192547</v>
      </c>
      <c r="K99" s="48">
        <v>4.3768742323637451</v>
      </c>
      <c r="L99" s="48">
        <v>0.44354152667015678</v>
      </c>
      <c r="M99" s="48">
        <v>0.44354152667015678</v>
      </c>
      <c r="N99" s="48">
        <v>0.44354152667015678</v>
      </c>
      <c r="O99" s="48">
        <v>2.7309999999999999</v>
      </c>
      <c r="P99" s="48">
        <v>1</v>
      </c>
      <c r="Q99" s="1">
        <v>15</v>
      </c>
      <c r="R99" s="1">
        <v>1E-3</v>
      </c>
    </row>
    <row r="100" spans="2:18" s="1" customFormat="1" ht="14.4" x14ac:dyDescent="0.3">
      <c r="B100" s="27" t="s">
        <v>115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2:18" x14ac:dyDescent="0.25">
      <c r="B101" s="1" t="str">
        <f t="shared" ref="B101:B119" si="0">D10</f>
        <v>T-CAR-ICE_GSL21</v>
      </c>
      <c r="C101" s="1" t="str">
        <f>Commodities!B19</f>
        <v>TRAGSE</v>
      </c>
      <c r="D101" s="1" t="str">
        <f>Commodities!B23&amp;","&amp;Commodities!B24&amp;","&amp;Commodities!B25</f>
        <v>TRAPS,TRAPM,TRAPL</v>
      </c>
      <c r="E101" s="1">
        <v>2019</v>
      </c>
      <c r="F101" s="48">
        <v>0.41317922700087906</v>
      </c>
      <c r="G101" s="48">
        <v>0.41317922700087906</v>
      </c>
      <c r="H101" s="48">
        <v>0.44341185336679706</v>
      </c>
      <c r="I101" s="48">
        <f>'Purchase price'!B91/1000</f>
        <v>20.290144783549959</v>
      </c>
      <c r="J101" s="48">
        <f>I101</f>
        <v>20.290144783549959</v>
      </c>
      <c r="K101" s="48">
        <f>J101</f>
        <v>20.290144783549959</v>
      </c>
      <c r="L101" s="48">
        <v>1.0145072391774981</v>
      </c>
      <c r="M101" s="48">
        <v>1.0145072391774981</v>
      </c>
      <c r="N101" s="48">
        <v>1.0145072391774981</v>
      </c>
      <c r="O101" s="48">
        <v>12.817</v>
      </c>
      <c r="P101" s="48">
        <v>1.49</v>
      </c>
      <c r="Q101" s="1">
        <v>15</v>
      </c>
      <c r="R101" s="1">
        <v>1E-3</v>
      </c>
    </row>
    <row r="102" spans="2:18" x14ac:dyDescent="0.25">
      <c r="B102" s="1" t="str">
        <f t="shared" si="0"/>
        <v>T-CAR-ICE_DST21</v>
      </c>
      <c r="C102" s="1" t="str">
        <f>Commodities!B20</f>
        <v>TRADSB</v>
      </c>
      <c r="D102" s="1" t="str">
        <f>Commodities!B23&amp;","&amp;Commodities!B24&amp;","&amp;Commodities!B25</f>
        <v>TRAPS,TRAPM,TRAPL</v>
      </c>
      <c r="E102" s="1">
        <v>2019</v>
      </c>
      <c r="F102" s="48">
        <v>0.57280851694001578</v>
      </c>
      <c r="G102" s="48">
        <v>0.57280851694001578</v>
      </c>
      <c r="H102" s="48">
        <v>0.61472133525270012</v>
      </c>
      <c r="I102" s="48">
        <f>'Purchase price'!B90/1000</f>
        <v>21.831587082756254</v>
      </c>
      <c r="J102" s="48">
        <f>I102</f>
        <v>21.831587082756254</v>
      </c>
      <c r="K102" s="48">
        <f>J102</f>
        <v>21.831587082756254</v>
      </c>
      <c r="L102" s="48">
        <v>1.0915793541378127</v>
      </c>
      <c r="M102" s="48">
        <v>1.0915793541378127</v>
      </c>
      <c r="N102" s="48">
        <v>1.0915793541378127</v>
      </c>
      <c r="O102" s="48">
        <v>20.617000000000001</v>
      </c>
      <c r="P102" s="48">
        <v>1.49</v>
      </c>
      <c r="Q102" s="1">
        <v>15</v>
      </c>
      <c r="R102" s="1">
        <v>1E-3</v>
      </c>
    </row>
    <row r="103" spans="2:18" x14ac:dyDescent="0.25">
      <c r="B103" s="1" t="str">
        <f t="shared" si="0"/>
        <v>T-CAR-ICE_DF21</v>
      </c>
      <c r="C103" s="1" t="str">
        <f>Commodities!B9&amp;","&amp;Commodities!B13</f>
        <v>TRAGSL,TRACNG</v>
      </c>
      <c r="D103" s="1" t="str">
        <f>Commodities!B23&amp;","&amp;Commodities!B24&amp;","&amp;Commodities!B25</f>
        <v>TRAPS,TRAPM,TRAPL</v>
      </c>
      <c r="E103" s="1">
        <v>2019</v>
      </c>
      <c r="F103" s="48">
        <v>0.41317922700087906</v>
      </c>
      <c r="G103" s="48">
        <v>0.41317922700087906</v>
      </c>
      <c r="H103" s="48">
        <v>0.44341185336679706</v>
      </c>
      <c r="I103" s="48">
        <v>21.831587082756254</v>
      </c>
      <c r="J103" s="48">
        <v>21.831587082756254</v>
      </c>
      <c r="K103" s="48">
        <v>21.831587082756254</v>
      </c>
      <c r="L103" s="48">
        <v>1.0915793541378127</v>
      </c>
      <c r="M103" s="48">
        <v>1.0915793541378127</v>
      </c>
      <c r="N103" s="48">
        <v>1.0915793541378127</v>
      </c>
      <c r="O103" s="48">
        <v>13.44</v>
      </c>
      <c r="P103" s="48">
        <v>1.49</v>
      </c>
      <c r="Q103" s="1">
        <v>15</v>
      </c>
      <c r="R103" s="1">
        <v>1E-3</v>
      </c>
    </row>
    <row r="104" spans="2:18" x14ac:dyDescent="0.25">
      <c r="B104" s="1" t="str">
        <f t="shared" si="0"/>
        <v>T-CAR-ICE_NGB21</v>
      </c>
      <c r="C104" s="1" t="str">
        <f>Commodities!B22</f>
        <v>TRANGB</v>
      </c>
      <c r="D104" s="1" t="str">
        <f>Commodities!B23&amp;","&amp;Commodities!B24&amp;","&amp;Commodities!B25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v>24.631</v>
      </c>
      <c r="J104" s="48">
        <v>24.631</v>
      </c>
      <c r="K104" s="48">
        <v>24.631</v>
      </c>
      <c r="L104" s="48">
        <v>1.2315500000000001</v>
      </c>
      <c r="M104" s="48">
        <v>1.2315500000000001</v>
      </c>
      <c r="N104" s="48">
        <v>1.2315500000000001</v>
      </c>
      <c r="O104" s="48">
        <v>13.44</v>
      </c>
      <c r="P104" s="48">
        <v>1.49</v>
      </c>
      <c r="Q104" s="1">
        <v>15</v>
      </c>
      <c r="R104" s="1">
        <v>1E-3</v>
      </c>
    </row>
    <row r="105" spans="2:18" x14ac:dyDescent="0.25">
      <c r="B105" s="1" t="str">
        <f t="shared" si="0"/>
        <v>T-CAR-ICE_E8521</v>
      </c>
      <c r="C105" s="1" t="str">
        <f>Commodities!B21</f>
        <v>TRAE85</v>
      </c>
      <c r="D105" s="1" t="str">
        <f>Commodities!B23&amp;","&amp;Commodities!B24&amp;","&amp;Commodities!B25</f>
        <v>TRAPS,TRAPM,TRAPL</v>
      </c>
      <c r="E105" s="1">
        <v>2019</v>
      </c>
      <c r="F105" s="48">
        <v>0.38903594158617399</v>
      </c>
      <c r="G105" s="48">
        <v>0.38903594158617399</v>
      </c>
      <c r="H105" s="48">
        <v>0.41750198609247946</v>
      </c>
      <c r="I105" s="48">
        <v>20.290144783549959</v>
      </c>
      <c r="J105" s="48">
        <v>20.290144783549959</v>
      </c>
      <c r="K105" s="48">
        <v>20.290144783549959</v>
      </c>
      <c r="L105" s="48">
        <v>1.0145072391774981</v>
      </c>
      <c r="M105" s="48">
        <v>1.0145072391774981</v>
      </c>
      <c r="N105" s="48">
        <v>1.0145072391774981</v>
      </c>
      <c r="O105" s="48">
        <v>13.44</v>
      </c>
      <c r="P105" s="48">
        <v>1.49</v>
      </c>
      <c r="Q105" s="1">
        <v>15</v>
      </c>
      <c r="R105" s="1">
        <v>1E-3</v>
      </c>
    </row>
    <row r="106" spans="2:18" x14ac:dyDescent="0.25">
      <c r="B106" s="1" t="str">
        <f t="shared" si="0"/>
        <v>T-CAR-ICE_B10021</v>
      </c>
      <c r="C106" s="1" t="str">
        <f>Commodities!B12</f>
        <v>TRABDL</v>
      </c>
      <c r="D106" s="1" t="str">
        <f>Commodities!B23&amp;","&amp;Commodities!B24&amp;","&amp;Commodities!B25</f>
        <v>TRAPS,TRAPM,TRAPL</v>
      </c>
      <c r="E106" s="1">
        <v>2019</v>
      </c>
      <c r="F106" s="48">
        <v>0.55562426143181531</v>
      </c>
      <c r="G106" s="48">
        <v>0.55562426143181531</v>
      </c>
      <c r="H106" s="48">
        <v>0.59627969519511903</v>
      </c>
      <c r="I106" s="48">
        <v>21.831587082756254</v>
      </c>
      <c r="J106" s="48">
        <v>21.831587082756254</v>
      </c>
      <c r="K106" s="48">
        <v>21.831587082756254</v>
      </c>
      <c r="L106" s="48">
        <v>1.0915793541378127</v>
      </c>
      <c r="M106" s="48">
        <v>1.0915793541378127</v>
      </c>
      <c r="N106" s="48">
        <v>1.0915793541378127</v>
      </c>
      <c r="O106" s="48">
        <v>20.617000000000001</v>
      </c>
      <c r="P106" s="48">
        <v>1.49</v>
      </c>
      <c r="Q106" s="1">
        <v>15</v>
      </c>
      <c r="R106" s="1">
        <v>1E-3</v>
      </c>
    </row>
    <row r="107" spans="2:18" x14ac:dyDescent="0.25">
      <c r="B107" s="1" t="str">
        <f t="shared" si="0"/>
        <v>T-CAR-HEV_GSL21</v>
      </c>
      <c r="C107" s="1" t="str">
        <f>Commodities!B19</f>
        <v>TRAGSE</v>
      </c>
      <c r="D107" s="1" t="str">
        <f>Commodities!B23&amp;","&amp;Commodities!B24&amp;","&amp;Commodities!B25</f>
        <v>TRAPS,TRAPM,TRAPL</v>
      </c>
      <c r="E107" s="1">
        <v>2019</v>
      </c>
      <c r="F107" s="48">
        <v>0.55576563083739139</v>
      </c>
      <c r="G107" s="48">
        <v>0.55576563083739139</v>
      </c>
      <c r="H107" s="48">
        <v>0.59643140870354205</v>
      </c>
      <c r="I107" s="48">
        <v>23.751999999999999</v>
      </c>
      <c r="J107" s="48">
        <v>23.475999999999999</v>
      </c>
      <c r="K107" s="48">
        <v>22.768999999999998</v>
      </c>
      <c r="L107" s="48">
        <v>1.1876000000000002</v>
      </c>
      <c r="M107" s="48">
        <v>1.1738</v>
      </c>
      <c r="N107" s="48">
        <v>1.13845</v>
      </c>
      <c r="O107" s="48">
        <v>12.82</v>
      </c>
      <c r="P107" s="48">
        <v>1.49</v>
      </c>
      <c r="Q107" s="1">
        <v>15</v>
      </c>
      <c r="R107" s="1">
        <v>1E-3</v>
      </c>
    </row>
    <row r="108" spans="2:18" x14ac:dyDescent="0.25">
      <c r="B108" s="1" t="str">
        <f t="shared" si="0"/>
        <v>T-CAR-HEV_DST21</v>
      </c>
      <c r="C108" s="1" t="str">
        <f>Commodities!B20</f>
        <v>TRADSB</v>
      </c>
      <c r="D108" s="1" t="str">
        <f>Commodities!B23&amp;","&amp;Commodities!B24&amp;","&amp;Commodities!B25</f>
        <v>TRAPS,TRAPM,TRAPL</v>
      </c>
      <c r="E108" s="1">
        <v>2019</v>
      </c>
      <c r="F108" s="48">
        <v>0.7191140687029639</v>
      </c>
      <c r="G108" s="48">
        <v>0.7191140687029639</v>
      </c>
      <c r="H108" s="48">
        <v>0.7717321712909857</v>
      </c>
      <c r="I108" s="48">
        <v>25.646000000000001</v>
      </c>
      <c r="J108" s="48">
        <v>25.332000000000001</v>
      </c>
      <c r="K108" s="48">
        <v>24.568999999999999</v>
      </c>
      <c r="L108" s="48">
        <v>1.2823000000000002</v>
      </c>
      <c r="M108" s="48">
        <v>1.2666000000000002</v>
      </c>
      <c r="N108" s="48">
        <v>1.22845</v>
      </c>
      <c r="O108" s="48">
        <v>20.62</v>
      </c>
      <c r="P108" s="48">
        <v>1.49</v>
      </c>
      <c r="Q108" s="1">
        <v>15</v>
      </c>
      <c r="R108" s="1">
        <v>1E-3</v>
      </c>
    </row>
    <row r="109" spans="2:18" x14ac:dyDescent="0.25">
      <c r="B109" s="1" t="str">
        <f t="shared" si="0"/>
        <v>T-CAR-PHEV10_GSL21</v>
      </c>
      <c r="C109" s="1" t="str">
        <f>Commodities!B19&amp;","&amp;Commodities!B15</f>
        <v>TRAGSE,TRAELC</v>
      </c>
      <c r="D109" s="1" t="str">
        <f>Commodities!B23&amp;","&amp;Commodities!B24&amp;","&amp;Commodities!B25</f>
        <v>TRAPS,TRAPM,TRAPL</v>
      </c>
      <c r="E109" s="1">
        <v>2019</v>
      </c>
      <c r="F109" s="48">
        <v>0.66746450139399738</v>
      </c>
      <c r="G109" s="48">
        <v>0.71490114421226547</v>
      </c>
      <c r="H109" s="48">
        <v>0.76730227520164618</v>
      </c>
      <c r="I109" s="48">
        <v>30.9495</v>
      </c>
      <c r="J109" s="48">
        <v>26.829000000000001</v>
      </c>
      <c r="K109" s="48">
        <v>25.370999999999999</v>
      </c>
      <c r="L109" s="48">
        <v>1.5474750000000002</v>
      </c>
      <c r="M109" s="48">
        <v>1.34145</v>
      </c>
      <c r="N109" s="48">
        <v>1.2685500000000003</v>
      </c>
      <c r="O109" s="48">
        <v>12.817</v>
      </c>
      <c r="P109" s="48">
        <v>1.49</v>
      </c>
      <c r="Q109" s="1">
        <v>15</v>
      </c>
      <c r="R109" s="1">
        <v>1E-3</v>
      </c>
    </row>
    <row r="110" spans="2:18" x14ac:dyDescent="0.25">
      <c r="B110" s="1" t="str">
        <f t="shared" si="0"/>
        <v>T-CAR-PHEV20_GSL21</v>
      </c>
      <c r="C110" s="1" t="str">
        <f>Commodities!B19&amp;","&amp;Commodities!B15</f>
        <v>TRAGSE,TRAELC</v>
      </c>
      <c r="D110" s="1" t="str">
        <f>Commodities!B23&amp;","&amp;Commodities!B24&amp;","&amp;Commodities!B25</f>
        <v>TRAPS,TRAPM,TRAPL</v>
      </c>
      <c r="E110" s="1">
        <v>2019</v>
      </c>
      <c r="F110" s="48">
        <v>0.94004558122126858</v>
      </c>
      <c r="G110" s="48">
        <v>1.0068545371674693</v>
      </c>
      <c r="H110" s="48">
        <v>1.0806553932949277</v>
      </c>
      <c r="I110" s="48">
        <v>30.9495</v>
      </c>
      <c r="J110" s="48">
        <v>26.829000000000001</v>
      </c>
      <c r="K110" s="48">
        <v>25.370999999999999</v>
      </c>
      <c r="L110" s="48">
        <v>1.5474750000000002</v>
      </c>
      <c r="M110" s="48">
        <v>1.34145</v>
      </c>
      <c r="N110" s="48">
        <v>1.2685500000000003</v>
      </c>
      <c r="O110" s="48">
        <v>12.817</v>
      </c>
      <c r="P110" s="48">
        <v>1.49</v>
      </c>
      <c r="Q110" s="1">
        <v>15</v>
      </c>
      <c r="R110" s="1">
        <v>1E-3</v>
      </c>
    </row>
    <row r="111" spans="2:18" x14ac:dyDescent="0.25">
      <c r="B111" s="1" t="str">
        <f t="shared" si="0"/>
        <v>T-CAR-PHEV40_GSL21</v>
      </c>
      <c r="C111" s="1" t="str">
        <f>Commodities!B19&amp;","&amp;Commodities!B15</f>
        <v>TRAGSE,TRAELC</v>
      </c>
      <c r="D111" s="1" t="str">
        <f>Commodities!B23&amp;","&amp;Commodities!B24&amp;","&amp;Commodities!B25</f>
        <v>TRAPS,TRAPM,TRAPL</v>
      </c>
      <c r="E111" s="1">
        <v>2019</v>
      </c>
      <c r="F111" s="48">
        <v>1.1256490393255483</v>
      </c>
      <c r="G111" s="48">
        <v>1.205648816550694</v>
      </c>
      <c r="H111" s="48">
        <v>1.2940209811146188</v>
      </c>
      <c r="I111" s="48">
        <v>30.9495</v>
      </c>
      <c r="J111" s="48">
        <v>26.829000000000001</v>
      </c>
      <c r="K111" s="48">
        <v>25.370999999999999</v>
      </c>
      <c r="L111" s="48">
        <v>1.5474750000000002</v>
      </c>
      <c r="M111" s="48">
        <v>1.34145</v>
      </c>
      <c r="N111" s="48">
        <v>1.2685500000000003</v>
      </c>
      <c r="O111" s="48">
        <v>12.817</v>
      </c>
      <c r="P111" s="48">
        <v>1.49</v>
      </c>
      <c r="Q111" s="1">
        <v>15</v>
      </c>
      <c r="R111" s="1">
        <v>1E-3</v>
      </c>
    </row>
    <row r="112" spans="2:18" x14ac:dyDescent="0.25">
      <c r="B112" s="1" t="str">
        <f t="shared" si="0"/>
        <v>T-CAR-PHEV10_DST21</v>
      </c>
      <c r="C112" s="1" t="str">
        <f>Commodities!B20&amp;","&amp;Commodities!B15</f>
        <v>TRADSB,TRAELC</v>
      </c>
      <c r="D112" s="1" t="str">
        <f>Commodities!B23&amp;","&amp;Commodities!B24&amp;","&amp;Commodities!B25</f>
        <v>TRAPS,TRAPM,TRAPL</v>
      </c>
      <c r="E112" s="1">
        <v>2019</v>
      </c>
      <c r="F112" s="48">
        <v>1.0317522356667617</v>
      </c>
      <c r="G112" s="48">
        <v>1.1050787753974236</v>
      </c>
      <c r="H112" s="48">
        <v>1.1860793139082293</v>
      </c>
      <c r="I112" s="48">
        <v>33.423499999999997</v>
      </c>
      <c r="J112" s="48">
        <v>28.95</v>
      </c>
      <c r="K112" s="48">
        <v>27.376999999999999</v>
      </c>
      <c r="L112" s="48">
        <v>1.6711750000000001</v>
      </c>
      <c r="M112" s="48">
        <v>1.4475</v>
      </c>
      <c r="N112" s="48">
        <v>1.3688500000000001</v>
      </c>
      <c r="O112" s="48">
        <v>20.617000000000001</v>
      </c>
      <c r="P112" s="48">
        <v>1.49</v>
      </c>
      <c r="Q112" s="1">
        <v>15</v>
      </c>
      <c r="R112" s="1">
        <v>1E-3</v>
      </c>
    </row>
    <row r="113" spans="2:18" x14ac:dyDescent="0.25">
      <c r="B113" s="1" t="str">
        <f t="shared" si="0"/>
        <v>T-CAR-PHEV20_DST21</v>
      </c>
      <c r="C113" s="1" t="str">
        <f>Commodities!B20&amp;","&amp;Commodities!B15</f>
        <v>TRADSB,TRAELC</v>
      </c>
      <c r="D113" s="1" t="str">
        <f>Commodities!B23&amp;","&amp;Commodities!B24&amp;","&amp;Commodities!B25</f>
        <v>TRAPS,TRAPM,TRAPL</v>
      </c>
      <c r="E113" s="1">
        <v>2019</v>
      </c>
      <c r="F113" s="48">
        <v>1.2163400634539354</v>
      </c>
      <c r="G113" s="48">
        <v>1.3027852437071312</v>
      </c>
      <c r="H113" s="48">
        <v>1.3982773558113184</v>
      </c>
      <c r="I113" s="48">
        <v>33.423499999999997</v>
      </c>
      <c r="J113" s="48">
        <v>28.95</v>
      </c>
      <c r="K113" s="48">
        <v>27.376999999999999</v>
      </c>
      <c r="L113" s="48">
        <v>1.6711750000000001</v>
      </c>
      <c r="M113" s="48">
        <v>1.4475</v>
      </c>
      <c r="N113" s="48">
        <v>1.3688500000000001</v>
      </c>
      <c r="O113" s="48">
        <v>20.617000000000001</v>
      </c>
      <c r="P113" s="48">
        <v>1.49</v>
      </c>
      <c r="Q113" s="1">
        <v>15</v>
      </c>
      <c r="R113" s="1">
        <v>1E-3</v>
      </c>
    </row>
    <row r="114" spans="2:18" x14ac:dyDescent="0.25">
      <c r="B114" s="1" t="str">
        <f t="shared" si="0"/>
        <v>T-CAR-PHEV40_DST21</v>
      </c>
      <c r="C114" s="1" t="str">
        <f>Commodities!B20&amp;","&amp;Commodities!B15</f>
        <v>TRADSB,TRAELC</v>
      </c>
      <c r="D114" s="1" t="str">
        <f>Commodities!B23&amp;","&amp;Commodities!B24&amp;","&amp;Commodities!B25</f>
        <v>TRAPS,TRAPM,TRAPL</v>
      </c>
      <c r="E114" s="1">
        <v>2019</v>
      </c>
      <c r="F114" s="48">
        <v>1.2298935814529692</v>
      </c>
      <c r="G114" s="48">
        <v>1.3173020090262975</v>
      </c>
      <c r="H114" s="48">
        <v>1.4138581772271772</v>
      </c>
      <c r="I114" s="48">
        <v>33.423499999999997</v>
      </c>
      <c r="J114" s="48">
        <v>28.95</v>
      </c>
      <c r="K114" s="48">
        <v>27.376999999999999</v>
      </c>
      <c r="L114" s="48">
        <v>1.6711750000000001</v>
      </c>
      <c r="M114" s="48">
        <v>1.4475</v>
      </c>
      <c r="N114" s="48">
        <v>1.3688500000000001</v>
      </c>
      <c r="O114" s="48">
        <v>20.617000000000001</v>
      </c>
      <c r="P114" s="48">
        <v>1.49</v>
      </c>
      <c r="Q114" s="1">
        <v>15</v>
      </c>
      <c r="R114" s="1">
        <v>1E-3</v>
      </c>
    </row>
    <row r="115" spans="2:18" x14ac:dyDescent="0.25">
      <c r="B115" s="1" t="str">
        <f t="shared" si="0"/>
        <v>T-CAR-BEV100_ELC21</v>
      </c>
      <c r="C115" s="1" t="str">
        <f>Commodities!B15</f>
        <v>TRAELC</v>
      </c>
      <c r="D115" s="1" t="str">
        <f>Commodities!B23&amp;","&amp;Commodities!B24&amp;","&amp;Commodities!B25</f>
        <v>TRAPS,TRAPM,TRAPL</v>
      </c>
      <c r="E115" s="1">
        <v>2019</v>
      </c>
      <c r="F115" s="48">
        <v>1.6228513192037117</v>
      </c>
      <c r="G115" s="48">
        <v>1.7464971340001851</v>
      </c>
      <c r="H115" s="48">
        <v>1.8856843622815582</v>
      </c>
      <c r="I115" s="48">
        <v>32.970999999999997</v>
      </c>
      <c r="J115" s="48">
        <v>27.581</v>
      </c>
      <c r="K115" s="48">
        <v>24.646000000000001</v>
      </c>
      <c r="L115" s="48">
        <v>1.6485500000000002</v>
      </c>
      <c r="M115" s="48">
        <v>1.3790500000000001</v>
      </c>
      <c r="N115" s="48">
        <v>1.2323000000000002</v>
      </c>
      <c r="O115" s="48">
        <v>13.44</v>
      </c>
      <c r="P115" s="48">
        <v>1.49</v>
      </c>
      <c r="Q115" s="1">
        <v>15</v>
      </c>
      <c r="R115" s="1">
        <v>1E-3</v>
      </c>
    </row>
    <row r="116" spans="2:18" x14ac:dyDescent="0.25">
      <c r="B116" s="1" t="str">
        <f t="shared" si="0"/>
        <v>T-CAR-EV150_ELC21</v>
      </c>
      <c r="C116" s="1" t="str">
        <f>Commodities!B15</f>
        <v>TRAELC</v>
      </c>
      <c r="D116" s="1" t="str">
        <f>Commodities!B23&amp;","&amp;Commodities!B24&amp;","&amp;Commodities!B25</f>
        <v>TRAPS,TRAPM,TRAPL</v>
      </c>
      <c r="E116" s="1">
        <v>2019</v>
      </c>
      <c r="F116" s="48">
        <v>1.6228513192037117</v>
      </c>
      <c r="G116" s="48">
        <v>1.7464971340001851</v>
      </c>
      <c r="H116" s="48">
        <v>1.8856843622815582</v>
      </c>
      <c r="I116" s="48">
        <v>32.970999999999997</v>
      </c>
      <c r="J116" s="48">
        <v>27.581</v>
      </c>
      <c r="K116" s="48">
        <v>24.646000000000001</v>
      </c>
      <c r="L116" s="48">
        <v>1.6485500000000002</v>
      </c>
      <c r="M116" s="48">
        <v>1.3790500000000001</v>
      </c>
      <c r="N116" s="48">
        <v>1.2323000000000002</v>
      </c>
      <c r="O116" s="48">
        <v>13.44</v>
      </c>
      <c r="P116" s="48">
        <v>1.49</v>
      </c>
      <c r="Q116" s="1">
        <v>15</v>
      </c>
      <c r="R116" s="1">
        <v>1E-3</v>
      </c>
    </row>
    <row r="117" spans="2:18" x14ac:dyDescent="0.25">
      <c r="B117" s="1" t="str">
        <f t="shared" si="0"/>
        <v>T-CAR-EV250_ELC21</v>
      </c>
      <c r="C117" s="1" t="str">
        <f>Commodities!B15</f>
        <v>TRAELC</v>
      </c>
      <c r="D117" s="1" t="str">
        <f>Commodities!B23&amp;","&amp;Commodities!B24&amp;","&amp;Commodities!B25</f>
        <v>TRAPS,TRAPM,TRAPL</v>
      </c>
      <c r="E117" s="1">
        <v>2019</v>
      </c>
      <c r="F117" s="48">
        <v>1.6228513192037117</v>
      </c>
      <c r="G117" s="48">
        <v>1.7464971340001851</v>
      </c>
      <c r="H117" s="48">
        <v>1.8856843622815582</v>
      </c>
      <c r="I117" s="48">
        <v>32.970999999999997</v>
      </c>
      <c r="J117" s="48">
        <v>27.581</v>
      </c>
      <c r="K117" s="48">
        <v>24.646000000000001</v>
      </c>
      <c r="L117" s="48">
        <v>1.6485500000000002</v>
      </c>
      <c r="M117" s="48">
        <v>1.3790500000000001</v>
      </c>
      <c r="N117" s="48">
        <v>1.2323000000000002</v>
      </c>
      <c r="O117" s="48">
        <v>13.44</v>
      </c>
      <c r="P117" s="48">
        <v>1.49</v>
      </c>
      <c r="Q117" s="1">
        <v>15</v>
      </c>
      <c r="R117" s="1">
        <v>1E-3</v>
      </c>
    </row>
    <row r="118" spans="2:18" x14ac:dyDescent="0.25">
      <c r="B118" s="1" t="str">
        <f t="shared" si="0"/>
        <v>T-CAR-ICE_HYD21</v>
      </c>
      <c r="C118" s="1" t="str">
        <f>Commodities!B17</f>
        <v>TRAHYD</v>
      </c>
      <c r="D118" s="1" t="str">
        <f>Commodities!B23&amp;","&amp;Commodities!B24&amp;","&amp;Commodities!B25</f>
        <v>TRAPS,TRAPM,TRAPL</v>
      </c>
      <c r="E118" s="1">
        <v>2019</v>
      </c>
      <c r="F118" s="48">
        <v>0.66724203897835621</v>
      </c>
      <c r="G118" s="48">
        <v>0.66724203897835621</v>
      </c>
      <c r="H118" s="48">
        <v>0.7160646271962845</v>
      </c>
      <c r="I118" s="48">
        <v>60.819000000000003</v>
      </c>
      <c r="J118" s="48">
        <v>31.184000000000001</v>
      </c>
      <c r="K118" s="48">
        <v>24.795999999999999</v>
      </c>
      <c r="L118" s="48">
        <v>3.0409500000000005</v>
      </c>
      <c r="M118" s="48">
        <v>1.5592000000000001</v>
      </c>
      <c r="N118" s="48">
        <v>1.2398000000000002</v>
      </c>
      <c r="O118" s="48">
        <v>13.44</v>
      </c>
      <c r="P118" s="48">
        <v>1.49</v>
      </c>
      <c r="Q118" s="1">
        <v>15</v>
      </c>
      <c r="R118" s="1">
        <v>1E-3</v>
      </c>
    </row>
    <row r="119" spans="2:18" x14ac:dyDescent="0.25">
      <c r="B119" s="1" t="str">
        <f t="shared" si="0"/>
        <v>T-CAR-FCV_HYD21</v>
      </c>
      <c r="C119" s="1" t="str">
        <f>Commodities!B17</f>
        <v>TRAHYD</v>
      </c>
      <c r="D119" s="1" t="str">
        <f>Commodities!B23&amp;","&amp;Commodities!B24&amp;","&amp;Commodities!B25</f>
        <v>TRAPS,TRAPM,TRAPL</v>
      </c>
      <c r="E119" s="1">
        <v>2019</v>
      </c>
      <c r="F119" s="48">
        <v>0.82180053029786837</v>
      </c>
      <c r="G119" s="48">
        <v>0.89793463937178508</v>
      </c>
      <c r="H119" s="48">
        <v>1.0117875960385425</v>
      </c>
      <c r="I119" s="48">
        <v>60.819000000000003</v>
      </c>
      <c r="J119" s="48">
        <v>31.184000000000001</v>
      </c>
      <c r="K119" s="48">
        <v>24.795999999999999</v>
      </c>
      <c r="L119" s="48">
        <v>3.0409500000000005</v>
      </c>
      <c r="M119" s="48">
        <v>1.5592000000000001</v>
      </c>
      <c r="N119" s="48">
        <v>1.2398000000000002</v>
      </c>
      <c r="O119" s="48">
        <v>13.44</v>
      </c>
      <c r="P119" s="48">
        <v>1.49</v>
      </c>
      <c r="Q119" s="1">
        <v>15</v>
      </c>
      <c r="R119" s="1">
        <v>1E-3</v>
      </c>
    </row>
    <row r="120" spans="2:18" s="1" customFormat="1" ht="14.4" x14ac:dyDescent="0.3">
      <c r="B120" s="27" t="s">
        <v>116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2:18" ht="14.4" x14ac:dyDescent="0.3">
      <c r="B121" s="50" t="str">
        <f t="shared" ref="B121:B139" si="1">D30</f>
        <v>T-TAX-ICE_GSL31</v>
      </c>
      <c r="C121" s="1" t="str">
        <f>Commodities!B19</f>
        <v>TRAGSE</v>
      </c>
      <c r="D121" s="1" t="str">
        <f>Commodities!B23&amp;","&amp;Commodities!B24&amp;","&amp;Commodities!B25</f>
        <v>TRAPS,TRAPM,TRAPL</v>
      </c>
      <c r="E121" s="1">
        <v>2019</v>
      </c>
      <c r="F121" s="48">
        <v>0.41317922700087906</v>
      </c>
      <c r="G121" s="48">
        <v>0.41317922700087906</v>
      </c>
      <c r="H121" s="48">
        <v>0.44341185336679706</v>
      </c>
      <c r="I121" s="48">
        <v>20.290144783549959</v>
      </c>
      <c r="J121" s="48">
        <v>20.290144783549959</v>
      </c>
      <c r="K121" s="48">
        <v>20.290144783549959</v>
      </c>
      <c r="L121" s="48">
        <v>1.0145072391774981</v>
      </c>
      <c r="M121" s="48">
        <v>1.0145072391774981</v>
      </c>
      <c r="N121" s="48">
        <v>1.0145072391774981</v>
      </c>
      <c r="O121" s="48">
        <v>35.61</v>
      </c>
      <c r="P121" s="48">
        <v>1.49</v>
      </c>
      <c r="Q121" s="1">
        <v>15</v>
      </c>
      <c r="R121" s="1">
        <v>1E-3</v>
      </c>
    </row>
    <row r="122" spans="2:18" ht="14.4" x14ac:dyDescent="0.3">
      <c r="B122" s="50" t="str">
        <f t="shared" si="1"/>
        <v>T-TAX-ICE_DST31</v>
      </c>
      <c r="C122" s="1" t="str">
        <f>Commodities!B20</f>
        <v>TRADSB</v>
      </c>
      <c r="D122" s="1" t="str">
        <f>Commodities!B23&amp;","&amp;Commodities!B24&amp;","&amp;Commodities!B25</f>
        <v>TRAPS,TRAPM,TRAPL</v>
      </c>
      <c r="E122" s="1">
        <v>2019</v>
      </c>
      <c r="F122" s="48">
        <v>0.57280851694001578</v>
      </c>
      <c r="G122" s="48">
        <v>0.57280851694001578</v>
      </c>
      <c r="H122" s="48">
        <v>0.61472133525270012</v>
      </c>
      <c r="I122" s="48">
        <v>21.831587082756254</v>
      </c>
      <c r="J122" s="48">
        <v>21.831587082756254</v>
      </c>
      <c r="K122" s="48">
        <v>21.831587082756254</v>
      </c>
      <c r="L122" s="48">
        <v>1.0915793541378127</v>
      </c>
      <c r="M122" s="48">
        <v>1.0915793541378127</v>
      </c>
      <c r="N122" s="48">
        <v>1.0915793541378127</v>
      </c>
      <c r="O122" s="48">
        <v>39.93</v>
      </c>
      <c r="P122" s="48">
        <v>1.49</v>
      </c>
      <c r="Q122" s="1">
        <v>15</v>
      </c>
      <c r="R122" s="1">
        <v>1E-3</v>
      </c>
    </row>
    <row r="123" spans="2:18" ht="14.4" x14ac:dyDescent="0.3">
      <c r="B123" s="50" t="str">
        <f t="shared" si="1"/>
        <v>T-TAX-ICE_DF31</v>
      </c>
      <c r="C123" s="1" t="str">
        <f>Commodities!B9&amp;","&amp;Commodities!B13</f>
        <v>TRAGSL,TRACNG</v>
      </c>
      <c r="D123" s="1" t="str">
        <f>Commodities!B23&amp;","&amp;Commodities!B24&amp;","&amp;Commodities!B25</f>
        <v>TRAPS,TRAPM,TRAPL</v>
      </c>
      <c r="E123" s="1">
        <v>2019</v>
      </c>
      <c r="F123" s="48">
        <v>0.41317922700087906</v>
      </c>
      <c r="G123" s="48">
        <v>0.41317922700087906</v>
      </c>
      <c r="H123" s="48">
        <v>0.44341185336679706</v>
      </c>
      <c r="I123" s="48">
        <v>21.831587082756254</v>
      </c>
      <c r="J123" s="48">
        <v>21.831587082756254</v>
      </c>
      <c r="K123" s="48">
        <v>21.831587082756254</v>
      </c>
      <c r="L123" s="48">
        <v>1.0915793541378127</v>
      </c>
      <c r="M123" s="48">
        <v>1.0915793541378127</v>
      </c>
      <c r="N123" s="48">
        <v>1.0915793541378127</v>
      </c>
      <c r="O123" s="48">
        <v>35.61</v>
      </c>
      <c r="P123" s="48">
        <v>1.49</v>
      </c>
      <c r="Q123" s="1">
        <v>15</v>
      </c>
      <c r="R123" s="1">
        <v>1E-3</v>
      </c>
    </row>
    <row r="124" spans="2:18" ht="14.4" x14ac:dyDescent="0.3">
      <c r="B124" s="50" t="str">
        <f t="shared" si="1"/>
        <v>T-TAX-ICE_NGB31</v>
      </c>
      <c r="C124" s="1" t="str">
        <f>Commodities!B22</f>
        <v>TRANGB</v>
      </c>
      <c r="D124" s="1" t="str">
        <f>Commodities!B23&amp;","&amp;Commodities!B24&amp;","&amp;Commodities!B25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24.631</v>
      </c>
      <c r="J124" s="48">
        <v>24.631</v>
      </c>
      <c r="K124" s="48">
        <v>24.631</v>
      </c>
      <c r="L124" s="48">
        <v>1.2315500000000001</v>
      </c>
      <c r="M124" s="48">
        <v>1.2315500000000001</v>
      </c>
      <c r="N124" s="48">
        <v>1.2315500000000001</v>
      </c>
      <c r="O124" s="48">
        <v>35.61</v>
      </c>
      <c r="P124" s="48">
        <v>1.49</v>
      </c>
      <c r="Q124" s="1">
        <v>15</v>
      </c>
      <c r="R124" s="1">
        <v>1E-3</v>
      </c>
    </row>
    <row r="125" spans="2:18" ht="14.4" x14ac:dyDescent="0.3">
      <c r="B125" s="50" t="str">
        <f t="shared" si="1"/>
        <v>T-TAX-ICE_E8531</v>
      </c>
      <c r="C125" s="1" t="str">
        <f>Commodities!B21</f>
        <v>TRAE85</v>
      </c>
      <c r="D125" s="1" t="str">
        <f>Commodities!B23&amp;","&amp;Commodities!B24&amp;","&amp;Commodities!B25</f>
        <v>TRAPS,TRAPM,TRAPL</v>
      </c>
      <c r="E125" s="1">
        <v>2019</v>
      </c>
      <c r="F125" s="48">
        <v>0.38903594158617399</v>
      </c>
      <c r="G125" s="48">
        <v>0.38903594158617399</v>
      </c>
      <c r="H125" s="48">
        <v>0.41750198609247946</v>
      </c>
      <c r="I125" s="48">
        <v>20.290144783549959</v>
      </c>
      <c r="J125" s="48">
        <v>20.290144783549959</v>
      </c>
      <c r="K125" s="48">
        <v>20.290144783549959</v>
      </c>
      <c r="L125" s="48">
        <v>1.0145072391774981</v>
      </c>
      <c r="M125" s="48">
        <v>1.0145072391774981</v>
      </c>
      <c r="N125" s="48">
        <v>1.0145072391774981</v>
      </c>
      <c r="O125" s="48">
        <v>35.61</v>
      </c>
      <c r="P125" s="48">
        <v>1.49</v>
      </c>
      <c r="Q125" s="1">
        <v>15</v>
      </c>
      <c r="R125" s="1">
        <v>1E-3</v>
      </c>
    </row>
    <row r="126" spans="2:18" ht="14.4" x14ac:dyDescent="0.3">
      <c r="B126" s="50" t="str">
        <f t="shared" si="1"/>
        <v>T-TAX-ICE_B10031</v>
      </c>
      <c r="C126" s="1" t="str">
        <f>Commodities!B12</f>
        <v>TRABDL</v>
      </c>
      <c r="D126" s="1" t="str">
        <f>Commodities!B23&amp;","&amp;Commodities!B24&amp;","&amp;Commodities!B25</f>
        <v>TRAPS,TRAPM,TRAPL</v>
      </c>
      <c r="E126" s="1">
        <v>2019</v>
      </c>
      <c r="F126" s="48">
        <v>0.55562426143181531</v>
      </c>
      <c r="G126" s="48">
        <v>0.55562426143181531</v>
      </c>
      <c r="H126" s="48">
        <v>0.59627969519511903</v>
      </c>
      <c r="I126" s="48">
        <v>21.831587082756254</v>
      </c>
      <c r="J126" s="48">
        <v>21.831587082756254</v>
      </c>
      <c r="K126" s="48">
        <v>21.831587082756254</v>
      </c>
      <c r="L126" s="48">
        <v>1.0915793541378127</v>
      </c>
      <c r="M126" s="48">
        <v>1.0915793541378127</v>
      </c>
      <c r="N126" s="48">
        <v>1.0915793541378127</v>
      </c>
      <c r="O126" s="48">
        <v>39.93</v>
      </c>
      <c r="P126" s="48">
        <v>1.49</v>
      </c>
      <c r="Q126" s="1">
        <v>15</v>
      </c>
      <c r="R126" s="1">
        <v>1E-3</v>
      </c>
    </row>
    <row r="127" spans="2:18" ht="14.4" x14ac:dyDescent="0.3">
      <c r="B127" s="50" t="str">
        <f t="shared" si="1"/>
        <v>T-TAX-HEV_GSL31</v>
      </c>
      <c r="C127" s="1" t="str">
        <f>Commodities!B19</f>
        <v>TRAGSE</v>
      </c>
      <c r="D127" s="1" t="str">
        <f>Commodities!B23&amp;","&amp;Commodities!B24&amp;","&amp;Commodities!B25</f>
        <v>TRAPS,TRAPM,TRAPL</v>
      </c>
      <c r="E127" s="1">
        <v>2019</v>
      </c>
      <c r="F127" s="48">
        <v>0.55576563083739139</v>
      </c>
      <c r="G127" s="48">
        <v>0.55576563083739139</v>
      </c>
      <c r="H127" s="48">
        <v>0.59643140870354205</v>
      </c>
      <c r="I127" s="48">
        <v>23.751999999999999</v>
      </c>
      <c r="J127" s="48">
        <v>23.475999999999999</v>
      </c>
      <c r="K127" s="48">
        <v>22.768999999999998</v>
      </c>
      <c r="L127" s="48">
        <v>1.1876000000000002</v>
      </c>
      <c r="M127" s="48">
        <v>1.1738</v>
      </c>
      <c r="N127" s="48">
        <v>1.13845</v>
      </c>
      <c r="O127" s="48">
        <v>41.21</v>
      </c>
      <c r="P127" s="48">
        <v>1.49</v>
      </c>
      <c r="Q127" s="1">
        <v>15</v>
      </c>
      <c r="R127" s="1">
        <v>1E-3</v>
      </c>
    </row>
    <row r="128" spans="2:18" ht="14.4" x14ac:dyDescent="0.3">
      <c r="B128" s="50" t="str">
        <f t="shared" si="1"/>
        <v>T-TAX-HEV_DST31</v>
      </c>
      <c r="C128" s="1" t="str">
        <f>Commodities!B20</f>
        <v>TRADSB</v>
      </c>
      <c r="D128" s="1" t="str">
        <f>Commodities!B23&amp;","&amp;Commodities!B24&amp;","&amp;Commodities!B25</f>
        <v>TRAPS,TRAPM,TRAPL</v>
      </c>
      <c r="E128" s="1">
        <v>2019</v>
      </c>
      <c r="F128" s="48">
        <v>0.7191140687029639</v>
      </c>
      <c r="G128" s="48">
        <v>0.7191140687029639</v>
      </c>
      <c r="H128" s="48">
        <v>0.7717321712909857</v>
      </c>
      <c r="I128" s="48">
        <v>25.646000000000001</v>
      </c>
      <c r="J128" s="48">
        <v>25.332000000000001</v>
      </c>
      <c r="K128" s="48">
        <v>24.568999999999999</v>
      </c>
      <c r="L128" s="48">
        <v>1.2823000000000002</v>
      </c>
      <c r="M128" s="48">
        <v>1.2666000000000002</v>
      </c>
      <c r="N128" s="48">
        <v>1.22845</v>
      </c>
      <c r="O128" s="48">
        <v>41.21</v>
      </c>
      <c r="P128" s="48">
        <v>1.49</v>
      </c>
      <c r="Q128" s="1">
        <v>15</v>
      </c>
      <c r="R128" s="1">
        <v>1E-3</v>
      </c>
    </row>
    <row r="129" spans="2:18" ht="14.4" x14ac:dyDescent="0.3">
      <c r="B129" s="50" t="str">
        <f t="shared" si="1"/>
        <v>T-TAX-PHEV10_GSL31</v>
      </c>
      <c r="C129" s="1" t="str">
        <f>Commodities!B19&amp;","&amp;Commodities!B15</f>
        <v>TRAGSE,TRAELC</v>
      </c>
      <c r="D129" s="1" t="str">
        <f>Commodities!B23&amp;","&amp;Commodities!B24&amp;","&amp;Commodities!B25</f>
        <v>TRAPS,TRAPM,TRAPL</v>
      </c>
      <c r="E129" s="1">
        <v>2019</v>
      </c>
      <c r="F129" s="48">
        <v>0.66746450139399738</v>
      </c>
      <c r="G129" s="48">
        <v>0.71490114421226547</v>
      </c>
      <c r="H129" s="48">
        <v>0.76730227520164618</v>
      </c>
      <c r="I129" s="48">
        <v>30.9495</v>
      </c>
      <c r="J129" s="48">
        <v>26.829000000000001</v>
      </c>
      <c r="K129" s="48">
        <v>25.370999999999999</v>
      </c>
      <c r="L129" s="48">
        <v>1.5474750000000002</v>
      </c>
      <c r="M129" s="48">
        <v>1.34145</v>
      </c>
      <c r="N129" s="48">
        <v>1.2685500000000003</v>
      </c>
      <c r="O129" s="48">
        <v>41.21</v>
      </c>
      <c r="P129" s="48">
        <v>1.49</v>
      </c>
      <c r="Q129" s="1">
        <v>15</v>
      </c>
      <c r="R129" s="1">
        <v>1E-3</v>
      </c>
    </row>
    <row r="130" spans="2:18" ht="14.4" x14ac:dyDescent="0.3">
      <c r="B130" s="50" t="str">
        <f t="shared" si="1"/>
        <v>T-TAX-PHEV20_GSL31</v>
      </c>
      <c r="C130" s="1" t="str">
        <f>Commodities!B19&amp;","&amp;Commodities!B15</f>
        <v>TRAGSE,TRAELC</v>
      </c>
      <c r="D130" s="1" t="str">
        <f>Commodities!B23&amp;","&amp;Commodities!B24&amp;","&amp;Commodities!B25</f>
        <v>TRAPS,TRAPM,TRAPL</v>
      </c>
      <c r="E130" s="1">
        <v>2019</v>
      </c>
      <c r="F130" s="48">
        <v>0.94004558122126858</v>
      </c>
      <c r="G130" s="48">
        <v>1.0068545371674693</v>
      </c>
      <c r="H130" s="48">
        <v>1.0806553932949277</v>
      </c>
      <c r="I130" s="48">
        <v>30.9495</v>
      </c>
      <c r="J130" s="48">
        <v>26.829000000000001</v>
      </c>
      <c r="K130" s="48">
        <v>25.370999999999999</v>
      </c>
      <c r="L130" s="48">
        <v>1.5474750000000002</v>
      </c>
      <c r="M130" s="48">
        <v>1.34145</v>
      </c>
      <c r="N130" s="48">
        <v>1.2685500000000003</v>
      </c>
      <c r="O130" s="48">
        <v>41.21</v>
      </c>
      <c r="P130" s="48">
        <v>1.49</v>
      </c>
      <c r="Q130" s="1">
        <v>15</v>
      </c>
      <c r="R130" s="1">
        <v>1E-3</v>
      </c>
    </row>
    <row r="131" spans="2:18" ht="14.4" x14ac:dyDescent="0.3">
      <c r="B131" s="50" t="str">
        <f t="shared" si="1"/>
        <v>T-TAX-PHEV40_GSL31</v>
      </c>
      <c r="C131" s="1" t="str">
        <f>Commodities!B19&amp;","&amp;Commodities!B15</f>
        <v>TRAGSE,TRAELC</v>
      </c>
      <c r="D131" s="1" t="str">
        <f>Commodities!B23&amp;","&amp;Commodities!B24&amp;","&amp;Commodities!B25</f>
        <v>TRAPS,TRAPM,TRAPL</v>
      </c>
      <c r="E131" s="1">
        <v>2019</v>
      </c>
      <c r="F131" s="48">
        <v>1.1256490393255483</v>
      </c>
      <c r="G131" s="48">
        <v>1.205648816550694</v>
      </c>
      <c r="H131" s="48">
        <v>1.2940209811146188</v>
      </c>
      <c r="I131" s="48">
        <v>30.9495</v>
      </c>
      <c r="J131" s="48">
        <v>26.829000000000001</v>
      </c>
      <c r="K131" s="48">
        <v>25.370999999999999</v>
      </c>
      <c r="L131" s="48">
        <v>1.5474750000000002</v>
      </c>
      <c r="M131" s="48">
        <v>1.34145</v>
      </c>
      <c r="N131" s="48">
        <v>1.2685500000000003</v>
      </c>
      <c r="O131" s="48">
        <v>41.21</v>
      </c>
      <c r="P131" s="48">
        <v>1.49</v>
      </c>
      <c r="Q131" s="1">
        <v>15</v>
      </c>
      <c r="R131" s="1">
        <v>1E-3</v>
      </c>
    </row>
    <row r="132" spans="2:18" ht="14.4" x14ac:dyDescent="0.3">
      <c r="B132" s="50" t="str">
        <f t="shared" si="1"/>
        <v>T-TAX-PHEV10_DST31</v>
      </c>
      <c r="C132" s="1" t="str">
        <f>Commodities!B20&amp;","&amp;Commodities!B15</f>
        <v>TRADSB,TRAELC</v>
      </c>
      <c r="D132" s="1" t="str">
        <f>Commodities!B23&amp;","&amp;Commodities!B24&amp;","&amp;Commodities!B25</f>
        <v>TRAPS,TRAPM,TRAPL</v>
      </c>
      <c r="E132" s="1">
        <v>2019</v>
      </c>
      <c r="F132" s="48">
        <v>1.0317522356667617</v>
      </c>
      <c r="G132" s="48">
        <v>1.1050787753974236</v>
      </c>
      <c r="H132" s="48">
        <v>1.1860793139082293</v>
      </c>
      <c r="I132" s="48">
        <v>33.423499999999997</v>
      </c>
      <c r="J132" s="48">
        <v>28.95</v>
      </c>
      <c r="K132" s="48">
        <v>27.376999999999999</v>
      </c>
      <c r="L132" s="48">
        <v>1.6711750000000001</v>
      </c>
      <c r="M132" s="48">
        <v>1.4475</v>
      </c>
      <c r="N132" s="48">
        <v>1.3688500000000001</v>
      </c>
      <c r="O132" s="48">
        <v>41.21</v>
      </c>
      <c r="P132" s="48">
        <v>1.49</v>
      </c>
      <c r="Q132" s="1">
        <v>15</v>
      </c>
      <c r="R132" s="1">
        <v>1E-3</v>
      </c>
    </row>
    <row r="133" spans="2:18" ht="14.4" x14ac:dyDescent="0.3">
      <c r="B133" s="50" t="str">
        <f t="shared" si="1"/>
        <v>T-TAX-PHEV20_DST31</v>
      </c>
      <c r="C133" s="1" t="str">
        <f>Commodities!B20&amp;","&amp;Commodities!B15</f>
        <v>TRADSB,TRAELC</v>
      </c>
      <c r="D133" s="1" t="str">
        <f>Commodities!B23&amp;","&amp;Commodities!B24&amp;","&amp;Commodities!B25</f>
        <v>TRAPS,TRAPM,TRAPL</v>
      </c>
      <c r="E133" s="1">
        <v>2019</v>
      </c>
      <c r="F133" s="48">
        <v>1.2163400634539354</v>
      </c>
      <c r="G133" s="48">
        <v>1.3027852437071312</v>
      </c>
      <c r="H133" s="48">
        <v>1.3982773558113184</v>
      </c>
      <c r="I133" s="48">
        <v>33.423499999999997</v>
      </c>
      <c r="J133" s="48">
        <v>28.95</v>
      </c>
      <c r="K133" s="48">
        <v>27.376999999999999</v>
      </c>
      <c r="L133" s="48">
        <v>1.6711750000000001</v>
      </c>
      <c r="M133" s="48">
        <v>1.4475</v>
      </c>
      <c r="N133" s="48">
        <v>1.3688500000000001</v>
      </c>
      <c r="O133" s="48">
        <v>41.21</v>
      </c>
      <c r="P133" s="48">
        <v>1.49</v>
      </c>
      <c r="Q133" s="1">
        <v>15</v>
      </c>
      <c r="R133" s="1">
        <v>1E-3</v>
      </c>
    </row>
    <row r="134" spans="2:18" ht="14.4" x14ac:dyDescent="0.3">
      <c r="B134" s="50" t="str">
        <f t="shared" si="1"/>
        <v>T-TAX-PHEV40_DST31</v>
      </c>
      <c r="C134" s="1" t="str">
        <f>Commodities!B20&amp;","&amp;Commodities!B15</f>
        <v>TRADSB,TRAELC</v>
      </c>
      <c r="D134" s="1" t="str">
        <f>Commodities!B23&amp;","&amp;Commodities!B24&amp;","&amp;Commodities!B25</f>
        <v>TRAPS,TRAPM,TRAPL</v>
      </c>
      <c r="E134" s="1">
        <v>2019</v>
      </c>
      <c r="F134" s="48">
        <v>1.2298935814529692</v>
      </c>
      <c r="G134" s="48">
        <v>1.3173020090262975</v>
      </c>
      <c r="H134" s="48">
        <v>1.4138581772271772</v>
      </c>
      <c r="I134" s="48">
        <v>33.423499999999997</v>
      </c>
      <c r="J134" s="48">
        <v>28.95</v>
      </c>
      <c r="K134" s="48">
        <v>27.376999999999999</v>
      </c>
      <c r="L134" s="48">
        <v>1.6711750000000001</v>
      </c>
      <c r="M134" s="48">
        <v>1.4475</v>
      </c>
      <c r="N134" s="48">
        <v>1.3688500000000001</v>
      </c>
      <c r="O134" s="48">
        <v>41.21</v>
      </c>
      <c r="P134" s="48">
        <v>1.49</v>
      </c>
      <c r="Q134" s="1">
        <v>15</v>
      </c>
      <c r="R134" s="1">
        <v>1E-3</v>
      </c>
    </row>
    <row r="135" spans="2:18" ht="14.4" x14ac:dyDescent="0.3">
      <c r="B135" s="50" t="str">
        <f t="shared" si="1"/>
        <v>T-TAX-EV100_ELC31</v>
      </c>
      <c r="C135" s="1" t="str">
        <f>Commodities!B15</f>
        <v>TRAELC</v>
      </c>
      <c r="D135" s="1" t="str">
        <f>Commodities!B23&amp;","&amp;Commodities!B24&amp;","&amp;Commodities!B25</f>
        <v>TRAPS,TRAPM,TRAPL</v>
      </c>
      <c r="E135" s="1">
        <v>2019</v>
      </c>
      <c r="F135" s="48">
        <v>1.6228513192037117</v>
      </c>
      <c r="G135" s="48">
        <v>1.7464971340001851</v>
      </c>
      <c r="H135" s="48">
        <v>1.8856843622815582</v>
      </c>
      <c r="I135" s="48">
        <v>32.970999999999997</v>
      </c>
      <c r="J135" s="48">
        <v>27.581</v>
      </c>
      <c r="K135" s="48">
        <v>24.646000000000001</v>
      </c>
      <c r="L135" s="48">
        <v>1.6485500000000002</v>
      </c>
      <c r="M135" s="48">
        <v>1.3790500000000001</v>
      </c>
      <c r="N135" s="48">
        <v>1.2323000000000002</v>
      </c>
      <c r="O135" s="48">
        <v>13.44</v>
      </c>
      <c r="P135" s="48">
        <v>1.49</v>
      </c>
      <c r="Q135" s="1">
        <v>15</v>
      </c>
      <c r="R135" s="1">
        <v>1E-3</v>
      </c>
    </row>
    <row r="136" spans="2:18" ht="14.4" x14ac:dyDescent="0.3">
      <c r="B136" s="50" t="str">
        <f t="shared" si="1"/>
        <v>T-TAX-EV150_ELC31</v>
      </c>
      <c r="C136" s="1" t="str">
        <f>Commodities!B15</f>
        <v>TRAELC</v>
      </c>
      <c r="D136" s="1" t="str">
        <f>Commodities!B23&amp;","&amp;Commodities!B24&amp;","&amp;Commodities!B25</f>
        <v>TRAPS,TRAPM,TRAPL</v>
      </c>
      <c r="E136" s="1">
        <v>2019</v>
      </c>
      <c r="F136" s="48">
        <v>1.6228513192037117</v>
      </c>
      <c r="G136" s="48">
        <v>1.7464971340001851</v>
      </c>
      <c r="H136" s="48">
        <v>1.8856843622815582</v>
      </c>
      <c r="I136" s="48">
        <v>32.970999999999997</v>
      </c>
      <c r="J136" s="48">
        <v>27.581</v>
      </c>
      <c r="K136" s="48">
        <v>24.646000000000001</v>
      </c>
      <c r="L136" s="48">
        <v>1.6485500000000002</v>
      </c>
      <c r="M136" s="48">
        <v>1.3790500000000001</v>
      </c>
      <c r="N136" s="48">
        <v>1.2323000000000002</v>
      </c>
      <c r="O136" s="48">
        <v>13.44</v>
      </c>
      <c r="P136" s="48">
        <v>1.49</v>
      </c>
      <c r="Q136" s="1">
        <v>15</v>
      </c>
      <c r="R136" s="1">
        <v>1E-3</v>
      </c>
    </row>
    <row r="137" spans="2:18" ht="14.4" x14ac:dyDescent="0.3">
      <c r="B137" s="50" t="str">
        <f t="shared" si="1"/>
        <v>T-TAX-EV250_ELC31</v>
      </c>
      <c r="C137" s="1" t="str">
        <f>Commodities!B15</f>
        <v>TRAELC</v>
      </c>
      <c r="D137" s="1" t="str">
        <f>Commodities!B23&amp;","&amp;Commodities!B24&amp;","&amp;Commodities!B25</f>
        <v>TRAPS,TRAPM,TRAPL</v>
      </c>
      <c r="E137" s="1">
        <v>2019</v>
      </c>
      <c r="F137" s="48">
        <v>1.6228513192037117</v>
      </c>
      <c r="G137" s="48">
        <v>1.7464971340001851</v>
      </c>
      <c r="H137" s="48">
        <v>1.8856843622815582</v>
      </c>
      <c r="I137" s="48">
        <v>32.970999999999997</v>
      </c>
      <c r="J137" s="48">
        <v>27.581</v>
      </c>
      <c r="K137" s="48">
        <v>24.646000000000001</v>
      </c>
      <c r="L137" s="48">
        <v>1.6485500000000002</v>
      </c>
      <c r="M137" s="48">
        <v>1.3790500000000001</v>
      </c>
      <c r="N137" s="48">
        <v>1.2323000000000002</v>
      </c>
      <c r="O137" s="48">
        <v>41.21</v>
      </c>
      <c r="P137" s="48">
        <v>1.49</v>
      </c>
      <c r="Q137" s="1">
        <v>15</v>
      </c>
      <c r="R137" s="1">
        <v>1E-3</v>
      </c>
    </row>
    <row r="138" spans="2:18" ht="14.4" x14ac:dyDescent="0.3">
      <c r="B138" s="50" t="str">
        <f t="shared" si="1"/>
        <v>T-TAX-ICE_HYD31</v>
      </c>
      <c r="C138" s="1" t="str">
        <f>Commodities!B17</f>
        <v>TRAHYD</v>
      </c>
      <c r="D138" s="1" t="str">
        <f>Commodities!B23&amp;","&amp;Commodities!B24&amp;","&amp;Commodities!B25</f>
        <v>TRAPS,TRAPM,TRAPL</v>
      </c>
      <c r="E138" s="1">
        <v>2019</v>
      </c>
      <c r="F138" s="48">
        <v>0.66724203897835621</v>
      </c>
      <c r="G138" s="48">
        <v>0.66724203897835621</v>
      </c>
      <c r="H138" s="48">
        <v>0.7160646271962845</v>
      </c>
      <c r="I138" s="48">
        <v>60.819000000000003</v>
      </c>
      <c r="J138" s="48">
        <v>31.184000000000001</v>
      </c>
      <c r="K138" s="48">
        <v>24.795999999999999</v>
      </c>
      <c r="L138" s="48">
        <v>3.0409500000000005</v>
      </c>
      <c r="M138" s="48">
        <v>1.5592000000000001</v>
      </c>
      <c r="N138" s="48">
        <v>1.2398000000000002</v>
      </c>
      <c r="O138" s="48">
        <v>35.61</v>
      </c>
      <c r="P138" s="48">
        <v>1.49</v>
      </c>
      <c r="Q138" s="1">
        <v>15</v>
      </c>
      <c r="R138" s="1">
        <v>1E-3</v>
      </c>
    </row>
    <row r="139" spans="2:18" ht="14.4" x14ac:dyDescent="0.3">
      <c r="B139" s="50" t="str">
        <f t="shared" si="1"/>
        <v>T-TAX-FCV_HYD31</v>
      </c>
      <c r="C139" s="1" t="str">
        <f>Commodities!B17</f>
        <v>TRAHYD</v>
      </c>
      <c r="D139" s="1" t="str">
        <f>Commodities!B23&amp;","&amp;Commodities!B24&amp;","&amp;Commodities!B25</f>
        <v>TRAPS,TRAPM,TRAPL</v>
      </c>
      <c r="E139" s="1">
        <v>2019</v>
      </c>
      <c r="F139" s="48">
        <v>0.82180053029786837</v>
      </c>
      <c r="G139" s="48">
        <v>0.89793463937178508</v>
      </c>
      <c r="H139" s="48">
        <v>1.0117875960385425</v>
      </c>
      <c r="I139" s="48">
        <v>60.819000000000003</v>
      </c>
      <c r="J139" s="48">
        <v>31.184000000000001</v>
      </c>
      <c r="K139" s="48">
        <v>24.795999999999999</v>
      </c>
      <c r="L139" s="48">
        <v>3.0409500000000005</v>
      </c>
      <c r="M139" s="48">
        <v>1.5592000000000001</v>
      </c>
      <c r="N139" s="48">
        <v>1.2398000000000002</v>
      </c>
      <c r="O139" s="48">
        <v>35.61</v>
      </c>
      <c r="P139" s="48">
        <v>1.49</v>
      </c>
      <c r="Q139" s="1">
        <v>15</v>
      </c>
      <c r="R139" s="1">
        <v>1E-3</v>
      </c>
    </row>
    <row r="140" spans="2:18" s="1" customFormat="1" ht="14.4" x14ac:dyDescent="0.3">
      <c r="B140" s="27" t="s">
        <v>117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2:18" ht="14.4" x14ac:dyDescent="0.3">
      <c r="B141" s="50" t="str">
        <f>D50</f>
        <v>T-BUS-ICE_DST41</v>
      </c>
      <c r="C141" s="1" t="str">
        <f>Commodities!B20</f>
        <v>TRADSB</v>
      </c>
      <c r="D141" s="1" t="str">
        <f>Commodities!B23&amp;","&amp;Commodities!B24&amp;","&amp;Commodities!B25</f>
        <v>TRAPS,TRAPM,TRAPL</v>
      </c>
      <c r="E141" s="1">
        <v>2019</v>
      </c>
      <c r="F141" s="48">
        <v>0.10615946270319708</v>
      </c>
      <c r="G141" s="48">
        <v>0.10615946270319708</v>
      </c>
      <c r="H141" s="48">
        <v>0.11392722826684568</v>
      </c>
      <c r="I141" s="48">
        <v>109.959</v>
      </c>
      <c r="J141" s="48">
        <v>113.565</v>
      </c>
      <c r="K141" s="48">
        <v>113.565</v>
      </c>
      <c r="L141" s="48">
        <v>5.4979500000000003</v>
      </c>
      <c r="M141" s="48">
        <v>5.6782500000000002</v>
      </c>
      <c r="N141" s="48">
        <v>5.6782500000000002</v>
      </c>
      <c r="O141" s="48">
        <v>36.094999999999999</v>
      </c>
      <c r="P141" s="48">
        <v>27.25</v>
      </c>
      <c r="Q141" s="1">
        <v>15</v>
      </c>
      <c r="R141" s="1">
        <v>1E-3</v>
      </c>
    </row>
    <row r="142" spans="2:18" ht="14.4" x14ac:dyDescent="0.3">
      <c r="B142" s="50" t="str">
        <f>D51</f>
        <v>T-BUS-ICE_B10041</v>
      </c>
      <c r="C142" s="1" t="str">
        <f>Commodities!B12</f>
        <v>TRABDL</v>
      </c>
      <c r="D142" s="1" t="str">
        <f>Commodities!B23&amp;","&amp;Commodities!B24&amp;","&amp;Commodities!B25</f>
        <v>TRAPS,TRAPM,TRAPL</v>
      </c>
      <c r="E142" s="1">
        <v>2019</v>
      </c>
      <c r="F142" s="48">
        <v>0.10615946270319708</v>
      </c>
      <c r="G142" s="48">
        <v>0.10615946270319708</v>
      </c>
      <c r="H142" s="48">
        <v>0.11392722826684568</v>
      </c>
      <c r="I142" s="48">
        <v>109.959</v>
      </c>
      <c r="J142" s="48">
        <v>113.565</v>
      </c>
      <c r="K142" s="48">
        <v>113.565</v>
      </c>
      <c r="L142" s="48">
        <v>5.4979500000000003</v>
      </c>
      <c r="M142" s="48">
        <v>5.6782500000000002</v>
      </c>
      <c r="N142" s="48">
        <v>5.6782500000000002</v>
      </c>
      <c r="O142" s="48">
        <v>36.094999999999999</v>
      </c>
      <c r="P142" s="48">
        <v>27.25</v>
      </c>
      <c r="Q142" s="1">
        <v>15</v>
      </c>
      <c r="R142" s="1">
        <v>1E-3</v>
      </c>
    </row>
    <row r="143" spans="2:18" ht="14.4" x14ac:dyDescent="0.3">
      <c r="B143" s="50" t="str">
        <f>D52</f>
        <v>T-BUS-ICE_NGB41</v>
      </c>
      <c r="C143" s="1" t="str">
        <f>Commodities!B22</f>
        <v>TRANGB</v>
      </c>
      <c r="D143" s="1" t="str">
        <f>Commodities!B23&amp;","&amp;Commodities!B24&amp;","&amp;Commodities!B25</f>
        <v>TRAPS,TRAPM,TRAPL</v>
      </c>
      <c r="E143" s="1">
        <v>2019</v>
      </c>
      <c r="F143" s="48">
        <v>0.10085148956803722</v>
      </c>
      <c r="G143" s="48">
        <v>0.10085148956803722</v>
      </c>
      <c r="H143" s="48">
        <v>0.10823086685350339</v>
      </c>
      <c r="I143" s="48">
        <v>109.959</v>
      </c>
      <c r="J143" s="48">
        <v>113.565</v>
      </c>
      <c r="K143" s="48">
        <v>113.565</v>
      </c>
      <c r="L143" s="48">
        <v>5.4979500000000003</v>
      </c>
      <c r="M143" s="48">
        <v>5.6782500000000002</v>
      </c>
      <c r="N143" s="48">
        <v>5.6782500000000002</v>
      </c>
      <c r="O143" s="48">
        <v>36.094999999999999</v>
      </c>
      <c r="P143" s="48">
        <v>27.25</v>
      </c>
      <c r="Q143" s="1">
        <v>15</v>
      </c>
      <c r="R143" s="1">
        <v>1E-3</v>
      </c>
    </row>
    <row r="144" spans="2:18" ht="14.4" x14ac:dyDescent="0.3">
      <c r="B144" s="50" t="str">
        <f>D53</f>
        <v>T-BUS-BEV_ELC41</v>
      </c>
      <c r="C144" s="1" t="str">
        <f>Commodities!B15</f>
        <v>TRAELC</v>
      </c>
      <c r="D144" s="1" t="str">
        <f>Commodities!B23&amp;","&amp;Commodities!B24&amp;","&amp;Commodities!B25</f>
        <v>TRAPS,TRAPM,TRAPL</v>
      </c>
      <c r="E144" s="1">
        <v>2019</v>
      </c>
      <c r="F144" s="48">
        <v>0.33656203588640399</v>
      </c>
      <c r="G144" s="48">
        <v>0.36220485766822502</v>
      </c>
      <c r="H144" s="48">
        <v>0.391070802666039</v>
      </c>
      <c r="I144" s="48">
        <v>397.21899999999999</v>
      </c>
      <c r="J144" s="48">
        <v>250</v>
      </c>
      <c r="K144" s="48">
        <v>130</v>
      </c>
      <c r="L144" s="48">
        <v>19.860949999999999</v>
      </c>
      <c r="M144" s="48">
        <v>9</v>
      </c>
      <c r="N144" s="48">
        <v>6.5</v>
      </c>
      <c r="O144" s="48">
        <v>36.094999999999999</v>
      </c>
      <c r="P144" s="48">
        <v>27.25</v>
      </c>
      <c r="Q144" s="1">
        <v>15</v>
      </c>
      <c r="R144" s="1">
        <v>1E-3</v>
      </c>
    </row>
    <row r="145" spans="2:18" ht="14.4" x14ac:dyDescent="0.3">
      <c r="B145" s="50" t="str">
        <f>D54</f>
        <v>T-BUS-FCV_HYD41</v>
      </c>
      <c r="C145" s="1" t="str">
        <f>Commodities!B17</f>
        <v>TRAHYD</v>
      </c>
      <c r="D145" s="1" t="str">
        <f>Commodities!B23&amp;","&amp;Commodities!B24&amp;","&amp;Commodities!B25</f>
        <v>TRAPS,TRAPM,TRAPL</v>
      </c>
      <c r="E145" s="1">
        <v>2019</v>
      </c>
      <c r="F145" s="48">
        <v>0.19205070620555917</v>
      </c>
      <c r="G145" s="48">
        <v>0.20984286972324045</v>
      </c>
      <c r="H145" s="48">
        <v>0.23644974076470388</v>
      </c>
      <c r="I145" s="48">
        <v>397.21899999999999</v>
      </c>
      <c r="J145" s="48">
        <v>308.37599999999998</v>
      </c>
      <c r="K145" s="48">
        <v>130.68899999999999</v>
      </c>
      <c r="L145" s="48">
        <v>19.860949999999999</v>
      </c>
      <c r="M145" s="48">
        <v>15.418800000000001</v>
      </c>
      <c r="N145" s="48">
        <v>6.5344500000000005</v>
      </c>
      <c r="O145" s="48">
        <v>36.094999999999999</v>
      </c>
      <c r="P145" s="48">
        <v>27.25</v>
      </c>
      <c r="Q145" s="1">
        <v>15</v>
      </c>
      <c r="R145" s="1">
        <v>1E-3</v>
      </c>
    </row>
    <row r="146" spans="2:18" s="1" customFormat="1" ht="14.4" x14ac:dyDescent="0.3">
      <c r="B146" s="27" t="s">
        <v>118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2:18" ht="14.4" x14ac:dyDescent="0.3">
      <c r="B147" s="50" t="str">
        <f>D56</f>
        <v>T-LPT-EV_ELC51</v>
      </c>
      <c r="C147" s="1" t="str">
        <f>Commodities!B15</f>
        <v>TRAELC</v>
      </c>
      <c r="D147" s="1" t="str">
        <f>Commodities!B23&amp;","&amp;Commodities!B24</f>
        <v>TRAPS,TRAPM</v>
      </c>
      <c r="E147" s="1">
        <v>2019</v>
      </c>
      <c r="F147" s="48">
        <v>2.06E-2</v>
      </c>
      <c r="G147" s="48">
        <v>2.06E-2</v>
      </c>
      <c r="H147" s="48">
        <v>2.06E-2</v>
      </c>
      <c r="I147" s="48">
        <v>231.58335558726841</v>
      </c>
      <c r="J147" s="48">
        <v>231.58335558726841</v>
      </c>
      <c r="K147" s="48">
        <v>231.58335558726841</v>
      </c>
      <c r="L147" s="48">
        <v>11.579167779363422</v>
      </c>
      <c r="M147" s="48">
        <v>11.579167779363422</v>
      </c>
      <c r="N147" s="48">
        <v>11.579167779363422</v>
      </c>
      <c r="O147" s="48">
        <v>55.691000000000003</v>
      </c>
      <c r="P147" s="48">
        <v>78.019401157895544</v>
      </c>
      <c r="Q147" s="1">
        <v>15</v>
      </c>
      <c r="R147" s="1">
        <v>1E-3</v>
      </c>
    </row>
    <row r="148" spans="2:18" ht="14.4" x14ac:dyDescent="0.3">
      <c r="B148" s="50" t="str">
        <f>D57</f>
        <v>T-HPT-EV_ELC51</v>
      </c>
      <c r="C148" s="1" t="str">
        <f>Commodities!B15</f>
        <v>TRAELC</v>
      </c>
      <c r="D148" s="1" t="str">
        <f>Commodities!B25</f>
        <v>TRAPL</v>
      </c>
      <c r="E148" s="1">
        <v>2019</v>
      </c>
      <c r="F148" s="48">
        <v>2.06E-2</v>
      </c>
      <c r="G148" s="48">
        <v>2.06E-2</v>
      </c>
      <c r="H148" s="48">
        <v>2.06E-2</v>
      </c>
      <c r="I148" s="48">
        <v>935.5223742338045</v>
      </c>
      <c r="J148" s="48">
        <v>935.5223742338045</v>
      </c>
      <c r="K148" s="48">
        <v>935.5223742338045</v>
      </c>
      <c r="L148" s="48">
        <v>46.776118711690231</v>
      </c>
      <c r="M148" s="48">
        <v>46.776118711690231</v>
      </c>
      <c r="N148" s="48">
        <v>46.776118711690231</v>
      </c>
      <c r="O148" s="48">
        <v>158.476</v>
      </c>
      <c r="P148" s="48">
        <v>78.019401157895544</v>
      </c>
      <c r="Q148" s="1">
        <v>15</v>
      </c>
      <c r="R148" s="1">
        <v>1E-3</v>
      </c>
    </row>
    <row r="149" spans="2:18" ht="14.4" x14ac:dyDescent="0.3">
      <c r="B149" s="50" t="str">
        <f>D58</f>
        <v>T-HPT-ICE_DST51</v>
      </c>
      <c r="C149" s="1" t="str">
        <f>Commodities!B20</f>
        <v>TRADSB</v>
      </c>
      <c r="D149" s="1" t="str">
        <f>Commodities!B25</f>
        <v>TRAPL</v>
      </c>
      <c r="E149" s="1">
        <v>2019</v>
      </c>
      <c r="F149" s="48">
        <v>7.7000000000000002E-3</v>
      </c>
      <c r="G149" s="48">
        <v>7.7000000000000002E-3</v>
      </c>
      <c r="H149" s="48">
        <v>7.7000000000000002E-3</v>
      </c>
      <c r="I149" s="48">
        <v>989.2715097553122</v>
      </c>
      <c r="J149" s="48">
        <v>989.2715097553122</v>
      </c>
      <c r="K149" s="48">
        <v>989.2715097553122</v>
      </c>
      <c r="L149" s="48">
        <v>49.463575487765617</v>
      </c>
      <c r="M149" s="48">
        <v>49.463575487765617</v>
      </c>
      <c r="N149" s="48">
        <v>49.463575487765617</v>
      </c>
      <c r="O149" s="48">
        <v>73.884</v>
      </c>
      <c r="P149" s="48">
        <v>120</v>
      </c>
      <c r="Q149" s="1">
        <v>15</v>
      </c>
      <c r="R149" s="1">
        <v>1E-3</v>
      </c>
    </row>
    <row r="150" spans="2:18" s="1" customFormat="1" ht="14.4" x14ac:dyDescent="0.3">
      <c r="B150" s="27" t="s">
        <v>119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2:18" ht="14.4" x14ac:dyDescent="0.3">
      <c r="B151" s="51" t="str">
        <f t="shared" ref="B151:B157" si="2">D60</f>
        <v>T-LGT-ICE_DST61</v>
      </c>
      <c r="C151" s="1" t="str">
        <f>Commodities!B20</f>
        <v>TRADSB</v>
      </c>
      <c r="D151" s="52" t="str">
        <f>[1]Commoditties!B34</f>
        <v>TFGV</v>
      </c>
      <c r="E151" s="52">
        <v>2019</v>
      </c>
      <c r="F151" s="53">
        <v>0.32300000000000001</v>
      </c>
      <c r="G151" s="53">
        <v>0.36099999999999999</v>
      </c>
      <c r="H151" s="53">
        <v>0.39100000000000001</v>
      </c>
      <c r="I151" s="53">
        <v>23.135000000000002</v>
      </c>
      <c r="J151" s="53">
        <v>24.664999999999999</v>
      </c>
      <c r="K151" s="53">
        <v>24.664999999999999</v>
      </c>
      <c r="L151" s="53">
        <v>0.50484614131470373</v>
      </c>
      <c r="M151" s="53">
        <v>0.51755174200814014</v>
      </c>
      <c r="N151" s="53">
        <v>0.51755174200814014</v>
      </c>
      <c r="O151" s="53">
        <v>22.277000000000001</v>
      </c>
      <c r="P151" s="53">
        <v>4.5999999999999999E-2</v>
      </c>
      <c r="Q151" s="52">
        <v>20</v>
      </c>
      <c r="R151" s="52">
        <v>1E-3</v>
      </c>
    </row>
    <row r="152" spans="2:18" ht="14.4" x14ac:dyDescent="0.3">
      <c r="B152" s="51" t="str">
        <f t="shared" si="2"/>
        <v>T-LGT-HEV_DST61</v>
      </c>
      <c r="C152" s="1" t="str">
        <f>Commodities!B20</f>
        <v>TRADSB</v>
      </c>
      <c r="D152" s="52" t="str">
        <f>[1]Commoditties!B34</f>
        <v>TFGV</v>
      </c>
      <c r="E152" s="52">
        <v>2019</v>
      </c>
      <c r="F152" s="53">
        <v>0.40300000000000002</v>
      </c>
      <c r="G152" s="53">
        <v>0.45500000000000002</v>
      </c>
      <c r="H152" s="53">
        <v>0.48699999999999999</v>
      </c>
      <c r="I152" s="53">
        <v>26.946999999999999</v>
      </c>
      <c r="J152" s="53">
        <v>27.109000000000002</v>
      </c>
      <c r="K152" s="53">
        <v>24.664999999999999</v>
      </c>
      <c r="L152" s="53">
        <v>0.52029163519242105</v>
      </c>
      <c r="M152" s="53">
        <v>0.52356187325580883</v>
      </c>
      <c r="N152" s="53">
        <v>0.51121564564909838</v>
      </c>
      <c r="O152" s="53">
        <v>22.277000000000001</v>
      </c>
      <c r="P152" s="53">
        <v>4.5999999999999999E-2</v>
      </c>
      <c r="Q152" s="52">
        <v>20</v>
      </c>
      <c r="R152" s="52">
        <v>1E-3</v>
      </c>
    </row>
    <row r="153" spans="2:18" ht="14.4" x14ac:dyDescent="0.3">
      <c r="B153" s="51" t="str">
        <f t="shared" si="2"/>
        <v>T-LGT-PHEV_DST61</v>
      </c>
      <c r="C153" s="1" t="str">
        <f>Commodities!B20&amp;","&amp;Commodities!B15</f>
        <v>TRADSB,TRAELC</v>
      </c>
      <c r="D153" s="52" t="str">
        <f>[1]Commoditties!B34</f>
        <v>TFGV</v>
      </c>
      <c r="E153" s="52">
        <v>2019</v>
      </c>
      <c r="F153" s="53">
        <v>0.56699999999999995</v>
      </c>
      <c r="G153" s="53">
        <v>0.66100000000000003</v>
      </c>
      <c r="H153" s="53">
        <v>0.73099999999999998</v>
      </c>
      <c r="I153" s="53">
        <v>33.524000000000001</v>
      </c>
      <c r="J153" s="53">
        <v>29.062999999999999</v>
      </c>
      <c r="K153" s="53">
        <v>27.484000000000002</v>
      </c>
      <c r="L153" s="53">
        <v>0.6161122895888177</v>
      </c>
      <c r="M153" s="53">
        <v>0.60299617144343154</v>
      </c>
      <c r="N153" s="53">
        <v>0.5684028228063388</v>
      </c>
      <c r="O153" s="53">
        <v>22.277000000000001</v>
      </c>
      <c r="P153" s="53">
        <v>4.5999999999999999E-2</v>
      </c>
      <c r="Q153" s="52">
        <v>20</v>
      </c>
      <c r="R153" s="52">
        <v>1E-3</v>
      </c>
    </row>
    <row r="154" spans="2:18" ht="14.4" x14ac:dyDescent="0.3">
      <c r="B154" s="51" t="str">
        <f t="shared" si="2"/>
        <v>T-LGT-ICE_NBG61</v>
      </c>
      <c r="C154" s="1" t="str">
        <f>Commodities!B22</f>
        <v>TRANGB</v>
      </c>
      <c r="D154" s="52" t="str">
        <f>[1]Commoditties!B34</f>
        <v>TFGV</v>
      </c>
      <c r="E154" s="52">
        <v>2019</v>
      </c>
      <c r="F154" s="53">
        <v>0.22800000000000001</v>
      </c>
      <c r="G154" s="53">
        <v>0.23699999999999999</v>
      </c>
      <c r="H154" s="53">
        <v>0.27</v>
      </c>
      <c r="I154" s="53">
        <v>28.097999999999999</v>
      </c>
      <c r="J154" s="53">
        <v>25.433</v>
      </c>
      <c r="K154" s="53">
        <v>25.28</v>
      </c>
      <c r="L154" s="53">
        <v>0.52670753132871073</v>
      </c>
      <c r="M154" s="53">
        <v>0.53670515183033241</v>
      </c>
      <c r="N154" s="53">
        <v>0.53670515183033241</v>
      </c>
      <c r="O154" s="53">
        <v>22.277000000000001</v>
      </c>
      <c r="P154" s="53">
        <v>4.5999999999999999E-2</v>
      </c>
      <c r="Q154" s="52">
        <v>20</v>
      </c>
      <c r="R154" s="52">
        <v>1E-3</v>
      </c>
    </row>
    <row r="155" spans="2:18" s="1" customFormat="1" ht="14.4" x14ac:dyDescent="0.3">
      <c r="B155" s="51" t="str">
        <f t="shared" si="2"/>
        <v>T-LGT-PHEV_NGB61</v>
      </c>
      <c r="C155" s="1" t="str">
        <f>Commodities!B22&amp;","&amp;Commodities!B15</f>
        <v>TRANGB,TRAELC</v>
      </c>
      <c r="D155" s="52" t="str">
        <f>[1]Commoditties!B34</f>
        <v>TFGV</v>
      </c>
      <c r="E155" s="52">
        <v>2019</v>
      </c>
      <c r="F155" s="53">
        <v>0.46300000000000002</v>
      </c>
      <c r="G155" s="53">
        <v>0.496</v>
      </c>
      <c r="H155" s="53">
        <v>0.56699999999999995</v>
      </c>
      <c r="I155" s="53">
        <v>36.548000000000002</v>
      </c>
      <c r="J155" s="53">
        <v>29.968</v>
      </c>
      <c r="K155" s="53">
        <v>28.253</v>
      </c>
      <c r="L155" s="53">
        <v>0.6161122895888177</v>
      </c>
      <c r="M155" s="53">
        <v>0.60299617144343154</v>
      </c>
      <c r="N155" s="53">
        <v>0.5684028228063388</v>
      </c>
      <c r="O155" s="53">
        <v>22.277000000000001</v>
      </c>
      <c r="P155" s="53">
        <v>4.5999999999999999E-2</v>
      </c>
      <c r="Q155" s="52">
        <v>20</v>
      </c>
      <c r="R155" s="52">
        <v>1E-3</v>
      </c>
    </row>
    <row r="156" spans="2:18" ht="14.4" x14ac:dyDescent="0.3">
      <c r="B156" s="51" t="str">
        <f t="shared" si="2"/>
        <v>T-LGT-FCV_HYD61</v>
      </c>
      <c r="C156" s="1" t="str">
        <f>Commodities!B17</f>
        <v>TRAHYD</v>
      </c>
      <c r="D156" s="52" t="str">
        <f>[1]Commoditties!B34</f>
        <v>TFGV</v>
      </c>
      <c r="E156" s="52">
        <v>2019</v>
      </c>
      <c r="F156" s="53">
        <v>0.53400000000000003</v>
      </c>
      <c r="G156" s="53">
        <v>0.60399999999999998</v>
      </c>
      <c r="H156" s="53">
        <v>0.64600000000000002</v>
      </c>
      <c r="I156" s="53">
        <v>56.146000000000001</v>
      </c>
      <c r="J156" s="53">
        <v>32.58</v>
      </c>
      <c r="K156" s="53">
        <v>25.907</v>
      </c>
      <c r="L156" s="53">
        <v>0.71457314373327263</v>
      </c>
      <c r="M156" s="53">
        <v>0.66403369812656132</v>
      </c>
      <c r="N156" s="53">
        <v>0.56295480691313882</v>
      </c>
      <c r="O156" s="53">
        <v>22.277000000000001</v>
      </c>
      <c r="P156" s="53">
        <v>4.5999999999999999E-2</v>
      </c>
      <c r="Q156" s="52">
        <v>20</v>
      </c>
      <c r="R156" s="52">
        <v>1E-3</v>
      </c>
    </row>
    <row r="157" spans="2:18" ht="14.4" x14ac:dyDescent="0.3">
      <c r="B157" s="51" t="str">
        <f t="shared" si="2"/>
        <v>T-LGT-BEV_ELC61</v>
      </c>
      <c r="C157" s="1" t="str">
        <f>Commodities!B15</f>
        <v>TRAELC</v>
      </c>
      <c r="D157" s="52" t="str">
        <f>[1]Commoditties!B34</f>
        <v>TFGV</v>
      </c>
      <c r="E157" s="52">
        <v>2019</v>
      </c>
      <c r="F157" s="53">
        <v>0.92600000000000005</v>
      </c>
      <c r="G157" s="53">
        <v>1.111</v>
      </c>
      <c r="H157" s="53">
        <v>1.2629999999999999</v>
      </c>
      <c r="I157" s="53">
        <v>32.17</v>
      </c>
      <c r="J157" s="53">
        <v>28.533000000000001</v>
      </c>
      <c r="K157" s="53">
        <v>25.497</v>
      </c>
      <c r="L157" s="53">
        <v>0.70836727547576028</v>
      </c>
      <c r="M157" s="53">
        <v>0.66410793134846258</v>
      </c>
      <c r="N157" s="53">
        <v>0.57558924309386739</v>
      </c>
      <c r="O157" s="53">
        <v>22.277000000000001</v>
      </c>
      <c r="P157" s="53">
        <v>4.5999999999999999E-2</v>
      </c>
      <c r="Q157" s="52">
        <v>20</v>
      </c>
      <c r="R157" s="52">
        <v>1E-3</v>
      </c>
    </row>
    <row r="158" spans="2:18" s="1" customFormat="1" ht="14.4" x14ac:dyDescent="0.3">
      <c r="B158" s="27" t="s">
        <v>350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2:18" s="1" customFormat="1" ht="14.4" x14ac:dyDescent="0.3">
      <c r="B159" s="51" t="str">
        <f>D68</f>
        <v>T-MGT-ICE_DST71</v>
      </c>
      <c r="C159" s="1" t="str">
        <f>C167</f>
        <v>TRADSB</v>
      </c>
      <c r="D159" s="1" t="str">
        <f t="shared" ref="D159:R159" si="3">D167</f>
        <v>TFGV</v>
      </c>
      <c r="E159" s="1">
        <f t="shared" si="3"/>
        <v>2019</v>
      </c>
      <c r="F159" s="1">
        <f t="shared" si="3"/>
        <v>0.121</v>
      </c>
      <c r="G159" s="1">
        <f t="shared" si="3"/>
        <v>0.13200000000000001</v>
      </c>
      <c r="H159" s="1">
        <f t="shared" si="3"/>
        <v>0.157</v>
      </c>
      <c r="I159" s="1">
        <f t="shared" si="3"/>
        <v>95.69</v>
      </c>
      <c r="J159" s="1">
        <f t="shared" si="3"/>
        <v>100.95</v>
      </c>
      <c r="K159" s="1">
        <f t="shared" si="3"/>
        <v>100.95</v>
      </c>
      <c r="L159" s="48">
        <f t="shared" si="3"/>
        <v>2.1157042474212369</v>
      </c>
      <c r="M159" s="48">
        <f t="shared" si="3"/>
        <v>2.1689507539373367</v>
      </c>
      <c r="N159" s="48">
        <f t="shared" si="3"/>
        <v>2.1689507539373367</v>
      </c>
      <c r="O159" s="1">
        <f t="shared" si="3"/>
        <v>57.43</v>
      </c>
      <c r="P159" s="1">
        <f t="shared" si="3"/>
        <v>8.8650000000000002</v>
      </c>
      <c r="Q159" s="1">
        <f t="shared" si="3"/>
        <v>20</v>
      </c>
      <c r="R159" s="1">
        <f t="shared" si="3"/>
        <v>1E-3</v>
      </c>
    </row>
    <row r="160" spans="2:18" s="1" customFormat="1" ht="14.4" x14ac:dyDescent="0.3">
      <c r="B160" s="51" t="str">
        <f t="shared" ref="B160:B165" si="4">D69</f>
        <v>T-MGT-HEV_DST71</v>
      </c>
      <c r="C160" s="1" t="str">
        <f t="shared" ref="C160:R165" si="5">C168</f>
        <v>TRADSB</v>
      </c>
      <c r="D160" s="1" t="str">
        <f t="shared" si="5"/>
        <v>TFGV</v>
      </c>
      <c r="E160" s="1">
        <f t="shared" si="5"/>
        <v>2019</v>
      </c>
      <c r="F160" s="1">
        <f t="shared" si="5"/>
        <v>0.17299999999999999</v>
      </c>
      <c r="G160" s="1">
        <f t="shared" si="5"/>
        <v>0.189</v>
      </c>
      <c r="H160" s="1">
        <f t="shared" si="5"/>
        <v>0.224</v>
      </c>
      <c r="I160" s="1">
        <f t="shared" si="5"/>
        <v>124.73</v>
      </c>
      <c r="J160" s="1">
        <f t="shared" si="5"/>
        <v>125.12</v>
      </c>
      <c r="K160" s="1">
        <f t="shared" si="5"/>
        <v>120.17</v>
      </c>
      <c r="L160" s="48">
        <f t="shared" si="5"/>
        <v>3.5721072259038325</v>
      </c>
      <c r="M160" s="48">
        <f t="shared" si="5"/>
        <v>3.0618061936318557</v>
      </c>
      <c r="N160" s="48">
        <f t="shared" si="5"/>
        <v>2.3858458293310703</v>
      </c>
      <c r="O160" s="1">
        <f t="shared" si="5"/>
        <v>57.43</v>
      </c>
      <c r="P160" s="1">
        <f t="shared" si="5"/>
        <v>8.8650000000000002</v>
      </c>
      <c r="Q160" s="1">
        <f t="shared" si="5"/>
        <v>20</v>
      </c>
      <c r="R160" s="1">
        <f t="shared" si="5"/>
        <v>1E-3</v>
      </c>
    </row>
    <row r="161" spans="2:18" s="1" customFormat="1" ht="14.4" x14ac:dyDescent="0.3">
      <c r="B161" s="51" t="str">
        <f t="shared" si="4"/>
        <v>T-MGT-FCV_HYD71</v>
      </c>
      <c r="C161" s="1" t="str">
        <f t="shared" si="5"/>
        <v>TRAHYD</v>
      </c>
      <c r="D161" s="1" t="str">
        <f t="shared" si="5"/>
        <v>TFGV</v>
      </c>
      <c r="E161" s="1">
        <f t="shared" si="5"/>
        <v>2019</v>
      </c>
      <c r="F161" s="1">
        <f t="shared" si="5"/>
        <v>0.20100000000000001</v>
      </c>
      <c r="G161" s="1">
        <f t="shared" si="5"/>
        <v>0.22</v>
      </c>
      <c r="H161" s="1">
        <f t="shared" si="5"/>
        <v>0.26200000000000001</v>
      </c>
      <c r="I161" s="1">
        <f t="shared" si="5"/>
        <v>345.67</v>
      </c>
      <c r="J161" s="1">
        <f t="shared" si="5"/>
        <v>222.22</v>
      </c>
      <c r="K161" s="1">
        <f t="shared" si="5"/>
        <v>116.17</v>
      </c>
      <c r="L161" s="48">
        <f t="shared" si="5"/>
        <v>3.5721072259038325</v>
      </c>
      <c r="M161" s="48">
        <f t="shared" si="5"/>
        <v>3.0618061936318557</v>
      </c>
      <c r="N161" s="48">
        <f t="shared" si="5"/>
        <v>2.3858458293310703</v>
      </c>
      <c r="O161" s="1">
        <f t="shared" si="5"/>
        <v>57.43</v>
      </c>
      <c r="P161" s="1">
        <f t="shared" si="5"/>
        <v>8.8650000000000002</v>
      </c>
      <c r="Q161" s="1">
        <f t="shared" si="5"/>
        <v>20</v>
      </c>
      <c r="R161" s="1">
        <f t="shared" si="5"/>
        <v>1E-3</v>
      </c>
    </row>
    <row r="162" spans="2:18" s="1" customFormat="1" ht="14.4" x14ac:dyDescent="0.3">
      <c r="B162" s="51" t="str">
        <f t="shared" si="4"/>
        <v>T-MGT-ICE_NGB71</v>
      </c>
      <c r="C162" s="1" t="str">
        <f t="shared" si="5"/>
        <v>TRANGB</v>
      </c>
      <c r="D162" s="1" t="str">
        <f t="shared" si="5"/>
        <v>TFGV</v>
      </c>
      <c r="E162" s="1">
        <f t="shared" si="5"/>
        <v>2019</v>
      </c>
      <c r="F162" s="1">
        <f t="shared" si="5"/>
        <v>0.11799999999999999</v>
      </c>
      <c r="G162" s="1">
        <f t="shared" si="5"/>
        <v>0.14099999999999999</v>
      </c>
      <c r="H162" s="1">
        <f t="shared" si="5"/>
        <v>0.155</v>
      </c>
      <c r="I162" s="1">
        <f t="shared" si="5"/>
        <v>115.69</v>
      </c>
      <c r="J162" s="1">
        <f t="shared" si="5"/>
        <v>120.95</v>
      </c>
      <c r="K162" s="1">
        <f t="shared" si="5"/>
        <v>120.95</v>
      </c>
      <c r="L162" s="48">
        <f t="shared" si="5"/>
        <v>5.0989820625747049</v>
      </c>
      <c r="M162" s="48">
        <f t="shared" si="5"/>
        <v>3.5538821890369761</v>
      </c>
      <c r="N162" s="48">
        <f t="shared" si="5"/>
        <v>2.3292245236828353</v>
      </c>
      <c r="O162" s="1">
        <f t="shared" si="5"/>
        <v>57.43</v>
      </c>
      <c r="P162" s="1">
        <f t="shared" si="5"/>
        <v>8.8650000000000002</v>
      </c>
      <c r="Q162" s="1">
        <f t="shared" si="5"/>
        <v>20</v>
      </c>
      <c r="R162" s="1">
        <f t="shared" si="5"/>
        <v>1E-3</v>
      </c>
    </row>
    <row r="163" spans="2:18" s="1" customFormat="1" ht="14.4" x14ac:dyDescent="0.3">
      <c r="B163" s="51" t="str">
        <f t="shared" si="4"/>
        <v>T-MGT-HEV_NGB71</v>
      </c>
      <c r="C163" s="1" t="str">
        <f t="shared" si="5"/>
        <v>TRANGB</v>
      </c>
      <c r="D163" s="1" t="str">
        <f t="shared" si="5"/>
        <v>TFGV</v>
      </c>
      <c r="E163" s="1">
        <f t="shared" si="5"/>
        <v>2019</v>
      </c>
      <c r="F163" s="1">
        <f t="shared" si="5"/>
        <v>0.16800000000000001</v>
      </c>
      <c r="G163" s="1">
        <f t="shared" si="5"/>
        <v>0.20100000000000001</v>
      </c>
      <c r="H163" s="1">
        <f t="shared" si="5"/>
        <v>0.222</v>
      </c>
      <c r="I163" s="1">
        <f t="shared" si="5"/>
        <v>144.72999999999999</v>
      </c>
      <c r="J163" s="1">
        <f t="shared" si="5"/>
        <v>145.12</v>
      </c>
      <c r="K163" s="1">
        <f t="shared" si="5"/>
        <v>140.16999999999999</v>
      </c>
      <c r="L163" s="48">
        <f t="shared" si="5"/>
        <v>5.0989820625747049</v>
      </c>
      <c r="M163" s="48">
        <f t="shared" si="5"/>
        <v>3.5538821890369761</v>
      </c>
      <c r="N163" s="48">
        <f t="shared" si="5"/>
        <v>2.3292245236828353</v>
      </c>
      <c r="O163" s="1">
        <f t="shared" si="5"/>
        <v>57.43</v>
      </c>
      <c r="P163" s="1">
        <f t="shared" si="5"/>
        <v>8.8650000000000002</v>
      </c>
      <c r="Q163" s="1">
        <f t="shared" si="5"/>
        <v>20</v>
      </c>
      <c r="R163" s="1">
        <f t="shared" si="5"/>
        <v>1E-3</v>
      </c>
    </row>
    <row r="164" spans="2:18" s="1" customFormat="1" ht="14.4" x14ac:dyDescent="0.3">
      <c r="B164" s="51" t="str">
        <f t="shared" si="4"/>
        <v>T-MGT-ICE_LNG71</v>
      </c>
      <c r="C164" s="1" t="str">
        <f t="shared" si="5"/>
        <v>TRALNG</v>
      </c>
      <c r="D164" s="1" t="str">
        <f t="shared" si="5"/>
        <v>TFGV</v>
      </c>
      <c r="E164" s="1">
        <f t="shared" si="5"/>
        <v>2019</v>
      </c>
      <c r="F164" s="1">
        <f t="shared" si="5"/>
        <v>0.11799999999999999</v>
      </c>
      <c r="G164" s="1">
        <f t="shared" si="5"/>
        <v>0.14099999999999999</v>
      </c>
      <c r="H164" s="1">
        <f t="shared" si="5"/>
        <v>0.155</v>
      </c>
      <c r="I164" s="1">
        <f t="shared" si="5"/>
        <v>130.68600000000001</v>
      </c>
      <c r="J164" s="1">
        <f t="shared" si="5"/>
        <v>128.75800000000001</v>
      </c>
      <c r="K164" s="1">
        <f t="shared" si="5"/>
        <v>126.18300000000001</v>
      </c>
      <c r="L164" s="48">
        <f t="shared" si="5"/>
        <v>5.0989820625747049</v>
      </c>
      <c r="M164" s="48">
        <f t="shared" si="5"/>
        <v>3.5538821890369761</v>
      </c>
      <c r="N164" s="48">
        <f t="shared" si="5"/>
        <v>2.3292245236828353</v>
      </c>
      <c r="O164" s="1">
        <f t="shared" si="5"/>
        <v>57.43</v>
      </c>
      <c r="P164" s="1">
        <f t="shared" si="5"/>
        <v>8.8650000000000002</v>
      </c>
      <c r="Q164" s="1">
        <f t="shared" si="5"/>
        <v>20</v>
      </c>
      <c r="R164" s="1">
        <f t="shared" si="5"/>
        <v>1E-3</v>
      </c>
    </row>
    <row r="165" spans="2:18" s="1" customFormat="1" ht="14.4" x14ac:dyDescent="0.3">
      <c r="B165" s="51" t="str">
        <f t="shared" si="4"/>
        <v>T-MGT-BEV_ELC71</v>
      </c>
      <c r="C165" s="1" t="str">
        <f t="shared" si="5"/>
        <v>TRAELC</v>
      </c>
      <c r="D165" s="1" t="str">
        <f t="shared" si="5"/>
        <v>TFGV</v>
      </c>
      <c r="E165" s="1">
        <f t="shared" si="5"/>
        <v>2019</v>
      </c>
      <c r="F165" s="1">
        <f t="shared" si="5"/>
        <v>0.34699999999999998</v>
      </c>
      <c r="G165" s="1">
        <f t="shared" si="5"/>
        <v>0.34699999999999998</v>
      </c>
      <c r="H165" s="1">
        <f t="shared" si="5"/>
        <v>0.34699999999999998</v>
      </c>
      <c r="I165" s="1">
        <f t="shared" si="5"/>
        <v>345.67</v>
      </c>
      <c r="J165" s="1">
        <f t="shared" si="5"/>
        <v>274.11</v>
      </c>
      <c r="K165" s="1">
        <f t="shared" si="5"/>
        <v>116.17</v>
      </c>
      <c r="L165" s="48">
        <f t="shared" si="5"/>
        <v>3.5721072259038325</v>
      </c>
      <c r="M165" s="48">
        <f t="shared" si="5"/>
        <v>3.0618061936318557</v>
      </c>
      <c r="N165" s="48">
        <f t="shared" si="5"/>
        <v>2.3858458293310703</v>
      </c>
      <c r="O165" s="1">
        <f t="shared" si="5"/>
        <v>57.43</v>
      </c>
      <c r="P165" s="1">
        <f t="shared" si="5"/>
        <v>8.8650000000000002</v>
      </c>
      <c r="Q165" s="1">
        <f t="shared" si="5"/>
        <v>20</v>
      </c>
      <c r="R165" s="1">
        <f t="shared" si="5"/>
        <v>1E-3</v>
      </c>
    </row>
    <row r="166" spans="2:18" s="1" customFormat="1" ht="14.4" x14ac:dyDescent="0.3">
      <c r="B166" s="27" t="s">
        <v>120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84"/>
      <c r="M166" s="84"/>
      <c r="N166" s="84"/>
      <c r="O166" s="27"/>
      <c r="P166" s="27"/>
      <c r="Q166" s="27"/>
      <c r="R166" s="27"/>
    </row>
    <row r="167" spans="2:18" ht="14.4" x14ac:dyDescent="0.3">
      <c r="B167" s="51" t="str">
        <f t="shared" ref="B167:B173" si="6">D76</f>
        <v>T-HGT-ICE_DST81</v>
      </c>
      <c r="C167" s="1" t="str">
        <f>Commodities!B20</f>
        <v>TRADSB</v>
      </c>
      <c r="D167" s="52" t="str">
        <f>[1]Commoditties!B34</f>
        <v>TFGV</v>
      </c>
      <c r="E167" s="52">
        <v>2019</v>
      </c>
      <c r="F167" s="53">
        <v>0.121</v>
      </c>
      <c r="G167" s="53">
        <v>0.13200000000000001</v>
      </c>
      <c r="H167" s="53">
        <v>0.157</v>
      </c>
      <c r="I167" s="53">
        <v>95.69</v>
      </c>
      <c r="J167" s="53">
        <v>100.95</v>
      </c>
      <c r="K167" s="53">
        <v>100.95</v>
      </c>
      <c r="L167" s="53">
        <v>2.1157042474212369</v>
      </c>
      <c r="M167" s="53">
        <v>2.1689507539373367</v>
      </c>
      <c r="N167" s="53">
        <v>2.1689507539373367</v>
      </c>
      <c r="O167" s="53">
        <v>57.43</v>
      </c>
      <c r="P167" s="53">
        <v>8.8650000000000002</v>
      </c>
      <c r="Q167" s="52">
        <v>20</v>
      </c>
      <c r="R167" s="52">
        <v>1E-3</v>
      </c>
    </row>
    <row r="168" spans="2:18" ht="14.4" x14ac:dyDescent="0.3">
      <c r="B168" s="51" t="str">
        <f t="shared" si="6"/>
        <v>T-HGT-HEV_DST81</v>
      </c>
      <c r="C168" s="1" t="str">
        <f>Commodities!B20</f>
        <v>TRADSB</v>
      </c>
      <c r="D168" s="52" t="str">
        <f>[1]Commoditties!B34</f>
        <v>TFGV</v>
      </c>
      <c r="E168" s="52">
        <v>2019</v>
      </c>
      <c r="F168" s="53">
        <v>0.17299999999999999</v>
      </c>
      <c r="G168" s="53">
        <v>0.189</v>
      </c>
      <c r="H168" s="53">
        <v>0.224</v>
      </c>
      <c r="I168" s="53">
        <v>124.73</v>
      </c>
      <c r="J168" s="53">
        <v>125.12</v>
      </c>
      <c r="K168" s="53">
        <v>120.17</v>
      </c>
      <c r="L168" s="53">
        <v>3.5721072259038325</v>
      </c>
      <c r="M168" s="53">
        <v>3.0618061936318557</v>
      </c>
      <c r="N168" s="53">
        <v>2.3858458293310703</v>
      </c>
      <c r="O168" s="53">
        <v>57.43</v>
      </c>
      <c r="P168" s="53">
        <v>8.8650000000000002</v>
      </c>
      <c r="Q168" s="52">
        <v>20</v>
      </c>
      <c r="R168" s="52">
        <v>1E-3</v>
      </c>
    </row>
    <row r="169" spans="2:18" ht="14.4" x14ac:dyDescent="0.3">
      <c r="B169" s="51" t="str">
        <f t="shared" si="6"/>
        <v>T-HGT-FCV_HYD81</v>
      </c>
      <c r="C169" s="1" t="str">
        <f>Commodities!B17</f>
        <v>TRAHYD</v>
      </c>
      <c r="D169" s="52" t="str">
        <f>[1]Commoditties!B34</f>
        <v>TFGV</v>
      </c>
      <c r="E169" s="52">
        <v>2019</v>
      </c>
      <c r="F169" s="53">
        <v>0.20100000000000001</v>
      </c>
      <c r="G169" s="53">
        <v>0.22</v>
      </c>
      <c r="H169" s="53">
        <v>0.26200000000000001</v>
      </c>
      <c r="I169" s="53">
        <v>345.67</v>
      </c>
      <c r="J169" s="53">
        <v>222.22</v>
      </c>
      <c r="K169" s="53">
        <v>116.17</v>
      </c>
      <c r="L169" s="53">
        <v>3.5721072259038325</v>
      </c>
      <c r="M169" s="53">
        <v>3.0618061936318557</v>
      </c>
      <c r="N169" s="53">
        <v>2.3858458293310703</v>
      </c>
      <c r="O169" s="53">
        <v>57.43</v>
      </c>
      <c r="P169" s="53">
        <v>8.8650000000000002</v>
      </c>
      <c r="Q169" s="52">
        <v>20</v>
      </c>
      <c r="R169" s="52">
        <v>1E-3</v>
      </c>
    </row>
    <row r="170" spans="2:18" ht="14.4" x14ac:dyDescent="0.3">
      <c r="B170" s="51" t="str">
        <f t="shared" si="6"/>
        <v>T-HGT-ICE_NGB81</v>
      </c>
      <c r="C170" s="1" t="str">
        <f>Commodities!B22</f>
        <v>TRANGB</v>
      </c>
      <c r="D170" s="52" t="str">
        <f>[1]Commoditties!B34</f>
        <v>TFGV</v>
      </c>
      <c r="E170" s="52">
        <v>2019</v>
      </c>
      <c r="F170" s="53">
        <v>0.11799999999999999</v>
      </c>
      <c r="G170" s="53">
        <v>0.14099999999999999</v>
      </c>
      <c r="H170" s="53">
        <v>0.155</v>
      </c>
      <c r="I170" s="53">
        <v>115.69</v>
      </c>
      <c r="J170" s="53">
        <v>120.95</v>
      </c>
      <c r="K170" s="53">
        <v>120.95</v>
      </c>
      <c r="L170" s="53">
        <v>5.0989820625747049</v>
      </c>
      <c r="M170" s="53">
        <v>3.5538821890369761</v>
      </c>
      <c r="N170" s="53">
        <v>2.3292245236828353</v>
      </c>
      <c r="O170" s="53">
        <v>57.43</v>
      </c>
      <c r="P170" s="53">
        <v>8.8650000000000002</v>
      </c>
      <c r="Q170" s="52">
        <v>20</v>
      </c>
      <c r="R170" s="52">
        <v>1E-3</v>
      </c>
    </row>
    <row r="171" spans="2:18" s="1" customFormat="1" ht="14.4" x14ac:dyDescent="0.3">
      <c r="B171" s="51" t="str">
        <f t="shared" si="6"/>
        <v>T-HGT-HEV_NGB81</v>
      </c>
      <c r="C171" s="1" t="str">
        <f>Commodities!B22</f>
        <v>TRANGB</v>
      </c>
      <c r="D171" s="52" t="str">
        <f>[1]Commoditties!B34</f>
        <v>TFGV</v>
      </c>
      <c r="E171" s="52">
        <v>2019</v>
      </c>
      <c r="F171" s="53">
        <v>0.16800000000000001</v>
      </c>
      <c r="G171" s="53">
        <v>0.20100000000000001</v>
      </c>
      <c r="H171" s="53">
        <v>0.222</v>
      </c>
      <c r="I171" s="53">
        <v>144.72999999999999</v>
      </c>
      <c r="J171" s="53">
        <v>145.12</v>
      </c>
      <c r="K171" s="53">
        <v>140.16999999999999</v>
      </c>
      <c r="L171" s="53">
        <v>5.0989820625747049</v>
      </c>
      <c r="M171" s="53">
        <v>3.5538821890369761</v>
      </c>
      <c r="N171" s="53">
        <v>2.3292245236828353</v>
      </c>
      <c r="O171" s="53">
        <v>57.43</v>
      </c>
      <c r="P171" s="53">
        <v>8.8650000000000002</v>
      </c>
      <c r="Q171" s="52">
        <v>20</v>
      </c>
      <c r="R171" s="52">
        <v>1E-3</v>
      </c>
    </row>
    <row r="172" spans="2:18" s="1" customFormat="1" ht="14.4" x14ac:dyDescent="0.3">
      <c r="B172" s="51" t="str">
        <f t="shared" si="6"/>
        <v>T-HGT-ICE_LNG81</v>
      </c>
      <c r="C172" s="1" t="str">
        <f>Commodities!B16</f>
        <v>TRALNG</v>
      </c>
      <c r="D172" s="52" t="str">
        <f>[1]Commoditties!B34</f>
        <v>TFGV</v>
      </c>
      <c r="E172" s="52">
        <v>2019</v>
      </c>
      <c r="F172" s="53">
        <v>0.11799999999999999</v>
      </c>
      <c r="G172" s="53">
        <v>0.14099999999999999</v>
      </c>
      <c r="H172" s="53">
        <v>0.155</v>
      </c>
      <c r="I172" s="53">
        <v>130.68600000000001</v>
      </c>
      <c r="J172" s="53">
        <v>128.75800000000001</v>
      </c>
      <c r="K172" s="53">
        <v>126.18300000000001</v>
      </c>
      <c r="L172" s="53">
        <v>5.0989820625747049</v>
      </c>
      <c r="M172" s="53">
        <v>3.5538821890369761</v>
      </c>
      <c r="N172" s="53">
        <v>2.3292245236828353</v>
      </c>
      <c r="O172" s="53">
        <v>57.43</v>
      </c>
      <c r="P172" s="53">
        <v>8.8650000000000002</v>
      </c>
      <c r="Q172" s="52">
        <v>20</v>
      </c>
      <c r="R172" s="52">
        <v>1E-3</v>
      </c>
    </row>
    <row r="173" spans="2:18" s="1" customFormat="1" ht="14.4" x14ac:dyDescent="0.3">
      <c r="B173" s="51" t="str">
        <f t="shared" si="6"/>
        <v>T-HGT-BEV_ELC81</v>
      </c>
      <c r="C173" s="1" t="str">
        <f>Commodities!B15</f>
        <v>TRAELC</v>
      </c>
      <c r="D173" s="52" t="str">
        <f>[1]Commoditties!B34</f>
        <v>TFGV</v>
      </c>
      <c r="E173" s="52">
        <v>2019</v>
      </c>
      <c r="F173" s="53">
        <v>0.34699999999999998</v>
      </c>
      <c r="G173" s="53">
        <v>0.34699999999999998</v>
      </c>
      <c r="H173" s="53">
        <v>0.34699999999999998</v>
      </c>
      <c r="I173" s="53">
        <v>345.67</v>
      </c>
      <c r="J173" s="53">
        <v>274.11</v>
      </c>
      <c r="K173" s="53">
        <v>116.17</v>
      </c>
      <c r="L173" s="53">
        <v>3.5721072259038325</v>
      </c>
      <c r="M173" s="53">
        <v>3.0618061936318557</v>
      </c>
      <c r="N173" s="53">
        <v>2.3858458293310703</v>
      </c>
      <c r="O173" s="53">
        <v>57.43</v>
      </c>
      <c r="P173" s="53">
        <v>8.8650000000000002</v>
      </c>
      <c r="Q173" s="52">
        <v>20</v>
      </c>
      <c r="R173" s="52">
        <v>1E-3</v>
      </c>
    </row>
    <row r="174" spans="2:18" s="1" customFormat="1" ht="14.4" x14ac:dyDescent="0.3">
      <c r="B174" s="27" t="s">
        <v>121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2:18" ht="14.4" x14ac:dyDescent="0.3">
      <c r="B175" s="50" t="str">
        <f>D84</f>
        <v>T-GTR-ICE_DST91</v>
      </c>
      <c r="C175" s="1" t="str">
        <f>Commodities!B20</f>
        <v>TRADSB</v>
      </c>
      <c r="D175" s="1" t="str">
        <f>Commodities!B26</f>
        <v>TFGV</v>
      </c>
      <c r="E175" s="1">
        <v>2019</v>
      </c>
      <c r="F175" s="48">
        <v>7.4999999999999997E-3</v>
      </c>
      <c r="G175" s="48">
        <v>7.7000000000000002E-3</v>
      </c>
      <c r="H175" s="48">
        <v>7.7999999999999996E-3</v>
      </c>
      <c r="I175" s="48">
        <v>469.60386878903267</v>
      </c>
      <c r="J175" s="48">
        <v>469.60386878903267</v>
      </c>
      <c r="K175" s="48">
        <v>469.60386878903267</v>
      </c>
      <c r="L175" s="48">
        <v>23.480193439451636</v>
      </c>
      <c r="M175" s="48">
        <v>23.480193439451636</v>
      </c>
      <c r="N175" s="48">
        <v>23.480193439451636</v>
      </c>
      <c r="O175" s="48">
        <v>39.363999999999997</v>
      </c>
      <c r="P175" s="48">
        <v>164.83335026928157</v>
      </c>
      <c r="Q175" s="1">
        <v>30</v>
      </c>
      <c r="R175" s="1">
        <v>1E-3</v>
      </c>
    </row>
    <row r="176" spans="2:18" ht="14.4" x14ac:dyDescent="0.3">
      <c r="B176" s="50" t="str">
        <f>D85</f>
        <v>T-GTR-EV_ELC91</v>
      </c>
      <c r="C176" s="1" t="str">
        <f>Commodities!B15</f>
        <v>TRAELC</v>
      </c>
      <c r="D176" s="1" t="str">
        <f>D175</f>
        <v>TFGV</v>
      </c>
      <c r="E176" s="1">
        <v>2019</v>
      </c>
      <c r="F176" s="48">
        <v>1.9800000000000002E-2</v>
      </c>
      <c r="G176" s="48">
        <v>2.0299999999999999E-2</v>
      </c>
      <c r="H176" s="48">
        <v>2.0500000000000001E-2</v>
      </c>
      <c r="I176" s="48">
        <v>438.88212036358203</v>
      </c>
      <c r="J176" s="48">
        <v>438.88212036358203</v>
      </c>
      <c r="K176" s="48">
        <v>438.88212036358203</v>
      </c>
      <c r="L176" s="48">
        <v>21.944106018179102</v>
      </c>
      <c r="M176" s="48">
        <v>21.944106018179102</v>
      </c>
      <c r="N176" s="48">
        <v>21.944106018179102</v>
      </c>
      <c r="O176" s="48">
        <v>39.363999999999997</v>
      </c>
      <c r="P176" s="48">
        <v>164.83335026928157</v>
      </c>
      <c r="Q176" s="1">
        <v>30</v>
      </c>
      <c r="R176" s="1">
        <v>1E-3</v>
      </c>
    </row>
    <row r="177" spans="2:38" ht="14.4" x14ac:dyDescent="0.3">
      <c r="B177" s="58" t="str">
        <f>D86</f>
        <v>T-GTR-FCV_HYD91</v>
      </c>
      <c r="C177" s="30" t="str">
        <f>Commodities!B17</f>
        <v>TRAHYD</v>
      </c>
      <c r="D177" s="30" t="str">
        <f>D176</f>
        <v>TFGV</v>
      </c>
      <c r="E177" s="30">
        <v>2019</v>
      </c>
      <c r="F177" s="59">
        <v>1.1393475951168699E-2</v>
      </c>
      <c r="G177" s="59">
        <v>1.17796954749371E-2</v>
      </c>
      <c r="H177" s="59">
        <v>1.26364006003871E-2</v>
      </c>
      <c r="I177" s="59">
        <v>582.10068176688731</v>
      </c>
      <c r="J177" s="59">
        <v>525.06724769825223</v>
      </c>
      <c r="K177" s="59">
        <v>494.7324684497766</v>
      </c>
      <c r="L177" s="59">
        <v>29.105034088344368</v>
      </c>
      <c r="M177" s="59">
        <v>26.253362384912613</v>
      </c>
      <c r="N177" s="59">
        <v>24.736623422488833</v>
      </c>
      <c r="O177" s="59">
        <v>39.363999999999997</v>
      </c>
      <c r="P177" s="59">
        <v>164.83335026928157</v>
      </c>
      <c r="Q177" s="30">
        <v>30</v>
      </c>
      <c r="R177" s="30">
        <v>1E-3</v>
      </c>
    </row>
    <row r="178" spans="2:38" x14ac:dyDescent="0.25">
      <c r="B178" s="1"/>
    </row>
    <row r="179" spans="2:38" x14ac:dyDescent="0.25">
      <c r="B179" s="1"/>
    </row>
    <row r="183" spans="2:3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3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38" ht="21" x14ac:dyDescent="0.4">
      <c r="B185" s="1"/>
      <c r="C185" s="1"/>
      <c r="D185" s="1"/>
      <c r="E185" s="81" t="s">
        <v>0</v>
      </c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I185" s="1"/>
      <c r="AJ185" s="1"/>
      <c r="AK185" s="19" t="s">
        <v>0</v>
      </c>
    </row>
    <row r="186" spans="2:38" ht="14.4" x14ac:dyDescent="0.25">
      <c r="B186" s="24" t="s">
        <v>1</v>
      </c>
      <c r="C186" s="24" t="s">
        <v>3</v>
      </c>
      <c r="D186" s="24" t="s">
        <v>198</v>
      </c>
      <c r="E186" s="24" t="s">
        <v>46</v>
      </c>
      <c r="F186" s="24" t="str">
        <f>[2]Regions!C3</f>
        <v>IE</v>
      </c>
      <c r="G186" s="24" t="str">
        <f>[2]Regions!E3</f>
        <v>IE-CW</v>
      </c>
      <c r="H186" s="24" t="str">
        <f>[2]Regions!F3</f>
        <v>IE-D</v>
      </c>
      <c r="I186" s="24" t="str">
        <f>[2]Regions!G3</f>
        <v>IE-KE</v>
      </c>
      <c r="J186" s="24" t="str">
        <f>[2]Regions!H3</f>
        <v>IE-KK</v>
      </c>
      <c r="K186" s="24" t="str">
        <f>[2]Regions!I3</f>
        <v>IE-LS</v>
      </c>
      <c r="L186" s="24" t="str">
        <f>[2]Regions!J3</f>
        <v>IE-LD</v>
      </c>
      <c r="M186" s="24" t="str">
        <f>[2]Regions!K3</f>
        <v>IE-LH</v>
      </c>
      <c r="N186" s="24" t="str">
        <f>[2]Regions!L3</f>
        <v>IE-MH</v>
      </c>
      <c r="O186" s="24" t="str">
        <f>[2]Regions!M3</f>
        <v>IE-OY</v>
      </c>
      <c r="P186" s="24" t="str">
        <f>[2]Regions!N3</f>
        <v>IE-WH</v>
      </c>
      <c r="Q186" s="24" t="str">
        <f>[2]Regions!O3</f>
        <v>IE-WX</v>
      </c>
      <c r="R186" s="24" t="str">
        <f>[2]Regions!P3</f>
        <v>IE-WW</v>
      </c>
      <c r="S186" s="24" t="str">
        <f>[2]Regions!Q3</f>
        <v>IE-CE</v>
      </c>
      <c r="T186" s="24" t="str">
        <f>[2]Regions!R3</f>
        <v>IE-CO</v>
      </c>
      <c r="U186" s="24" t="str">
        <f>[2]Regions!S3</f>
        <v>IE-KY</v>
      </c>
      <c r="V186" s="24" t="str">
        <f>[2]Regions!T3</f>
        <v>IE-LK</v>
      </c>
      <c r="W186" s="24" t="str">
        <f>[2]Regions!U3</f>
        <v>IE-TA</v>
      </c>
      <c r="X186" s="24" t="str">
        <f>[2]Regions!V3</f>
        <v>IE-WD</v>
      </c>
      <c r="Y186" s="24" t="str">
        <f>[2]Regions!W3</f>
        <v>IE-G</v>
      </c>
      <c r="Z186" s="24" t="str">
        <f>[2]Regions!X3</f>
        <v>IE-LM</v>
      </c>
      <c r="AA186" s="24" t="str">
        <f>[2]Regions!Y3</f>
        <v>IE-MO</v>
      </c>
      <c r="AB186" s="24" t="str">
        <f>[2]Regions!Z3</f>
        <v>IE-RN</v>
      </c>
      <c r="AC186" s="24" t="str">
        <f>[2]Regions!AA3</f>
        <v>IE-SO</v>
      </c>
      <c r="AD186" s="24" t="str">
        <f>[2]Regions!AB3</f>
        <v>IE-CN</v>
      </c>
      <c r="AE186" s="24" t="str">
        <f>[2]Regions!AC3</f>
        <v>IE-DL</v>
      </c>
      <c r="AF186" s="24" t="str">
        <f>[2]Regions!AD3</f>
        <v>IE-MN</v>
      </c>
      <c r="AI186" s="24" t="s">
        <v>1</v>
      </c>
      <c r="AJ186" s="24" t="s">
        <v>3</v>
      </c>
      <c r="AK186" s="70" t="s">
        <v>46</v>
      </c>
      <c r="AL186" s="24" t="s">
        <v>200</v>
      </c>
    </row>
    <row r="187" spans="2:38" ht="14.4" x14ac:dyDescent="0.3">
      <c r="B187" s="55" t="str">
        <f>B103</f>
        <v>T-CAR-ICE_DF21</v>
      </c>
      <c r="C187" s="55" t="str">
        <f>Commodities!B13</f>
        <v>TRACNG</v>
      </c>
      <c r="D187" s="56" t="s">
        <v>199</v>
      </c>
      <c r="E187" s="56" t="s">
        <v>201</v>
      </c>
      <c r="F187" s="57">
        <v>0.5</v>
      </c>
      <c r="G187" s="57">
        <v>0.5</v>
      </c>
      <c r="H187" s="57">
        <v>0.5</v>
      </c>
      <c r="I187" s="57">
        <v>0.5</v>
      </c>
      <c r="J187" s="57">
        <v>0.5</v>
      </c>
      <c r="K187" s="57">
        <v>0.5</v>
      </c>
      <c r="L187" s="57">
        <v>0.5</v>
      </c>
      <c r="M187" s="57">
        <v>0.5</v>
      </c>
      <c r="N187" s="57">
        <v>0.5</v>
      </c>
      <c r="O187" s="57">
        <v>0.5</v>
      </c>
      <c r="P187" s="57">
        <v>0.5</v>
      </c>
      <c r="Q187" s="57">
        <v>0.5</v>
      </c>
      <c r="R187" s="57">
        <v>0.5</v>
      </c>
      <c r="S187" s="57">
        <v>0.5</v>
      </c>
      <c r="T187" s="57">
        <v>0.5</v>
      </c>
      <c r="U187" s="57">
        <v>0.5</v>
      </c>
      <c r="V187" s="57">
        <v>0.5</v>
      </c>
      <c r="W187" s="57">
        <v>0.5</v>
      </c>
      <c r="X187" s="57">
        <v>0.5</v>
      </c>
      <c r="Y187" s="57">
        <v>0.5</v>
      </c>
      <c r="Z187" s="57">
        <v>0.5</v>
      </c>
      <c r="AA187" s="57">
        <v>0.5</v>
      </c>
      <c r="AB187" s="57">
        <v>0.5</v>
      </c>
      <c r="AC187" s="57">
        <v>0.5</v>
      </c>
      <c r="AD187" s="57">
        <v>0.5</v>
      </c>
      <c r="AE187" s="57">
        <v>0.5</v>
      </c>
      <c r="AF187" s="57">
        <v>0.5</v>
      </c>
      <c r="AI187" s="1" t="str">
        <f t="shared" ref="AI187:AI202" si="7">B187</f>
        <v>T-CAR-ICE_DF21</v>
      </c>
      <c r="AJ187" s="1" t="str">
        <f t="shared" ref="AJ187:AJ202" si="8">C187</f>
        <v>TRACNG</v>
      </c>
      <c r="AK187" s="56" t="s">
        <v>201</v>
      </c>
      <c r="AL187" s="1">
        <v>5</v>
      </c>
    </row>
    <row r="188" spans="2:38" ht="14.4" x14ac:dyDescent="0.3">
      <c r="B188" s="55" t="str">
        <f t="shared" ref="B188:B193" si="9">B109</f>
        <v>T-CAR-PHEV10_GSL21</v>
      </c>
      <c r="C188" s="55" t="str">
        <f>Commodities!B15</f>
        <v>TRAELC</v>
      </c>
      <c r="D188" s="56" t="s">
        <v>199</v>
      </c>
      <c r="E188" s="56" t="s">
        <v>201</v>
      </c>
      <c r="F188" s="57">
        <v>0.3</v>
      </c>
      <c r="G188" s="57">
        <v>0.3</v>
      </c>
      <c r="H188" s="57">
        <v>0.3</v>
      </c>
      <c r="I188" s="57">
        <v>0.3</v>
      </c>
      <c r="J188" s="57">
        <v>0.3</v>
      </c>
      <c r="K188" s="57">
        <v>0.3</v>
      </c>
      <c r="L188" s="57">
        <v>0.3</v>
      </c>
      <c r="M188" s="57">
        <v>0.3</v>
      </c>
      <c r="N188" s="57">
        <v>0.3</v>
      </c>
      <c r="O188" s="57">
        <v>0.3</v>
      </c>
      <c r="P188" s="57">
        <v>0.3</v>
      </c>
      <c r="Q188" s="57">
        <v>0.3</v>
      </c>
      <c r="R188" s="57">
        <v>0.3</v>
      </c>
      <c r="S188" s="57">
        <v>0.3</v>
      </c>
      <c r="T188" s="57">
        <v>0.3</v>
      </c>
      <c r="U188" s="57">
        <v>0.3</v>
      </c>
      <c r="V188" s="57">
        <v>0.3</v>
      </c>
      <c r="W188" s="57">
        <v>0.3</v>
      </c>
      <c r="X188" s="57">
        <v>0.3</v>
      </c>
      <c r="Y188" s="57">
        <v>0.3</v>
      </c>
      <c r="Z188" s="57">
        <v>0.3</v>
      </c>
      <c r="AA188" s="57">
        <v>0.3</v>
      </c>
      <c r="AB188" s="57">
        <v>0.3</v>
      </c>
      <c r="AC188" s="57">
        <v>0.3</v>
      </c>
      <c r="AD188" s="57">
        <v>0.3</v>
      </c>
      <c r="AE188" s="57">
        <v>0.3</v>
      </c>
      <c r="AF188" s="57">
        <v>0.3</v>
      </c>
      <c r="AI188" s="1" t="str">
        <f t="shared" si="7"/>
        <v>T-CAR-PHEV10_GSL21</v>
      </c>
      <c r="AJ188" s="1" t="str">
        <f t="shared" si="8"/>
        <v>TRAELC</v>
      </c>
      <c r="AK188" s="56" t="s">
        <v>201</v>
      </c>
      <c r="AL188" s="1">
        <v>5</v>
      </c>
    </row>
    <row r="189" spans="2:38" ht="14.4" x14ac:dyDescent="0.3">
      <c r="B189" s="55" t="str">
        <f t="shared" si="9"/>
        <v>T-CAR-PHEV20_GSL21</v>
      </c>
      <c r="C189" s="55" t="str">
        <f>Commodities!B15</f>
        <v>TRAELC</v>
      </c>
      <c r="D189" s="56" t="s">
        <v>199</v>
      </c>
      <c r="E189" s="56" t="s">
        <v>201</v>
      </c>
      <c r="F189" s="57">
        <v>0.4</v>
      </c>
      <c r="G189" s="57">
        <v>0.4</v>
      </c>
      <c r="H189" s="57">
        <v>0.4</v>
      </c>
      <c r="I189" s="57">
        <v>0.4</v>
      </c>
      <c r="J189" s="57">
        <v>0.4</v>
      </c>
      <c r="K189" s="57">
        <v>0.4</v>
      </c>
      <c r="L189" s="57">
        <v>0.4</v>
      </c>
      <c r="M189" s="57">
        <v>0.4</v>
      </c>
      <c r="N189" s="57">
        <v>0.4</v>
      </c>
      <c r="O189" s="57">
        <v>0.4</v>
      </c>
      <c r="P189" s="57">
        <v>0.4</v>
      </c>
      <c r="Q189" s="57">
        <v>0.4</v>
      </c>
      <c r="R189" s="57">
        <v>0.4</v>
      </c>
      <c r="S189" s="57">
        <v>0.4</v>
      </c>
      <c r="T189" s="57">
        <v>0.4</v>
      </c>
      <c r="U189" s="57">
        <v>0.4</v>
      </c>
      <c r="V189" s="57">
        <v>0.4</v>
      </c>
      <c r="W189" s="57">
        <v>0.4</v>
      </c>
      <c r="X189" s="57">
        <v>0.4</v>
      </c>
      <c r="Y189" s="57">
        <v>0.4</v>
      </c>
      <c r="Z189" s="57">
        <v>0.4</v>
      </c>
      <c r="AA189" s="57">
        <v>0.4</v>
      </c>
      <c r="AB189" s="57">
        <v>0.4</v>
      </c>
      <c r="AC189" s="57">
        <v>0.4</v>
      </c>
      <c r="AD189" s="57">
        <v>0.4</v>
      </c>
      <c r="AE189" s="57">
        <v>0.4</v>
      </c>
      <c r="AF189" s="57">
        <v>0.4</v>
      </c>
      <c r="AI189" s="1" t="str">
        <f t="shared" si="7"/>
        <v>T-CAR-PHEV20_GSL21</v>
      </c>
      <c r="AJ189" s="1" t="str">
        <f t="shared" si="8"/>
        <v>TRAELC</v>
      </c>
      <c r="AK189" s="56" t="s">
        <v>201</v>
      </c>
      <c r="AL189" s="1">
        <v>5</v>
      </c>
    </row>
    <row r="190" spans="2:38" ht="14.4" x14ac:dyDescent="0.3">
      <c r="B190" s="55" t="str">
        <f t="shared" si="9"/>
        <v>T-CAR-PHEV40_GSL21</v>
      </c>
      <c r="C190" s="1" t="str">
        <f>Commodities!B15</f>
        <v>TRAELC</v>
      </c>
      <c r="D190" s="56" t="s">
        <v>199</v>
      </c>
      <c r="E190" s="56" t="s">
        <v>201</v>
      </c>
      <c r="F190" s="57">
        <v>0.5</v>
      </c>
      <c r="G190" s="57">
        <v>0.5</v>
      </c>
      <c r="H190" s="57">
        <v>0.5</v>
      </c>
      <c r="I190" s="57">
        <v>0.5</v>
      </c>
      <c r="J190" s="57">
        <v>0.5</v>
      </c>
      <c r="K190" s="57">
        <v>0.5</v>
      </c>
      <c r="L190" s="57">
        <v>0.5</v>
      </c>
      <c r="M190" s="57">
        <v>0.5</v>
      </c>
      <c r="N190" s="57">
        <v>0.5</v>
      </c>
      <c r="O190" s="57">
        <v>0.5</v>
      </c>
      <c r="P190" s="57">
        <v>0.5</v>
      </c>
      <c r="Q190" s="57">
        <v>0.5</v>
      </c>
      <c r="R190" s="57">
        <v>0.5</v>
      </c>
      <c r="S190" s="57">
        <v>0.5</v>
      </c>
      <c r="T190" s="57">
        <v>0.5</v>
      </c>
      <c r="U190" s="57">
        <v>0.5</v>
      </c>
      <c r="V190" s="57">
        <v>0.5</v>
      </c>
      <c r="W190" s="57">
        <v>0.5</v>
      </c>
      <c r="X190" s="57">
        <v>0.5</v>
      </c>
      <c r="Y190" s="57">
        <v>0.5</v>
      </c>
      <c r="Z190" s="57">
        <v>0.5</v>
      </c>
      <c r="AA190" s="57">
        <v>0.5</v>
      </c>
      <c r="AB190" s="57">
        <v>0.5</v>
      </c>
      <c r="AC190" s="57">
        <v>0.5</v>
      </c>
      <c r="AD190" s="57">
        <v>0.5</v>
      </c>
      <c r="AE190" s="57">
        <v>0.5</v>
      </c>
      <c r="AF190" s="57">
        <v>0.5</v>
      </c>
      <c r="AI190" s="1" t="str">
        <f t="shared" si="7"/>
        <v>T-CAR-PHEV40_GSL21</v>
      </c>
      <c r="AJ190" s="1" t="str">
        <f t="shared" si="8"/>
        <v>TRAELC</v>
      </c>
      <c r="AK190" s="56" t="s">
        <v>201</v>
      </c>
      <c r="AL190" s="1">
        <v>5</v>
      </c>
    </row>
    <row r="191" spans="2:38" ht="14.4" x14ac:dyDescent="0.3">
      <c r="B191" s="55" t="str">
        <f t="shared" si="9"/>
        <v>T-CAR-PHEV10_DST21</v>
      </c>
      <c r="C191" s="1" t="str">
        <f>Commodities!B15</f>
        <v>TRAELC</v>
      </c>
      <c r="D191" s="56" t="s">
        <v>199</v>
      </c>
      <c r="E191" s="56" t="s">
        <v>201</v>
      </c>
      <c r="F191" s="57">
        <v>0.3</v>
      </c>
      <c r="G191" s="57">
        <v>0.3</v>
      </c>
      <c r="H191" s="57">
        <v>0.3</v>
      </c>
      <c r="I191" s="57">
        <v>0.3</v>
      </c>
      <c r="J191" s="57">
        <v>0.3</v>
      </c>
      <c r="K191" s="57">
        <v>0.3</v>
      </c>
      <c r="L191" s="57">
        <v>0.3</v>
      </c>
      <c r="M191" s="57">
        <v>0.3</v>
      </c>
      <c r="N191" s="57">
        <v>0.3</v>
      </c>
      <c r="O191" s="57">
        <v>0.3</v>
      </c>
      <c r="P191" s="57">
        <v>0.3</v>
      </c>
      <c r="Q191" s="57">
        <v>0.3</v>
      </c>
      <c r="R191" s="57">
        <v>0.3</v>
      </c>
      <c r="S191" s="57">
        <v>0.3</v>
      </c>
      <c r="T191" s="57">
        <v>0.3</v>
      </c>
      <c r="U191" s="57">
        <v>0.3</v>
      </c>
      <c r="V191" s="57">
        <v>0.3</v>
      </c>
      <c r="W191" s="57">
        <v>0.3</v>
      </c>
      <c r="X191" s="57">
        <v>0.3</v>
      </c>
      <c r="Y191" s="57">
        <v>0.3</v>
      </c>
      <c r="Z191" s="57">
        <v>0.3</v>
      </c>
      <c r="AA191" s="57">
        <v>0.3</v>
      </c>
      <c r="AB191" s="57">
        <v>0.3</v>
      </c>
      <c r="AC191" s="57">
        <v>0.3</v>
      </c>
      <c r="AD191" s="57">
        <v>0.3</v>
      </c>
      <c r="AE191" s="57">
        <v>0.3</v>
      </c>
      <c r="AF191" s="57">
        <v>0.3</v>
      </c>
      <c r="AI191" s="1" t="str">
        <f t="shared" si="7"/>
        <v>T-CAR-PHEV10_DST21</v>
      </c>
      <c r="AJ191" s="1" t="str">
        <f t="shared" si="8"/>
        <v>TRAELC</v>
      </c>
      <c r="AK191" s="56" t="s">
        <v>201</v>
      </c>
      <c r="AL191" s="1">
        <v>5</v>
      </c>
    </row>
    <row r="192" spans="2:38" ht="14.4" x14ac:dyDescent="0.3">
      <c r="B192" s="55" t="str">
        <f t="shared" si="9"/>
        <v>T-CAR-PHEV20_DST21</v>
      </c>
      <c r="C192" s="1" t="str">
        <f>Commodities!B15</f>
        <v>TRAELC</v>
      </c>
      <c r="D192" s="56" t="s">
        <v>199</v>
      </c>
      <c r="E192" s="56" t="s">
        <v>201</v>
      </c>
      <c r="F192" s="57">
        <v>0.4</v>
      </c>
      <c r="G192" s="57">
        <v>0.4</v>
      </c>
      <c r="H192" s="57">
        <v>0.4</v>
      </c>
      <c r="I192" s="57">
        <v>0.4</v>
      </c>
      <c r="J192" s="57">
        <v>0.4</v>
      </c>
      <c r="K192" s="57">
        <v>0.4</v>
      </c>
      <c r="L192" s="57">
        <v>0.4</v>
      </c>
      <c r="M192" s="57">
        <v>0.4</v>
      </c>
      <c r="N192" s="57">
        <v>0.4</v>
      </c>
      <c r="O192" s="57">
        <v>0.4</v>
      </c>
      <c r="P192" s="57">
        <v>0.4</v>
      </c>
      <c r="Q192" s="57">
        <v>0.4</v>
      </c>
      <c r="R192" s="57">
        <v>0.4</v>
      </c>
      <c r="S192" s="57">
        <v>0.4</v>
      </c>
      <c r="T192" s="57">
        <v>0.4</v>
      </c>
      <c r="U192" s="57">
        <v>0.4</v>
      </c>
      <c r="V192" s="57">
        <v>0.4</v>
      </c>
      <c r="W192" s="57">
        <v>0.4</v>
      </c>
      <c r="X192" s="57">
        <v>0.4</v>
      </c>
      <c r="Y192" s="57">
        <v>0.4</v>
      </c>
      <c r="Z192" s="57">
        <v>0.4</v>
      </c>
      <c r="AA192" s="57">
        <v>0.4</v>
      </c>
      <c r="AB192" s="57">
        <v>0.4</v>
      </c>
      <c r="AC192" s="57">
        <v>0.4</v>
      </c>
      <c r="AD192" s="57">
        <v>0.4</v>
      </c>
      <c r="AE192" s="57">
        <v>0.4</v>
      </c>
      <c r="AF192" s="57">
        <v>0.4</v>
      </c>
      <c r="AI192" s="1" t="str">
        <f t="shared" si="7"/>
        <v>T-CAR-PHEV20_DST21</v>
      </c>
      <c r="AJ192" s="1" t="str">
        <f t="shared" si="8"/>
        <v>TRAELC</v>
      </c>
      <c r="AK192" s="56" t="s">
        <v>201</v>
      </c>
      <c r="AL192" s="1">
        <v>5</v>
      </c>
    </row>
    <row r="193" spans="2:38" ht="14.4" x14ac:dyDescent="0.3">
      <c r="B193" s="55" t="str">
        <f t="shared" si="9"/>
        <v>T-CAR-PHEV40_DST21</v>
      </c>
      <c r="C193" s="1" t="str">
        <f>Commodities!B15</f>
        <v>TRAELC</v>
      </c>
      <c r="D193" s="56" t="s">
        <v>199</v>
      </c>
      <c r="E193" s="56" t="s">
        <v>201</v>
      </c>
      <c r="F193" s="57">
        <v>0.5</v>
      </c>
      <c r="G193" s="57">
        <v>0.5</v>
      </c>
      <c r="H193" s="57">
        <v>0.5</v>
      </c>
      <c r="I193" s="57">
        <v>0.5</v>
      </c>
      <c r="J193" s="57">
        <v>0.5</v>
      </c>
      <c r="K193" s="57">
        <v>0.5</v>
      </c>
      <c r="L193" s="57">
        <v>0.5</v>
      </c>
      <c r="M193" s="57">
        <v>0.5</v>
      </c>
      <c r="N193" s="57">
        <v>0.5</v>
      </c>
      <c r="O193" s="57">
        <v>0.5</v>
      </c>
      <c r="P193" s="57">
        <v>0.5</v>
      </c>
      <c r="Q193" s="57">
        <v>0.5</v>
      </c>
      <c r="R193" s="57">
        <v>0.5</v>
      </c>
      <c r="S193" s="57">
        <v>0.5</v>
      </c>
      <c r="T193" s="57">
        <v>0.5</v>
      </c>
      <c r="U193" s="57">
        <v>0.5</v>
      </c>
      <c r="V193" s="57">
        <v>0.5</v>
      </c>
      <c r="W193" s="57">
        <v>0.5</v>
      </c>
      <c r="X193" s="57">
        <v>0.5</v>
      </c>
      <c r="Y193" s="57">
        <v>0.5</v>
      </c>
      <c r="Z193" s="57">
        <v>0.5</v>
      </c>
      <c r="AA193" s="57">
        <v>0.5</v>
      </c>
      <c r="AB193" s="57">
        <v>0.5</v>
      </c>
      <c r="AC193" s="57">
        <v>0.5</v>
      </c>
      <c r="AD193" s="57">
        <v>0.5</v>
      </c>
      <c r="AE193" s="57">
        <v>0.5</v>
      </c>
      <c r="AF193" s="57">
        <v>0.5</v>
      </c>
      <c r="AI193" s="1" t="str">
        <f t="shared" si="7"/>
        <v>T-CAR-PHEV40_DST21</v>
      </c>
      <c r="AJ193" s="1" t="str">
        <f t="shared" si="8"/>
        <v>TRAELC</v>
      </c>
      <c r="AK193" s="56" t="s">
        <v>201</v>
      </c>
      <c r="AL193" s="1">
        <v>5</v>
      </c>
    </row>
    <row r="194" spans="2:38" ht="14.4" x14ac:dyDescent="0.3">
      <c r="B194" s="55" t="str">
        <f>B123</f>
        <v>T-TAX-ICE_DF31</v>
      </c>
      <c r="C194" s="1" t="str">
        <f>Commodities!B13</f>
        <v>TRACNG</v>
      </c>
      <c r="D194" s="56" t="s">
        <v>199</v>
      </c>
      <c r="E194" s="56" t="s">
        <v>201</v>
      </c>
      <c r="F194" s="49">
        <v>0.5</v>
      </c>
      <c r="G194" s="49">
        <v>0.5</v>
      </c>
      <c r="H194" s="49">
        <v>0.5</v>
      </c>
      <c r="I194" s="49">
        <v>0.5</v>
      </c>
      <c r="J194" s="49">
        <v>0.5</v>
      </c>
      <c r="K194" s="49">
        <v>0.5</v>
      </c>
      <c r="L194" s="49">
        <v>0.5</v>
      </c>
      <c r="M194" s="49">
        <v>0.5</v>
      </c>
      <c r="N194" s="49">
        <v>0.5</v>
      </c>
      <c r="O194" s="49">
        <v>0.5</v>
      </c>
      <c r="P194" s="49">
        <v>0.5</v>
      </c>
      <c r="Q194" s="49">
        <v>0.5</v>
      </c>
      <c r="R194" s="49">
        <v>0.5</v>
      </c>
      <c r="S194" s="49">
        <v>0.5</v>
      </c>
      <c r="T194" s="49">
        <v>0.5</v>
      </c>
      <c r="U194" s="49">
        <v>0.5</v>
      </c>
      <c r="V194" s="49">
        <v>0.5</v>
      </c>
      <c r="W194" s="49">
        <v>0.5</v>
      </c>
      <c r="X194" s="49">
        <v>0.5</v>
      </c>
      <c r="Y194" s="49">
        <v>0.5</v>
      </c>
      <c r="Z194" s="49">
        <v>0.5</v>
      </c>
      <c r="AA194" s="49">
        <v>0.5</v>
      </c>
      <c r="AB194" s="49">
        <v>0.5</v>
      </c>
      <c r="AC194" s="49">
        <v>0.5</v>
      </c>
      <c r="AD194" s="49">
        <v>0.5</v>
      </c>
      <c r="AE194" s="49">
        <v>0.5</v>
      </c>
      <c r="AF194" s="49">
        <v>0.5</v>
      </c>
      <c r="AI194" s="1" t="str">
        <f t="shared" si="7"/>
        <v>T-TAX-ICE_DF31</v>
      </c>
      <c r="AJ194" s="1" t="str">
        <f t="shared" si="8"/>
        <v>TRACNG</v>
      </c>
      <c r="AK194" s="56" t="s">
        <v>201</v>
      </c>
      <c r="AL194" s="1">
        <v>5</v>
      </c>
    </row>
    <row r="195" spans="2:38" ht="14.4" x14ac:dyDescent="0.3">
      <c r="B195" s="55" t="str">
        <f>B129</f>
        <v>T-TAX-PHEV10_GSL31</v>
      </c>
      <c r="C195" s="1" t="str">
        <f>Commodities!B15</f>
        <v>TRAELC</v>
      </c>
      <c r="D195" s="56" t="s">
        <v>199</v>
      </c>
      <c r="E195" s="56" t="s">
        <v>201</v>
      </c>
      <c r="F195" s="57">
        <v>0.3</v>
      </c>
      <c r="G195" s="57">
        <v>0.3</v>
      </c>
      <c r="H195" s="57">
        <v>0.3</v>
      </c>
      <c r="I195" s="57">
        <v>0.3</v>
      </c>
      <c r="J195" s="57">
        <v>0.3</v>
      </c>
      <c r="K195" s="57">
        <v>0.3</v>
      </c>
      <c r="L195" s="57">
        <v>0.3</v>
      </c>
      <c r="M195" s="57">
        <v>0.3</v>
      </c>
      <c r="N195" s="57">
        <v>0.3</v>
      </c>
      <c r="O195" s="57">
        <v>0.3</v>
      </c>
      <c r="P195" s="57">
        <v>0.3</v>
      </c>
      <c r="Q195" s="57">
        <v>0.3</v>
      </c>
      <c r="R195" s="57">
        <v>0.3</v>
      </c>
      <c r="S195" s="57">
        <v>0.3</v>
      </c>
      <c r="T195" s="57">
        <v>0.3</v>
      </c>
      <c r="U195" s="57">
        <v>0.3</v>
      </c>
      <c r="V195" s="57">
        <v>0.3</v>
      </c>
      <c r="W195" s="57">
        <v>0.3</v>
      </c>
      <c r="X195" s="57">
        <v>0.3</v>
      </c>
      <c r="Y195" s="57">
        <v>0.3</v>
      </c>
      <c r="Z195" s="57">
        <v>0.3</v>
      </c>
      <c r="AA195" s="57">
        <v>0.3</v>
      </c>
      <c r="AB195" s="57">
        <v>0.3</v>
      </c>
      <c r="AC195" s="57">
        <v>0.3</v>
      </c>
      <c r="AD195" s="57">
        <v>0.3</v>
      </c>
      <c r="AE195" s="57">
        <v>0.3</v>
      </c>
      <c r="AF195" s="57">
        <v>0.3</v>
      </c>
      <c r="AI195" s="1" t="str">
        <f t="shared" si="7"/>
        <v>T-TAX-PHEV10_GSL31</v>
      </c>
      <c r="AJ195" s="1" t="str">
        <f t="shared" si="8"/>
        <v>TRAELC</v>
      </c>
      <c r="AK195" s="56" t="s">
        <v>201</v>
      </c>
      <c r="AL195" s="1">
        <v>5</v>
      </c>
    </row>
    <row r="196" spans="2:38" ht="14.4" x14ac:dyDescent="0.3">
      <c r="B196" s="55" t="str">
        <f t="shared" ref="B196:B200" si="10">B130</f>
        <v>T-TAX-PHEV20_GSL31</v>
      </c>
      <c r="C196" s="1" t="str">
        <f>Commodities!B15</f>
        <v>TRAELC</v>
      </c>
      <c r="D196" s="56" t="s">
        <v>199</v>
      </c>
      <c r="E196" s="56" t="s">
        <v>201</v>
      </c>
      <c r="F196" s="57">
        <v>0.4</v>
      </c>
      <c r="G196" s="57">
        <v>0.4</v>
      </c>
      <c r="H196" s="57">
        <v>0.4</v>
      </c>
      <c r="I196" s="57">
        <v>0.4</v>
      </c>
      <c r="J196" s="57">
        <v>0.4</v>
      </c>
      <c r="K196" s="57">
        <v>0.4</v>
      </c>
      <c r="L196" s="57">
        <v>0.4</v>
      </c>
      <c r="M196" s="57">
        <v>0.4</v>
      </c>
      <c r="N196" s="57">
        <v>0.4</v>
      </c>
      <c r="O196" s="57">
        <v>0.4</v>
      </c>
      <c r="P196" s="57">
        <v>0.4</v>
      </c>
      <c r="Q196" s="57">
        <v>0.4</v>
      </c>
      <c r="R196" s="57">
        <v>0.4</v>
      </c>
      <c r="S196" s="57">
        <v>0.4</v>
      </c>
      <c r="T196" s="57">
        <v>0.4</v>
      </c>
      <c r="U196" s="57">
        <v>0.4</v>
      </c>
      <c r="V196" s="57">
        <v>0.4</v>
      </c>
      <c r="W196" s="57">
        <v>0.4</v>
      </c>
      <c r="X196" s="57">
        <v>0.4</v>
      </c>
      <c r="Y196" s="57">
        <v>0.4</v>
      </c>
      <c r="Z196" s="57">
        <v>0.4</v>
      </c>
      <c r="AA196" s="57">
        <v>0.4</v>
      </c>
      <c r="AB196" s="57">
        <v>0.4</v>
      </c>
      <c r="AC196" s="57">
        <v>0.4</v>
      </c>
      <c r="AD196" s="57">
        <v>0.4</v>
      </c>
      <c r="AE196" s="57">
        <v>0.4</v>
      </c>
      <c r="AF196" s="57">
        <v>0.4</v>
      </c>
      <c r="AI196" s="1" t="str">
        <f t="shared" si="7"/>
        <v>T-TAX-PHEV20_GSL31</v>
      </c>
      <c r="AJ196" s="1" t="str">
        <f t="shared" si="8"/>
        <v>TRAELC</v>
      </c>
      <c r="AK196" s="56" t="s">
        <v>201</v>
      </c>
      <c r="AL196" s="1">
        <v>5</v>
      </c>
    </row>
    <row r="197" spans="2:38" ht="14.4" x14ac:dyDescent="0.3">
      <c r="B197" s="55" t="str">
        <f t="shared" si="10"/>
        <v>T-TAX-PHEV40_GSL31</v>
      </c>
      <c r="C197" s="1" t="str">
        <f>Commodities!B15</f>
        <v>TRAELC</v>
      </c>
      <c r="D197" s="56" t="s">
        <v>199</v>
      </c>
      <c r="E197" s="56" t="s">
        <v>201</v>
      </c>
      <c r="F197" s="57">
        <v>0.5</v>
      </c>
      <c r="G197" s="57">
        <v>0.5</v>
      </c>
      <c r="H197" s="57">
        <v>0.5</v>
      </c>
      <c r="I197" s="57">
        <v>0.5</v>
      </c>
      <c r="J197" s="57">
        <v>0.5</v>
      </c>
      <c r="K197" s="57">
        <v>0.5</v>
      </c>
      <c r="L197" s="57">
        <v>0.5</v>
      </c>
      <c r="M197" s="57">
        <v>0.5</v>
      </c>
      <c r="N197" s="57">
        <v>0.5</v>
      </c>
      <c r="O197" s="57">
        <v>0.5</v>
      </c>
      <c r="P197" s="57">
        <v>0.5</v>
      </c>
      <c r="Q197" s="57">
        <v>0.5</v>
      </c>
      <c r="R197" s="57">
        <v>0.5</v>
      </c>
      <c r="S197" s="57">
        <v>0.5</v>
      </c>
      <c r="T197" s="57">
        <v>0.5</v>
      </c>
      <c r="U197" s="57">
        <v>0.5</v>
      </c>
      <c r="V197" s="57">
        <v>0.5</v>
      </c>
      <c r="W197" s="57">
        <v>0.5</v>
      </c>
      <c r="X197" s="57">
        <v>0.5</v>
      </c>
      <c r="Y197" s="57">
        <v>0.5</v>
      </c>
      <c r="Z197" s="57">
        <v>0.5</v>
      </c>
      <c r="AA197" s="57">
        <v>0.5</v>
      </c>
      <c r="AB197" s="57">
        <v>0.5</v>
      </c>
      <c r="AC197" s="57">
        <v>0.5</v>
      </c>
      <c r="AD197" s="57">
        <v>0.5</v>
      </c>
      <c r="AE197" s="57">
        <v>0.5</v>
      </c>
      <c r="AF197" s="57">
        <v>0.5</v>
      </c>
      <c r="AI197" s="1" t="str">
        <f t="shared" si="7"/>
        <v>T-TAX-PHEV40_GSL31</v>
      </c>
      <c r="AJ197" s="1" t="str">
        <f t="shared" si="8"/>
        <v>TRAELC</v>
      </c>
      <c r="AK197" s="56" t="s">
        <v>201</v>
      </c>
      <c r="AL197" s="1">
        <v>5</v>
      </c>
    </row>
    <row r="198" spans="2:38" ht="14.4" x14ac:dyDescent="0.3">
      <c r="B198" s="55" t="str">
        <f t="shared" si="10"/>
        <v>T-TAX-PHEV10_DST31</v>
      </c>
      <c r="C198" s="1" t="str">
        <f>Commodities!B15</f>
        <v>TRAELC</v>
      </c>
      <c r="D198" s="56" t="s">
        <v>199</v>
      </c>
      <c r="E198" s="56" t="s">
        <v>201</v>
      </c>
      <c r="F198" s="57">
        <v>0.3</v>
      </c>
      <c r="G198" s="57">
        <v>0.3</v>
      </c>
      <c r="H198" s="57">
        <v>0.3</v>
      </c>
      <c r="I198" s="57">
        <v>0.3</v>
      </c>
      <c r="J198" s="57">
        <v>0.3</v>
      </c>
      <c r="K198" s="57">
        <v>0.3</v>
      </c>
      <c r="L198" s="57">
        <v>0.3</v>
      </c>
      <c r="M198" s="57">
        <v>0.3</v>
      </c>
      <c r="N198" s="57">
        <v>0.3</v>
      </c>
      <c r="O198" s="57">
        <v>0.3</v>
      </c>
      <c r="P198" s="57">
        <v>0.3</v>
      </c>
      <c r="Q198" s="57">
        <v>0.3</v>
      </c>
      <c r="R198" s="57">
        <v>0.3</v>
      </c>
      <c r="S198" s="57">
        <v>0.3</v>
      </c>
      <c r="T198" s="57">
        <v>0.3</v>
      </c>
      <c r="U198" s="57">
        <v>0.3</v>
      </c>
      <c r="V198" s="57">
        <v>0.3</v>
      </c>
      <c r="W198" s="57">
        <v>0.3</v>
      </c>
      <c r="X198" s="57">
        <v>0.3</v>
      </c>
      <c r="Y198" s="57">
        <v>0.3</v>
      </c>
      <c r="Z198" s="57">
        <v>0.3</v>
      </c>
      <c r="AA198" s="57">
        <v>0.3</v>
      </c>
      <c r="AB198" s="57">
        <v>0.3</v>
      </c>
      <c r="AC198" s="57">
        <v>0.3</v>
      </c>
      <c r="AD198" s="57">
        <v>0.3</v>
      </c>
      <c r="AE198" s="57">
        <v>0.3</v>
      </c>
      <c r="AF198" s="57">
        <v>0.3</v>
      </c>
      <c r="AI198" s="1" t="str">
        <f t="shared" si="7"/>
        <v>T-TAX-PHEV10_DST31</v>
      </c>
      <c r="AJ198" s="1" t="str">
        <f t="shared" si="8"/>
        <v>TRAELC</v>
      </c>
      <c r="AK198" s="56" t="s">
        <v>201</v>
      </c>
      <c r="AL198" s="1">
        <v>5</v>
      </c>
    </row>
    <row r="199" spans="2:38" ht="14.4" x14ac:dyDescent="0.3">
      <c r="B199" s="55" t="str">
        <f t="shared" si="10"/>
        <v>T-TAX-PHEV20_DST31</v>
      </c>
      <c r="C199" s="1" t="str">
        <f>Commodities!B15</f>
        <v>TRAELC</v>
      </c>
      <c r="D199" s="56" t="s">
        <v>199</v>
      </c>
      <c r="E199" s="56" t="s">
        <v>201</v>
      </c>
      <c r="F199" s="57">
        <v>0.4</v>
      </c>
      <c r="G199" s="57">
        <v>0.4</v>
      </c>
      <c r="H199" s="57">
        <v>0.4</v>
      </c>
      <c r="I199" s="57">
        <v>0.4</v>
      </c>
      <c r="J199" s="57">
        <v>0.4</v>
      </c>
      <c r="K199" s="57">
        <v>0.4</v>
      </c>
      <c r="L199" s="57">
        <v>0.4</v>
      </c>
      <c r="M199" s="57">
        <v>0.4</v>
      </c>
      <c r="N199" s="57">
        <v>0.4</v>
      </c>
      <c r="O199" s="57">
        <v>0.4</v>
      </c>
      <c r="P199" s="57">
        <v>0.4</v>
      </c>
      <c r="Q199" s="57">
        <v>0.4</v>
      </c>
      <c r="R199" s="57">
        <v>0.4</v>
      </c>
      <c r="S199" s="57">
        <v>0.4</v>
      </c>
      <c r="T199" s="57">
        <v>0.4</v>
      </c>
      <c r="U199" s="57">
        <v>0.4</v>
      </c>
      <c r="V199" s="57">
        <v>0.4</v>
      </c>
      <c r="W199" s="57">
        <v>0.4</v>
      </c>
      <c r="X199" s="57">
        <v>0.4</v>
      </c>
      <c r="Y199" s="57">
        <v>0.4</v>
      </c>
      <c r="Z199" s="57">
        <v>0.4</v>
      </c>
      <c r="AA199" s="57">
        <v>0.4</v>
      </c>
      <c r="AB199" s="57">
        <v>0.4</v>
      </c>
      <c r="AC199" s="57">
        <v>0.4</v>
      </c>
      <c r="AD199" s="57">
        <v>0.4</v>
      </c>
      <c r="AE199" s="57">
        <v>0.4</v>
      </c>
      <c r="AF199" s="57">
        <v>0.4</v>
      </c>
      <c r="AI199" s="1" t="str">
        <f t="shared" si="7"/>
        <v>T-TAX-PHEV20_DST31</v>
      </c>
      <c r="AJ199" s="1" t="str">
        <f t="shared" si="8"/>
        <v>TRAELC</v>
      </c>
      <c r="AK199" s="56" t="s">
        <v>201</v>
      </c>
      <c r="AL199" s="1">
        <v>5</v>
      </c>
    </row>
    <row r="200" spans="2:38" ht="14.4" x14ac:dyDescent="0.3">
      <c r="B200" s="55" t="str">
        <f t="shared" si="10"/>
        <v>T-TAX-PHEV40_DST31</v>
      </c>
      <c r="C200" s="1" t="str">
        <f>Commodities!B15</f>
        <v>TRAELC</v>
      </c>
      <c r="D200" s="56" t="s">
        <v>199</v>
      </c>
      <c r="E200" s="56" t="s">
        <v>201</v>
      </c>
      <c r="F200" s="57">
        <v>0.5</v>
      </c>
      <c r="G200" s="57">
        <v>0.5</v>
      </c>
      <c r="H200" s="57">
        <v>0.5</v>
      </c>
      <c r="I200" s="57">
        <v>0.5</v>
      </c>
      <c r="J200" s="57">
        <v>0.5</v>
      </c>
      <c r="K200" s="57">
        <v>0.5</v>
      </c>
      <c r="L200" s="57">
        <v>0.5</v>
      </c>
      <c r="M200" s="57">
        <v>0.5</v>
      </c>
      <c r="N200" s="57">
        <v>0.5</v>
      </c>
      <c r="O200" s="57">
        <v>0.5</v>
      </c>
      <c r="P200" s="57">
        <v>0.5</v>
      </c>
      <c r="Q200" s="57">
        <v>0.5</v>
      </c>
      <c r="R200" s="57">
        <v>0.5</v>
      </c>
      <c r="S200" s="57">
        <v>0.5</v>
      </c>
      <c r="T200" s="57">
        <v>0.5</v>
      </c>
      <c r="U200" s="57">
        <v>0.5</v>
      </c>
      <c r="V200" s="57">
        <v>0.5</v>
      </c>
      <c r="W200" s="57">
        <v>0.5</v>
      </c>
      <c r="X200" s="57">
        <v>0.5</v>
      </c>
      <c r="Y200" s="57">
        <v>0.5</v>
      </c>
      <c r="Z200" s="57">
        <v>0.5</v>
      </c>
      <c r="AA200" s="57">
        <v>0.5</v>
      </c>
      <c r="AB200" s="57">
        <v>0.5</v>
      </c>
      <c r="AC200" s="57">
        <v>0.5</v>
      </c>
      <c r="AD200" s="57">
        <v>0.5</v>
      </c>
      <c r="AE200" s="57">
        <v>0.5</v>
      </c>
      <c r="AF200" s="57">
        <v>0.5</v>
      </c>
      <c r="AI200" s="1" t="str">
        <f t="shared" si="7"/>
        <v>T-TAX-PHEV40_DST31</v>
      </c>
      <c r="AJ200" s="1" t="str">
        <f t="shared" si="8"/>
        <v>TRAELC</v>
      </c>
      <c r="AK200" s="56" t="s">
        <v>201</v>
      </c>
      <c r="AL200" s="1">
        <v>5</v>
      </c>
    </row>
    <row r="201" spans="2:38" ht="14.4" x14ac:dyDescent="0.3">
      <c r="B201" s="60" t="str">
        <f>B153</f>
        <v>T-LGT-PHEV_DST61</v>
      </c>
      <c r="C201" s="61" t="str">
        <f>Commodities!B15</f>
        <v>TRAELC</v>
      </c>
      <c r="D201" s="62" t="s">
        <v>199</v>
      </c>
      <c r="E201" s="62" t="s">
        <v>201</v>
      </c>
      <c r="F201" s="82">
        <v>0.5</v>
      </c>
      <c r="G201" s="82">
        <v>0.5</v>
      </c>
      <c r="H201" s="82">
        <v>0.5</v>
      </c>
      <c r="I201" s="82">
        <v>0.5</v>
      </c>
      <c r="J201" s="82">
        <v>0.5</v>
      </c>
      <c r="K201" s="82">
        <v>0.5</v>
      </c>
      <c r="L201" s="82">
        <v>0.5</v>
      </c>
      <c r="M201" s="82">
        <v>0.5</v>
      </c>
      <c r="N201" s="82">
        <v>0.5</v>
      </c>
      <c r="O201" s="82">
        <v>0.5</v>
      </c>
      <c r="P201" s="82">
        <v>0.5</v>
      </c>
      <c r="Q201" s="82">
        <v>0.5</v>
      </c>
      <c r="R201" s="82">
        <v>0.5</v>
      </c>
      <c r="S201" s="82">
        <v>0.5</v>
      </c>
      <c r="T201" s="82">
        <v>0.5</v>
      </c>
      <c r="U201" s="82">
        <v>0.5</v>
      </c>
      <c r="V201" s="82">
        <v>0.5</v>
      </c>
      <c r="W201" s="82">
        <v>0.5</v>
      </c>
      <c r="X201" s="82">
        <v>0.5</v>
      </c>
      <c r="Y201" s="82">
        <v>0.5</v>
      </c>
      <c r="Z201" s="82">
        <v>0.5</v>
      </c>
      <c r="AA201" s="82">
        <v>0.5</v>
      </c>
      <c r="AB201" s="82">
        <v>0.5</v>
      </c>
      <c r="AC201" s="82">
        <v>0.5</v>
      </c>
      <c r="AD201" s="82">
        <v>0.5</v>
      </c>
      <c r="AE201" s="82">
        <v>0.5</v>
      </c>
      <c r="AF201" s="82">
        <v>0.5</v>
      </c>
      <c r="AI201" s="1" t="str">
        <f t="shared" si="7"/>
        <v>T-LGT-PHEV_DST61</v>
      </c>
      <c r="AJ201" s="1" t="str">
        <f t="shared" si="8"/>
        <v>TRAELC</v>
      </c>
      <c r="AK201" s="56" t="s">
        <v>201</v>
      </c>
      <c r="AL201" s="1">
        <v>5</v>
      </c>
    </row>
    <row r="202" spans="2:38" ht="14.4" x14ac:dyDescent="0.3">
      <c r="B202" s="68" t="str">
        <f>B155</f>
        <v>T-LGT-PHEV_NGB61</v>
      </c>
      <c r="C202" s="30" t="str">
        <f>Commodities!B15</f>
        <v>TRAELC</v>
      </c>
      <c r="D202" s="65" t="s">
        <v>199</v>
      </c>
      <c r="E202" s="65" t="s">
        <v>201</v>
      </c>
      <c r="F202" s="69">
        <v>0.5</v>
      </c>
      <c r="G202" s="69">
        <v>0.5</v>
      </c>
      <c r="H202" s="69">
        <v>0.5</v>
      </c>
      <c r="I202" s="69">
        <v>0.5</v>
      </c>
      <c r="J202" s="69">
        <v>0.5</v>
      </c>
      <c r="K202" s="69">
        <v>0.5</v>
      </c>
      <c r="L202" s="69">
        <v>0.5</v>
      </c>
      <c r="M202" s="69">
        <v>0.5</v>
      </c>
      <c r="N202" s="69">
        <v>0.5</v>
      </c>
      <c r="O202" s="69">
        <v>0.5</v>
      </c>
      <c r="P202" s="69">
        <v>0.5</v>
      </c>
      <c r="Q202" s="69">
        <v>0.5</v>
      </c>
      <c r="R202" s="69">
        <v>0.5</v>
      </c>
      <c r="S202" s="69">
        <v>0.5</v>
      </c>
      <c r="T202" s="69">
        <v>0.5</v>
      </c>
      <c r="U202" s="69">
        <v>0.5</v>
      </c>
      <c r="V202" s="69">
        <v>0.5</v>
      </c>
      <c r="W202" s="69">
        <v>0.5</v>
      </c>
      <c r="X202" s="69">
        <v>0.5</v>
      </c>
      <c r="Y202" s="69">
        <v>0.5</v>
      </c>
      <c r="Z202" s="69">
        <v>0.5</v>
      </c>
      <c r="AA202" s="69">
        <v>0.5</v>
      </c>
      <c r="AB202" s="69">
        <v>0.5</v>
      </c>
      <c r="AC202" s="69">
        <v>0.5</v>
      </c>
      <c r="AD202" s="69">
        <v>0.5</v>
      </c>
      <c r="AE202" s="69">
        <v>0.5</v>
      </c>
      <c r="AF202" s="69">
        <v>0.5</v>
      </c>
      <c r="AI202" s="30" t="str">
        <f t="shared" si="7"/>
        <v>T-LGT-PHEV_NGB61</v>
      </c>
      <c r="AJ202" s="30" t="str">
        <f t="shared" si="8"/>
        <v>TRAELC</v>
      </c>
      <c r="AK202" s="65" t="s">
        <v>201</v>
      </c>
      <c r="AL202" s="30">
        <v>5</v>
      </c>
    </row>
    <row r="203" spans="2:38" ht="14.4" x14ac:dyDescent="0.3">
      <c r="B203" s="60"/>
      <c r="C203" s="61"/>
      <c r="D203" s="62"/>
      <c r="E203" s="61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</row>
    <row r="204" spans="2:38" ht="14.4" x14ac:dyDescent="0.3">
      <c r="B204" s="55"/>
      <c r="C204" s="1"/>
      <c r="D204" s="56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</row>
    <row r="205" spans="2:38" ht="14.4" x14ac:dyDescent="0.3">
      <c r="B205" s="83"/>
      <c r="C205" s="1"/>
      <c r="D205" s="56"/>
      <c r="E205" s="7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</row>
    <row r="206" spans="2:38" ht="14.4" x14ac:dyDescent="0.3">
      <c r="B206" s="55"/>
      <c r="C206" s="1"/>
      <c r="D206" s="56"/>
      <c r="E206" s="7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</row>
    <row r="207" spans="2:38" ht="14.4" x14ac:dyDescent="0.3">
      <c r="B207" s="60"/>
      <c r="C207" s="61"/>
      <c r="D207" s="62"/>
      <c r="E207" s="61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</row>
    <row r="208" spans="2:38" ht="14.4" x14ac:dyDescent="0.3">
      <c r="B208" s="60"/>
      <c r="C208" s="61"/>
      <c r="D208" s="62"/>
      <c r="E208" s="61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</row>
    <row r="209" spans="2:32" ht="14.4" x14ac:dyDescent="0.3">
      <c r="B209" s="60"/>
      <c r="C209" s="61"/>
      <c r="D209" s="62"/>
      <c r="E209" s="61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</row>
    <row r="210" spans="2:32" ht="14.4" x14ac:dyDescent="0.3">
      <c r="B210" s="60"/>
      <c r="C210" s="61"/>
      <c r="D210" s="62"/>
      <c r="E210" s="61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</row>
    <row r="211" spans="2:32" ht="14.4" x14ac:dyDescent="0.3">
      <c r="B211" s="60"/>
      <c r="C211" s="61"/>
      <c r="D211" s="62"/>
      <c r="E211" s="61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</row>
    <row r="212" spans="2:32" ht="14.4" x14ac:dyDescent="0.3">
      <c r="B212" s="60"/>
      <c r="C212" s="61"/>
      <c r="D212" s="62"/>
      <c r="E212" s="61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</row>
    <row r="213" spans="2:32" ht="14.4" x14ac:dyDescent="0.3">
      <c r="B213" s="60"/>
      <c r="C213" s="61"/>
      <c r="D213" s="62"/>
      <c r="E213" s="80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</row>
    <row r="214" spans="2:32" ht="14.4" x14ac:dyDescent="0.3">
      <c r="B214" s="60"/>
      <c r="C214" s="61"/>
      <c r="D214" s="62"/>
      <c r="E214" s="80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</row>
    <row r="215" spans="2:32" x14ac:dyDescent="0.25">
      <c r="B215" s="61"/>
      <c r="C215" s="61"/>
      <c r="D215" s="62"/>
      <c r="E215" s="80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</row>
    <row r="216" spans="2:32" x14ac:dyDescent="0.25">
      <c r="B216" s="61"/>
      <c r="C216" s="61"/>
      <c r="D216" s="62"/>
      <c r="E216" s="80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</row>
    <row r="217" spans="2:3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2:32" s="1" customFormat="1" x14ac:dyDescent="0.25"/>
    <row r="219" spans="2:3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2:3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2:3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2:3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2:3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2:3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2:3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2:3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2:3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2:3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2:3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3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3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3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32" ht="1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3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3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3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3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3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3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3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s="1" customFormat="1" x14ac:dyDescent="0.25"/>
    <row r="247" spans="2:26" s="1" customFormat="1" x14ac:dyDescent="0.25"/>
    <row r="248" spans="2:26" s="1" customFormat="1" x14ac:dyDescent="0.25"/>
    <row r="249" spans="2:26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</sheetData>
  <phoneticPr fontId="12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5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123</v>
      </c>
    </row>
    <row r="2" spans="1:12" x14ac:dyDescent="0.25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</row>
    <row r="3" spans="1:12" x14ac:dyDescent="0.25">
      <c r="A3" t="s">
        <v>135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136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137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138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139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143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144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145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146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147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148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150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151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152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153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154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156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157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158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159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160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161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162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163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164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166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167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168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169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170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171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172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173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175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176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177</v>
      </c>
    </row>
    <row r="50" spans="1:11" x14ac:dyDescent="0.25">
      <c r="A50" t="s">
        <v>178</v>
      </c>
    </row>
    <row r="51" spans="1:11" x14ac:dyDescent="0.25">
      <c r="B51" t="s">
        <v>125</v>
      </c>
      <c r="C51" t="s">
        <v>126</v>
      </c>
      <c r="D51" t="s">
        <v>127</v>
      </c>
      <c r="E51" t="s">
        <v>128</v>
      </c>
      <c r="F51" t="s">
        <v>129</v>
      </c>
      <c r="G51" t="s">
        <v>130</v>
      </c>
      <c r="H51" t="s">
        <v>131</v>
      </c>
      <c r="I51" t="s">
        <v>132</v>
      </c>
      <c r="J51" t="s">
        <v>133</v>
      </c>
      <c r="K51" t="s">
        <v>134</v>
      </c>
    </row>
    <row r="52" spans="1:11" ht="15" x14ac:dyDescent="0.25">
      <c r="A52" t="s">
        <v>146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148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152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160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164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167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173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175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6" t="s">
        <v>184</v>
      </c>
    </row>
    <row r="63" spans="1:11" x14ac:dyDescent="0.25">
      <c r="A63" t="s">
        <v>123</v>
      </c>
    </row>
    <row r="64" spans="1:11" x14ac:dyDescent="0.25">
      <c r="B64" t="s">
        <v>125</v>
      </c>
      <c r="C64" t="s">
        <v>126</v>
      </c>
      <c r="D64" t="s">
        <v>127</v>
      </c>
      <c r="E64" t="s">
        <v>128</v>
      </c>
      <c r="F64" t="s">
        <v>129</v>
      </c>
      <c r="G64" t="s">
        <v>130</v>
      </c>
      <c r="H64" t="s">
        <v>131</v>
      </c>
      <c r="I64" t="s">
        <v>132</v>
      </c>
      <c r="J64" t="s">
        <v>133</v>
      </c>
      <c r="K64" t="s">
        <v>134</v>
      </c>
    </row>
    <row r="65" spans="1:11" x14ac:dyDescent="0.25">
      <c r="A65" t="s">
        <v>146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148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152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160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164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167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173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175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179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180</v>
      </c>
    </row>
    <row r="78" spans="1:11" x14ac:dyDescent="0.25">
      <c r="B78" t="s">
        <v>125</v>
      </c>
      <c r="C78" t="s">
        <v>126</v>
      </c>
      <c r="D78" t="s">
        <v>127</v>
      </c>
      <c r="E78" t="s">
        <v>128</v>
      </c>
      <c r="F78" t="s">
        <v>129</v>
      </c>
      <c r="G78" t="s">
        <v>130</v>
      </c>
      <c r="H78" t="s">
        <v>131</v>
      </c>
      <c r="I78" t="s">
        <v>132</v>
      </c>
      <c r="J78" t="s">
        <v>133</v>
      </c>
      <c r="K78" t="s">
        <v>134</v>
      </c>
    </row>
    <row r="79" spans="1:11" x14ac:dyDescent="0.25">
      <c r="A79" t="s">
        <v>146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148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152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160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164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167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173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175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179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181</v>
      </c>
      <c r="B91" s="45">
        <f>B90/1.07597</f>
        <v>20290.14478354996</v>
      </c>
    </row>
    <row r="94" spans="1:11" x14ac:dyDescent="0.25">
      <c r="A94" s="46" t="s">
        <v>182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2020-12-16T16:43:49Z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19664943218231</vt:r8>
  </property>
</Properties>
</file>