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6201583-C0F0-4806-848F-BA68AD82CDAA}" xr6:coauthVersionLast="47" xr6:coauthVersionMax="47" xr10:uidLastSave="{00000000-0000-0000-0000-000000000000}"/>
  <bookViews>
    <workbookView xWindow="28680" yWindow="-120" windowWidth="29040" windowHeight="15840" activeTab="1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4" l="1"/>
  <c r="B9" i="4"/>
  <c r="J9" i="4"/>
  <c r="L9" i="4"/>
  <c r="B12" i="4"/>
  <c r="J12" i="4"/>
  <c r="L12" i="4"/>
  <c r="N12" i="4"/>
  <c r="B13" i="4"/>
  <c r="J13" i="4"/>
  <c r="L13" i="4"/>
  <c r="N13" i="4"/>
  <c r="B11" i="4"/>
  <c r="J11" i="4"/>
  <c r="L11" i="4"/>
  <c r="N11" i="4"/>
  <c r="J10" i="4"/>
  <c r="N10" i="4"/>
  <c r="L10" i="4"/>
  <c r="B10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<sst xmlns="http://schemas.openxmlformats.org/spreadsheetml/2006/main" count="325" uniqueCount="169">
  <si>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</si>
  <si>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</si>
  <si>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</si>
  <si>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</si>
  <si>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</si>
  <si>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</si>
  <si>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</si>
  <si>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</si>
  <si>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</si>
  <si>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</si>
  <si>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</si>
  <si>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</si>
  <si>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</si>
  <si>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</si>
  <si>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</si>
  <si>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</si>
  <si>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</si>
  <si>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</si>
  <si>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</si>
  <si>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</si>
  <si>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</si>
  <si>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</si>
  <si>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</si>
  <si>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</si>
  <si>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</si>
  <si>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</si>
  <si>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</si>
  <si>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</si>
  <si>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</si>
  <si>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</si>
  <si>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</si>
  <si>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</si>
  <si>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</si>
  <si>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</si>
  <si>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</si>
  <si>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</si>
  <si>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</si>
  <si>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</si>
  <si>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</si>
  <si>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</si>
  <si>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</si>
  <si>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</si>
  <si>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</si>
  <si>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</si>
  <si>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</si>
  <si>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</si>
  <si>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</si>
  <si>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</si>
  <si>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</si>
  <si>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</si>
  <si>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</si>
  <si>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</si>
  <si>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</si>
  <si>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</si>
  <si>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</si>
  <si>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</si>
  <si>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</si>
  <si>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</si>
  <si>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</si>
  <si>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</si>
  <si>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</si>
  <si>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</si>
  <si>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</si>
  <si>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</si>
  <si>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</si>
  <si>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</si>
  <si>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</si>
  <si>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</si>
  <si>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</si>
  <si>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</si>
  <si>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</si>
  <si>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</si>
  <si>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</si>
  <si>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</si>
  <si>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</si>
  <si>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</si>
  <si>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</si>
  <si>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</si>
  <si>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</si>
  <si>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</si>
  <si>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</si>
  <si>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</si>
  <si>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</si>
  <si>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</si>
  <si>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</si>
  <si>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</si>
  <si>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</si>
  <si>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</si>
  <si>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</si>
  <si>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</si>
  <si>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</si>
  <si>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</si>
  <si>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</si>
  <si>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</si>
  <si>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</si>
  <si>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</si>
  <si>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</si>
  <si>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</si>
  <si>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</si>
  <si>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</si>
  <si>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</si>
  <si>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</si>
  <si>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</si>
  <si>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</si>
  <si>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</si>
  <si>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</si>
  <si>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</si>
  <si>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</si>
  <si>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</si>
  <si>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</si>
  <si>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</si>
  <si>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</si>
  <si>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</si>
  <si>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</si>
  <si>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</si>
  <si>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</si>
  <si>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</si>
  <si>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</si>
  <si>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</si>
  <si>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</si>
  <si>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</si>
  <si>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</si>
  <si>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</si>
  <si>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</si>
  <si>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</si>
  <si>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</si>
  <si>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</si>
  <si>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</si>
  <si>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</si>
  <si>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</si>
  <si>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</si>
  <si>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</si>
  <si>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</si>
  <si>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</si>
  <si>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</si>
  <si>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</si>
  <si>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</si>
  <si>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</si>
  <si>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</si>
  <si>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</si>
  <si>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</si>
  <si>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</si>
  <si>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</si>
  <si>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</si>
  <si>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</si>
  <si>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</si>
  <si>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</si>
  <si>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</si>
  <si>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</si>
  <si>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</si>
  <si>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</si>
  <si>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</si>
  <si>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</si>
  <si>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</si>
  <si>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</si>
  <si>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</si>
  <si>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</si>
  <si>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</si>
  <si>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</si>
  <si>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</si>
  <si>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WON</t>
  </si>
  <si>
    <t>WOF</t>
  </si>
  <si>
    <t>P*WIN*ON*</t>
  </si>
  <si>
    <t>P*WIN*OF*</t>
  </si>
  <si>
    <t>PV</t>
  </si>
  <si>
    <t>CSP</t>
  </si>
  <si>
    <t>P*SOL*PV*</t>
  </si>
  <si>
    <t>P*SOL*CSP*</t>
  </si>
  <si>
    <t>H2GT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</si>
</sst>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Fill="1"/>
    <xf numFmtId="2" fontId="2" fillId="0" borderId="0" xfId="0" applyNumberFormat="1" applyFont="1" applyFill="1"/>
    <xf numFmtId="166" fontId="2" fillId="0" borderId="0" xfId="0" applyNumberFormat="1" applyFont="1" applyFill="1"/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23"/>
  <sheetViews>
    <sheetView tabSelected="1" workbookViewId="0">
      <selection activeCell="G25" sqref="G2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_xlfn.TEXTJOIN("_",TRUE,"UC",A16,"MaxGrowth",B16)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>1+$C16</f>
        <v>1.2</v>
      </c>
      <c r="K6" s="2">
        <v>1</v>
      </c>
      <c r="L6" s="33">
        <f>-D16</f>
        <v>-0.4</v>
      </c>
      <c r="M6" s="2">
        <v>5</v>
      </c>
      <c r="N6" s="2" t="str">
        <f>_xlfn.TEXTJOIN(" ",TRUE,A16, "maximum growth rate of",B16)</f>
        <v>PWR maximum growth rate of CCS</v>
      </c>
    </row>
    <row r="7" spans="1:14" x14ac:dyDescent="0.25">
      <c r="B7" s="2" t="str">
        <f>_xlfn.TEXTJOIN("_",TRUE,"UC",A17,"MaxGrowth",B17)</f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>1+$C17</f>
        <v>1.2</v>
      </c>
      <c r="K7" s="2">
        <v>1</v>
      </c>
      <c r="L7" s="33">
        <f t="shared" ref="L7:L9" si="0">-D17</f>
        <v>-0.4</v>
      </c>
      <c r="M7" s="2">
        <v>5</v>
      </c>
      <c r="N7" s="2" t="str">
        <f t="shared" ref="N7:N9" si="1">_xlfn.TEXTJOIN(" ",TRUE,A17, "maximum growth rate of",B17)</f>
        <v>PWR maximum growth rate of Wave</v>
      </c>
    </row>
    <row r="8" spans="1:14" x14ac:dyDescent="0.25">
      <c r="B8" s="2" t="str">
        <f>_xlfn.TEXTJOIN("_",TRUE,"UC",A18,"MaxGrowth",B18)</f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>1+$C18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2" t="str">
        <f>_xlfn.TEXTJOIN("_",TRUE,"UC",A19,"MaxGrowth",B19)</f>
        <v>UC_PWR_MaxGrowth_H2GT</v>
      </c>
      <c r="C9" s="18" t="s">
        <v>13</v>
      </c>
      <c r="D9" s="18"/>
      <c r="E9" s="18"/>
      <c r="F9" s="18"/>
      <c r="G9" s="18" t="s">
        <v>149</v>
      </c>
      <c r="H9" s="18">
        <v>2020</v>
      </c>
      <c r="I9" s="36" t="s">
        <v>15</v>
      </c>
      <c r="J9" s="37">
        <f>1+$C19</f>
        <v>1.2</v>
      </c>
      <c r="K9" s="36">
        <v>1</v>
      </c>
      <c r="L9" s="38">
        <f t="shared" si="0"/>
        <v>-0.5</v>
      </c>
      <c r="M9" s="18">
        <v>5</v>
      </c>
      <c r="N9" s="2" t="str">
        <f t="shared" si="1"/>
        <v>PWR maximum growth rate of H2GT</v>
      </c>
    </row>
    <row r="10" spans="1:14" x14ac:dyDescent="0.25">
      <c r="B10" s="2" t="str">
        <f>_xlfn.TEXTJOIN("_",TRUE,"UC",A20,"MaxGrowth",B20)</f>
        <v>UC_PWR_MaxGrowth_WON</v>
      </c>
      <c r="C10" s="2" t="s">
        <v>13</v>
      </c>
      <c r="G10" s="2" t="s">
        <v>162</v>
      </c>
      <c r="H10">
        <v>2018</v>
      </c>
      <c r="I10" s="2" t="s">
        <v>15</v>
      </c>
      <c r="J10" s="32">
        <f>1+$C20</f>
        <v>1.2</v>
      </c>
      <c r="K10" s="2">
        <v>1</v>
      </c>
      <c r="L10" s="33">
        <f t="shared" ref="L10" si="2">-D20</f>
        <v>-0.5</v>
      </c>
      <c r="M10" s="2">
        <v>5</v>
      </c>
      <c r="N10" s="2" t="str">
        <f t="shared" ref="N10" si="3">_xlfn.TEXTJOIN(" ",TRUE,A20, "maximum growth rate of",B20)</f>
        <v>PWR maximum growth rate of WON</v>
      </c>
    </row>
    <row r="11" spans="1:14" x14ac:dyDescent="0.25">
      <c r="B11" s="2" t="str">
        <f>_xlfn.TEXTJOIN("_",TRUE,"UC",A21,"MaxGrowth",B21)</f>
        <v>UC_PWR_MaxGrowth_WOF</v>
      </c>
      <c r="C11" s="2" t="s">
        <v>13</v>
      </c>
      <c r="G11" s="2" t="s">
        <v>163</v>
      </c>
      <c r="H11">
        <v>2018</v>
      </c>
      <c r="I11" s="2" t="s">
        <v>15</v>
      </c>
      <c r="J11" s="32">
        <f>1+$C21</f>
        <v>1.2</v>
      </c>
      <c r="K11" s="2">
        <v>1</v>
      </c>
      <c r="L11" s="33">
        <f t="shared" ref="L11" si="4">-D21</f>
        <v>-0.5</v>
      </c>
      <c r="M11" s="2">
        <v>5</v>
      </c>
      <c r="N11" s="2" t="str">
        <f t="shared" ref="N11" si="5">_xlfn.TEXTJOIN(" ",TRUE,A21, "maximum growth rate of",B21)</f>
        <v>PWR maximum growth rate of WOF</v>
      </c>
    </row>
    <row r="12" spans="1:14" x14ac:dyDescent="0.25">
      <c r="B12" s="2" t="str">
        <f t="shared" ref="B12:B13" si="6">_xlfn.TEXTJOIN("_",TRUE,"UC",A22,"MaxGrowth",B22)</f>
        <v>UC_PWR_MaxGrowth_PV</v>
      </c>
      <c r="C12" s="2" t="s">
        <v>13</v>
      </c>
      <c r="G12" s="2" t="s">
        <v>166</v>
      </c>
      <c r="H12">
        <v>2018</v>
      </c>
      <c r="I12" s="2" t="s">
        <v>15</v>
      </c>
      <c r="J12" s="32">
        <f t="shared" ref="J12:J13" si="7">1+$C22</f>
        <v>1.2</v>
      </c>
      <c r="K12" s="2">
        <v>1</v>
      </c>
      <c r="L12" s="33">
        <f t="shared" ref="L12:L13" si="8">-D22</f>
        <v>-0.5</v>
      </c>
      <c r="M12" s="2">
        <v>5</v>
      </c>
      <c r="N12" s="2" t="str">
        <f t="shared" ref="N12:N13" si="9">_xlfn.TEXTJOIN(" ",TRUE,A22, "maximum growth rate of",B22)</f>
        <v>PWR maximum growth rate of PV</v>
      </c>
    </row>
    <row r="13" spans="1:14" x14ac:dyDescent="0.25">
      <c r="B13" s="2" t="str">
        <f t="shared" si="6"/>
        <v>UC_PWR_MaxGrowth_CSP</v>
      </c>
      <c r="C13" s="2" t="s">
        <v>13</v>
      </c>
      <c r="G13" s="2" t="s">
        <v>167</v>
      </c>
      <c r="H13">
        <v>2018</v>
      </c>
      <c r="I13" s="2" t="s">
        <v>15</v>
      </c>
      <c r="J13" s="32">
        <f t="shared" si="7"/>
        <v>1.2</v>
      </c>
      <c r="K13" s="2">
        <v>1</v>
      </c>
      <c r="L13" s="33">
        <f t="shared" si="8"/>
        <v>-0.5</v>
      </c>
      <c r="M13" s="2">
        <v>5</v>
      </c>
      <c r="N13" s="2" t="str">
        <f t="shared" si="9"/>
        <v>PWR maximum growth rate of CSP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129</v>
      </c>
      <c r="B16" t="s">
        <v>124</v>
      </c>
      <c r="C16" s="13">
        <v>0.2</v>
      </c>
      <c r="D16">
        <v>0.4</v>
      </c>
    </row>
    <row r="17" spans="1:4" x14ac:dyDescent="0.25">
      <c r="A17" t="s">
        <v>129</v>
      </c>
      <c r="B17" t="s">
        <v>125</v>
      </c>
      <c r="C17" s="13">
        <v>0.2</v>
      </c>
      <c r="D17">
        <v>0.4</v>
      </c>
    </row>
    <row r="18" spans="1:4" x14ac:dyDescent="0.25">
      <c r="A18" t="s">
        <v>129</v>
      </c>
      <c r="B18" t="s">
        <v>126</v>
      </c>
      <c r="C18" s="13">
        <v>0.2</v>
      </c>
      <c r="D18">
        <v>0.1</v>
      </c>
    </row>
    <row r="19" spans="1:4" x14ac:dyDescent="0.25">
      <c r="A19" t="s">
        <v>129</v>
      </c>
      <c r="B19" t="s">
        <v>168</v>
      </c>
      <c r="C19" s="13">
        <v>0.2</v>
      </c>
      <c r="D19">
        <v>0.5</v>
      </c>
    </row>
    <row r="20" spans="1:4" x14ac:dyDescent="0.25">
      <c r="A20" t="s">
        <v>129</v>
      </c>
      <c r="B20" t="s">
        <v>160</v>
      </c>
      <c r="C20" s="13">
        <v>0.2</v>
      </c>
      <c r="D20">
        <v>0.5</v>
      </c>
    </row>
    <row r="21" spans="1:4" x14ac:dyDescent="0.25">
      <c r="A21" t="s">
        <v>129</v>
      </c>
      <c r="B21" t="s">
        <v>161</v>
      </c>
      <c r="C21" s="13">
        <v>0.2</v>
      </c>
      <c r="D21">
        <v>0.5</v>
      </c>
    </row>
    <row r="22" spans="1:4" x14ac:dyDescent="0.25">
      <c r="A22" t="s">
        <v>129</v>
      </c>
      <c r="B22" t="s">
        <v>164</v>
      </c>
      <c r="C22" s="13">
        <v>0.2</v>
      </c>
      <c r="D22">
        <v>0.5</v>
      </c>
    </row>
    <row r="23" spans="1:4" x14ac:dyDescent="0.25">
      <c r="A23" t="s">
        <v>129</v>
      </c>
      <c r="B23" t="s">
        <v>165</v>
      </c>
      <c r="C23" s="13">
        <v>0.2</v>
      </c>
      <c r="D2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8" si="2">-$B$53*L27/1000</f>
        <v>-18.168149999999997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-18.168149999999997</v>
      </c>
      <c r="M7" s="18">
        <v>5</v>
      </c>
      <c r="N7" s="18" t="str">
        <f t="shared" si="3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2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7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3">
        <v>0.8</v>
      </c>
      <c r="L27" s="13">
        <v>0.15</v>
      </c>
    </row>
    <row r="28" spans="1:15" x14ac:dyDescent="0.25">
      <c r="A28" s="4" t="s">
        <v>29</v>
      </c>
      <c r="I28" t="s">
        <v>153</v>
      </c>
      <c r="J28" t="s">
        <v>136</v>
      </c>
      <c r="K28" s="13">
        <v>0.8</v>
      </c>
      <c r="L28" s="13">
        <v>0.15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153</v>
      </c>
      <c r="J29" t="s">
        <v>154</v>
      </c>
      <c r="K29" s="13">
        <v>0.5</v>
      </c>
      <c r="L29" s="13">
        <v>0.15</v>
      </c>
    </row>
    <row r="30" spans="1:15" x14ac:dyDescent="0.25">
      <c r="A30" s="35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153</v>
      </c>
      <c r="J30" t="s">
        <v>137</v>
      </c>
      <c r="K30" s="13">
        <v>0.5</v>
      </c>
      <c r="L30" s="13">
        <v>0.15</v>
      </c>
    </row>
    <row r="31" spans="1:15" x14ac:dyDescent="0.25">
      <c r="A31" s="35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25">
      <c r="A32" s="35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25">
      <c r="A33" s="35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154</v>
      </c>
      <c r="K33" s="13">
        <v>0.5</v>
      </c>
      <c r="L33" s="13">
        <v>0.15</v>
      </c>
    </row>
    <row r="34" spans="1:16" x14ac:dyDescent="0.25">
      <c r="A34" s="35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25">
      <c r="A35" s="35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154</v>
      </c>
      <c r="K36" s="13">
        <v>0.5</v>
      </c>
      <c r="L36" s="13">
        <v>0.15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155</v>
      </c>
      <c r="K37" s="13">
        <v>0.5</v>
      </c>
      <c r="L37" s="13">
        <v>0.15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25">
      <c r="I41" t="s">
        <v>141</v>
      </c>
      <c r="J41" t="s">
        <v>154</v>
      </c>
      <c r="K41" s="13">
        <v>0.5</v>
      </c>
      <c r="L41" s="13">
        <v>0.15</v>
      </c>
    </row>
    <row r="42" spans="1:16" x14ac:dyDescent="0.25">
      <c r="I42" t="s">
        <v>141</v>
      </c>
      <c r="J42" t="s">
        <v>155</v>
      </c>
      <c r="K42" s="13">
        <v>0.5</v>
      </c>
      <c r="L42" s="13">
        <v>0.15</v>
      </c>
    </row>
    <row r="43" spans="1:16" x14ac:dyDescent="0.2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2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303.60000000000002</v>
      </c>
      <c r="D50" s="14">
        <f>C50*(1+$B$47)</f>
        <v>455.40000000000003</v>
      </c>
      <c r="E50" s="20">
        <f t="shared" ref="E50:H50" si="12">D50*(1+$B$47)</f>
        <v>683.1</v>
      </c>
      <c r="F50" s="14">
        <f t="shared" si="12"/>
        <v>1024.6500000000001</v>
      </c>
      <c r="G50" s="14">
        <f t="shared" si="12"/>
        <v>1536.9750000000001</v>
      </c>
      <c r="H50" s="14">
        <f t="shared" si="12"/>
        <v>2305.4625000000001</v>
      </c>
      <c r="I50" s="14">
        <f t="shared" ref="I50" si="13">H50*(1+$B$47)</f>
        <v>3458.1937500000004</v>
      </c>
      <c r="J50" s="14">
        <f t="shared" ref="J50" si="14">I50*(1+$B$47)</f>
        <v>5187.2906250000005</v>
      </c>
      <c r="K50" s="14">
        <f t="shared" ref="K50" si="15">J50*(1+$B$47)</f>
        <v>7780.9359375000004</v>
      </c>
      <c r="L50" s="14">
        <f t="shared" ref="L50" si="16">K50*(1+$B$47)</f>
        <v>11671.403906250001</v>
      </c>
      <c r="M50" s="14">
        <f t="shared" ref="M50" si="17">L50*(1+$B$47)</f>
        <v>17507.105859375002</v>
      </c>
      <c r="N50" s="14">
        <f t="shared" ref="N50" si="18">M50*(1+$B$47)</f>
        <v>26260.658789062501</v>
      </c>
      <c r="O50" s="31">
        <f>N50*(1+$B$47)</f>
        <v>39390.988183593756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106</v>
      </c>
      <c r="D51" s="14">
        <f t="shared" ref="D51:L51" si="19">C51*(1+$B$47)</f>
        <v>159</v>
      </c>
      <c r="E51" s="20">
        <f t="shared" si="19"/>
        <v>238.5</v>
      </c>
      <c r="F51" s="14">
        <f t="shared" si="19"/>
        <v>357.75</v>
      </c>
      <c r="G51" s="14">
        <f t="shared" si="19"/>
        <v>536.625</v>
      </c>
      <c r="H51" s="14">
        <f t="shared" si="19"/>
        <v>804.9375</v>
      </c>
      <c r="I51" s="14">
        <f t="shared" si="19"/>
        <v>1207.40625</v>
      </c>
      <c r="J51" s="14">
        <f t="shared" si="19"/>
        <v>1811.109375</v>
      </c>
      <c r="K51" s="14">
        <f t="shared" si="19"/>
        <v>2716.6640625</v>
      </c>
      <c r="L51" s="14">
        <f t="shared" si="19"/>
        <v>4074.99609375</v>
      </c>
      <c r="M51" s="14">
        <f t="shared" ref="M51:M53" si="20">L51*(1+$B$47)</f>
        <v>6112.494140625</v>
      </c>
      <c r="N51" s="14">
        <f t="shared" ref="N51:N53" si="21">M51*(1+$B$47)</f>
        <v>9168.7412109375</v>
      </c>
      <c r="O51" s="31">
        <f t="shared" ref="O51:O53" si="22">N51*(1+$B$47)</f>
        <v>13753.11181640625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3307.8</v>
      </c>
      <c r="D52" s="14">
        <f>C52*(1+$B$47)</f>
        <v>4961.7000000000007</v>
      </c>
      <c r="E52" s="20">
        <f t="shared" ref="E52:L52" si="23">D52*(1+$B$47)</f>
        <v>7442.5500000000011</v>
      </c>
      <c r="F52" s="14">
        <f t="shared" si="23"/>
        <v>11163.825000000001</v>
      </c>
      <c r="G52" s="14">
        <f t="shared" si="23"/>
        <v>16745.737500000003</v>
      </c>
      <c r="H52" s="14">
        <f t="shared" si="23"/>
        <v>25118.606250000004</v>
      </c>
      <c r="I52" s="14">
        <f t="shared" si="23"/>
        <v>37677.909375000003</v>
      </c>
      <c r="J52" s="14">
        <f t="shared" si="23"/>
        <v>56516.864062500004</v>
      </c>
      <c r="K52" s="14">
        <f t="shared" si="23"/>
        <v>84775.296093750003</v>
      </c>
      <c r="L52" s="14">
        <f t="shared" si="23"/>
        <v>127162.94414062501</v>
      </c>
      <c r="M52" s="14">
        <f t="shared" si="20"/>
        <v>190744.41621093752</v>
      </c>
      <c r="N52" s="14">
        <f t="shared" si="21"/>
        <v>286116.62431640626</v>
      </c>
      <c r="O52" s="31">
        <f t="shared" si="22"/>
        <v>429174.93647460942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24224.2</v>
      </c>
      <c r="D53" s="14">
        <f t="shared" ref="D53:L53" si="24">C53*(1+$B$47)</f>
        <v>36336.300000000003</v>
      </c>
      <c r="E53" s="20">
        <f t="shared" si="24"/>
        <v>54504.450000000004</v>
      </c>
      <c r="F53" s="14">
        <f t="shared" si="24"/>
        <v>81756.675000000003</v>
      </c>
      <c r="G53" s="14">
        <f t="shared" si="24"/>
        <v>122635.01250000001</v>
      </c>
      <c r="H53" s="14">
        <f t="shared" si="24"/>
        <v>183952.51875000002</v>
      </c>
      <c r="I53" s="14">
        <f t="shared" si="24"/>
        <v>275928.77812500001</v>
      </c>
      <c r="J53" s="14">
        <f t="shared" si="24"/>
        <v>413893.16718750005</v>
      </c>
      <c r="K53" s="14">
        <f t="shared" si="24"/>
        <v>620839.75078125007</v>
      </c>
      <c r="L53" s="14">
        <f t="shared" si="24"/>
        <v>931259.62617187505</v>
      </c>
      <c r="M53" s="14">
        <f t="shared" si="20"/>
        <v>1396889.4392578127</v>
      </c>
      <c r="N53" s="14">
        <f t="shared" si="21"/>
        <v>2095334.158886719</v>
      </c>
      <c r="O53" s="31">
        <f t="shared" si="22"/>
        <v>3143001.2383300783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151</v>
      </c>
      <c r="K10" s="5" t="s">
        <v>152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2021-07-09T10:08:38Z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140255153179168</vt:r8>
  </property>
</Properties>
</file>