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00305BC-926D-46D7-983B-F93DC890194E}" xr6:coauthVersionLast="45" xr6:coauthVersionMax="46" xr10:uidLastSave="{00000000-0000-0000-0000-000000000000}"/>
  <bookViews>
    <workbookView xWindow="-120" yWindow="-16320" windowWidth="29040" windowHeight="15840" activeTab="6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J46" i="28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<sst xmlns="http://schemas.openxmlformats.org/spreadsheetml/2006/main" count="4812" uniqueCount="406">
  <si>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</si>
  <si>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</si>
  <si>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</si>
  <si>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</si>
  <si>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</si>
  <si>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</si>
  <si>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</si>
  <si>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</si>
  <si>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</si>
  <si>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</si>
  <si>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</si>
  <si>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</si>
  <si>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</si>
  <si>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</si>
  <si>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</si>
  <si>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</si>
  <si>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</si>
  <si>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</si>
  <si>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</si>
  <si>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</si>
  <si>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</si>
  <si>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</si>
  <si>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</si>
  <si>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</si>
  <si>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</si>
  <si>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</si>
  <si>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</si>
  <si>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</si>
  <si>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</si>
  <si>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</si>
  <si>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</si>
  <si>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</si>
  <si>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</si>
  <si>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</si>
  <si>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</si>
  <si>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</si>
  <si>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</si>
  <si>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</si>
  <si>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</si>
  <si>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</si>
  <si>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</si>
  <si>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</si>
  <si>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</si>
  <si>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</si>
  <si>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</si>
  <si>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</si>
  <si>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</si>
  <si>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</si>
  <si>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</si>
  <si>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</si>
  <si>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</si>
  <si>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</si>
  <si>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</si>
  <si>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</si>
  <si>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</si>
  <si>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</si>
  <si>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</si>
  <si>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</si>
  <si>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</si>
  <si>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</si>
  <si>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</si>
  <si>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</si>
  <si>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</si>
  <si>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</si>
  <si>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</si>
  <si>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</si>
  <si>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</si>
  <si>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</si>
  <si>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</si>
  <si>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</si>
  <si>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</si>
  <si>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</si>
  <si>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</si>
  <si>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</si>
  <si>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</si>
  <si>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</si>
  <si>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</si>
  <si>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</si>
  <si>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</si>
  <si>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</si>
  <si>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</si>
  <si>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</si>
  <si>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</si>
  <si>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</si>
  <si>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</si>
  <si>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</si>
  <si>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</si>
  <si>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</si>
  <si>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</si>
  <si>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</si>
  <si>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</si>
  <si>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</si>
  <si>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</si>
  <si>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</si>
  <si>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</si>
  <si>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</si>
  <si>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</si>
  <si>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</si>
  <si>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</si>
  <si>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</si>
  <si>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</si>
  <si>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</si>
  <si>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</si>
  <si>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</si>
  <si>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</si>
  <si>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</si>
  <si>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</si>
  <si>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</si>
  <si>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</si>
  <si>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</si>
  <si>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</si>
  <si>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</si>
  <si>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</si>
  <si>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</si>
  <si>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</si>
  <si>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</si>
  <si>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</si>
  <si>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</si>
  <si>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</si>
  <si>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</si>
  <si>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</si>
  <si>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</si>
  <si>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</si>
  <si>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</si>
  <si>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</si>
  <si>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</si>
  <si>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</si>
  <si>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</si>
  <si>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</si>
  <si>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</si>
  <si>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</si>
  <si>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</si>
  <si>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</si>
  <si>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</si>
  <si>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</si>
  <si>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</si>
  <si>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</si>
  <si>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</si>
  <si>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</si>
  <si>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</si>
  <si>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</si>
  <si>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</si>
  <si>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</si>
  <si>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</si>
  <si>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</si>
  <si>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</si>
  <si>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</si>
  <si>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</si>
  <si>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</si>
  <si>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</si>
  <si>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</si>
  <si>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</si>
  <si>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</si>
  <si>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</si>
  <si>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</si>
  <si>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</si>
  <si>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</si>
  <si>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</si>
  <si>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</si>
  <si>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</si>
  <si>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</si>
  <si>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</si>
  <si>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</si>
  <si>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</si>
  <si>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</si>
  <si>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</si>
  <si>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</si>
  <si>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</si>
  <si>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</si>
  <si>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</si>
  <si>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</si>
  <si>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</si>
  <si>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</si>
  <si>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</si>
  <si>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</si>
  <si>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</si>
  <si>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</si>
  <si>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</si>
  <si>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</si>
  <si>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</si>
  <si>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</si>
  <si>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</si>
  <si>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</si>
  <si>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</si>
  <si>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</si>
  <si>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</si>
  <si>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</si>
  <si>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</si>
  <si>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</si>
  <si>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</si>
  <si>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</si>
  <si>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</si>
  <si>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</si>
  <si>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</si>
  <si>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</si>
  <si>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</si>
  <si>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</si>
  <si>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</si>
  <si>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</si>
  <si>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</si>
  <si>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</si>
  <si>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</si>
  <si>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</si>
  <si>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</si>
  <si>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</si>
  <si>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</si>
  <si>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</si>
  <si>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</si>
  <si>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</si>
  <si>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</si>
  <si>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</si>
  <si>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</si>
  <si>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</si>
  <si>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</si>
  <si>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</si>
  <si>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</si>
  <si>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</si>
  <si>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</si>
  <si>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</si>
  <si>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</si>
  <si>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</si>
  <si>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</si>
  <si>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</si>
  <si>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</si>
  <si>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</si>
  <si>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</si>
  <si>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</si>
  <si>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</si>
  <si>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</si>
  <si>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</si>
  <si>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</si>
  <si>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</si>
  <si>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</si>
  <si>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</si>
  <si>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</si>
  <si>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</si>
  <si>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</si>
  <si>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</si>
  <si>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</si>
  <si>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</si>
  <si>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</si>
  <si>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</si>
  <si>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</si>
  <si>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</si>
  <si>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</si>
  <si>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</si>
  <si>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</si>
  <si>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</si>
  <si>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</si>
  <si>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</si>
  <si>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</si>
  <si>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</si>
  <si>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</si>
  <si>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</si>
  <si>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</si>
  <si>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</si>
  <si>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</si>
  <si>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</si>
  <si>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</si>
  <si>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</si>
  <si>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</si>
  <si>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</si>
  <si>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</si>
  <si>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</si>
  <si>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</si>
  <si>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</si>
  <si>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</si>
  <si>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</si>
  <si>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</si>
  <si>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</si>
  <si>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</si>
  <si>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</si>
  <si>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</si>
  <si>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</si>
  <si>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</si>
  <si>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</si>
  <si>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</si>
  <si>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</si>
  <si>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</si>
  <si>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</si>
  <si>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</si>
  <si>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</si>
  <si>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</si>
  <si>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</si>
  <si>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</si>
  <si>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</si>
  <si>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</si>
  <si>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</si>
  <si>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</si>
  <si>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</si>
  <si>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</si>
  <si>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</si>
  <si>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</si>
  <si>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</si>
  <si>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</si>
  <si>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</si>
  <si>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</si>
  <si>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</si>
  <si>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</si>
  <si>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</si>
  <si>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</si>
  <si>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</si>
  <si>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</si>
  <si>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</si>
  <si>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</si>
  <si>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</si>
  <si>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</si>
  <si>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</si>
  <si>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</si>
  <si>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</si>
  <si>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</si>
  <si>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</si>
  <si>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</si>
  <si>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</si>
  <si>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</si>
  <si>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</si>
  <si>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</si>
  <si>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</si>
  <si>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</si>
  <si>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</si>
  <si>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</si>
  <si>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</si>
  <si>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</si>
  <si>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</si>
  <si>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</si>
  <si>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</si>
  <si>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</si>
  <si>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</si>
  <si>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</si>
  <si>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</si>
  <si>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</si>
  <si>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</si>
  <si>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</si>
  <si>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</si>
  <si>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</si>
  <si>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</si>
  <si>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</si>
  <si>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</si>
  <si>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</si>
  <si>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</si>
  <si>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</si>
  <si>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</si>
  <si>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</si>
  <si>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</si>
  <si>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</si>
  <si>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</si>
  <si>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</si>
  <si>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</si>
  <si>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</si>
  <si>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</si>
  <si>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</si>
  <si>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</si>
  <si>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</si>
  <si>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</si>
  <si>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</si>
  <si>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</si>
  <si>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</si>
  <si>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</si>
  <si>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</si>
  <si>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</si>
  <si>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</si>
  <si>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</si>
  <si>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</si>
  <si>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</si>
  <si>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</si>
  <si>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</si>
  <si>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</si>
  <si>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</si>
  <si>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</si>
  <si>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</si>
  <si>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</si>
  <si>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</si>
  <si>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</si>
  <si>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</si>
  <si>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</si>
  <si>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</si>
  <si>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</si>
  <si>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</si>
  <si>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</si>
  <si>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</si>
  <si>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</si>
  <si>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</si>
  <si>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</si>
  <si>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</si>
  <si>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</si>
  <si>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</si>
  <si>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</si>
  <si>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</si>
  <si>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</si>
  <si>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</si>
  <si>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</si>
  <si>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</si>
  <si>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</si>
  <si>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</si>
  <si>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</si>
  <si>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</si>
  <si>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</si>
  <si>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</si>
  <si>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</si>
  <si>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</si>
  <si>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</si>
  <si>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</si>
  <si>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</si>
  <si>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RSDSH_Apt,RSDWH_Apt</t>
  </si>
  <si>
    <t>RSDSH_Att,RSDWH_Att</t>
  </si>
  <si>
    <t>RSDSH_Det,RSDWH_Det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</si>
</sst>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23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4" fillId="39" borderId="28" xfId="34395" applyNumberFormat="1" applyFont="1" applyFill="1" applyBorder="1" applyAlignment="1">
      <alignment vertical="center" wrapText="1"/>
    </xf>
    <xf numFmtId="171" fontId="64" fillId="39" borderId="28" xfId="34379" applyNumberFormat="1" applyFont="1" applyFill="1" applyBorder="1" applyAlignment="1">
      <alignment vertical="center" wrapText="1"/>
    </xf>
    <xf numFmtId="171" fontId="75" fillId="41" borderId="0" xfId="34379" applyNumberFormat="1" applyFont="1" applyFill="1" applyAlignment="1">
      <alignment vertical="center"/>
    </xf>
    <xf numFmtId="43" fontId="64" fillId="39" borderId="28" xfId="34395" applyFont="1" applyFill="1" applyBorder="1" applyAlignment="1">
      <alignment horizontal="left" vertical="center" wrapText="1" indent="5"/>
    </xf>
    <xf numFmtId="43" fontId="64" fillId="39" borderId="28" xfId="34395" applyFont="1" applyFill="1" applyBorder="1" applyAlignment="1">
      <alignment horizontal="left" vertical="center" wrapText="1" indent="4"/>
    </xf>
    <xf numFmtId="43" fontId="64" fillId="39" borderId="28" xfId="34395" applyFont="1" applyFill="1" applyBorder="1" applyAlignment="1">
      <alignment horizontal="left" vertical="center" wrapText="1" indent="3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  <xf numFmtId="0" fontId="67" fillId="47" borderId="12" xfId="0" applyFont="1" applyFill="1" applyBorder="1" applyAlignment="1">
      <alignment vertical="center"/>
    </xf>
    <xf numFmtId="10" fontId="67" fillId="37" borderId="0" xfId="34379" applyNumberFormat="1" applyFont="1" applyFill="1" applyAlignment="1">
      <alignment horizontal="left" vertical="center"/>
    </xf>
    <xf numFmtId="10" fontId="67" fillId="37" borderId="29" xfId="34379" applyNumberFormat="1" applyFont="1" applyFill="1" applyBorder="1" applyAlignment="1">
      <alignment horizontal="left" vertical="center"/>
    </xf>
    <xf numFmtId="0" fontId="67" fillId="47" borderId="0" xfId="0" applyFont="1" applyFill="1" applyBorder="1" applyAlignment="1">
      <alignment vertical="center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285</v>
      </c>
      <c r="B2" t="s">
        <v>283</v>
      </c>
      <c r="C2" t="s">
        <v>286</v>
      </c>
      <c r="D2" t="s">
        <v>287</v>
      </c>
      <c r="E2" t="s">
        <v>218</v>
      </c>
      <c r="F2" t="s">
        <v>288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285</v>
      </c>
      <c r="B3" t="s">
        <v>283</v>
      </c>
      <c r="C3" t="s">
        <v>286</v>
      </c>
      <c r="D3" t="s">
        <v>287</v>
      </c>
      <c r="E3" t="s">
        <v>218</v>
      </c>
      <c r="F3" t="s">
        <v>288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285</v>
      </c>
      <c r="B4" t="s">
        <v>283</v>
      </c>
      <c r="C4" t="s">
        <v>286</v>
      </c>
      <c r="D4" t="s">
        <v>287</v>
      </c>
      <c r="E4" t="s">
        <v>218</v>
      </c>
      <c r="F4" t="s">
        <v>288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285</v>
      </c>
      <c r="B5" t="s">
        <v>283</v>
      </c>
      <c r="C5" t="s">
        <v>286</v>
      </c>
      <c r="D5" t="s">
        <v>287</v>
      </c>
      <c r="E5" t="s">
        <v>218</v>
      </c>
      <c r="F5" t="s">
        <v>288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285</v>
      </c>
      <c r="B6" t="s">
        <v>283</v>
      </c>
      <c r="C6" t="s">
        <v>286</v>
      </c>
      <c r="D6" t="s">
        <v>137</v>
      </c>
      <c r="E6" t="s">
        <v>218</v>
      </c>
      <c r="F6" t="s">
        <v>288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285</v>
      </c>
      <c r="B7" t="s">
        <v>283</v>
      </c>
      <c r="C7" t="s">
        <v>286</v>
      </c>
      <c r="D7" t="s">
        <v>137</v>
      </c>
      <c r="E7" t="s">
        <v>218</v>
      </c>
      <c r="F7" t="s">
        <v>288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285</v>
      </c>
      <c r="B8" t="s">
        <v>283</v>
      </c>
      <c r="C8" t="s">
        <v>286</v>
      </c>
      <c r="D8" t="s">
        <v>137</v>
      </c>
      <c r="E8" t="s">
        <v>218</v>
      </c>
      <c r="F8" t="s">
        <v>288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285</v>
      </c>
      <c r="B9" t="s">
        <v>283</v>
      </c>
      <c r="C9" t="s">
        <v>286</v>
      </c>
      <c r="D9" t="s">
        <v>137</v>
      </c>
      <c r="E9" t="s">
        <v>218</v>
      </c>
      <c r="F9" t="s">
        <v>288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285</v>
      </c>
      <c r="B10" t="s">
        <v>283</v>
      </c>
      <c r="C10" t="s">
        <v>289</v>
      </c>
      <c r="D10" t="s">
        <v>287</v>
      </c>
      <c r="E10" t="s">
        <v>218</v>
      </c>
      <c r="F10" t="s">
        <v>288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285</v>
      </c>
      <c r="B11" t="s">
        <v>283</v>
      </c>
      <c r="C11" t="s">
        <v>289</v>
      </c>
      <c r="D11" t="s">
        <v>287</v>
      </c>
      <c r="E11" t="s">
        <v>218</v>
      </c>
      <c r="F11" t="s">
        <v>288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285</v>
      </c>
      <c r="B12" t="s">
        <v>283</v>
      </c>
      <c r="C12" t="s">
        <v>289</v>
      </c>
      <c r="D12" t="s">
        <v>287</v>
      </c>
      <c r="E12" t="s">
        <v>218</v>
      </c>
      <c r="F12" t="s">
        <v>288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285</v>
      </c>
      <c r="B13" t="s">
        <v>283</v>
      </c>
      <c r="C13" t="s">
        <v>289</v>
      </c>
      <c r="D13" t="s">
        <v>287</v>
      </c>
      <c r="E13" t="s">
        <v>218</v>
      </c>
      <c r="F13" t="s">
        <v>288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285</v>
      </c>
      <c r="B14" t="s">
        <v>283</v>
      </c>
      <c r="C14" t="s">
        <v>289</v>
      </c>
      <c r="D14" t="s">
        <v>137</v>
      </c>
      <c r="E14" t="s">
        <v>218</v>
      </c>
      <c r="F14" t="s">
        <v>288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285</v>
      </c>
      <c r="B15" t="s">
        <v>283</v>
      </c>
      <c r="C15" t="s">
        <v>289</v>
      </c>
      <c r="D15" t="s">
        <v>137</v>
      </c>
      <c r="E15" t="s">
        <v>218</v>
      </c>
      <c r="F15" t="s">
        <v>288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285</v>
      </c>
      <c r="B16" t="s">
        <v>283</v>
      </c>
      <c r="C16" t="s">
        <v>289</v>
      </c>
      <c r="D16" t="s">
        <v>137</v>
      </c>
      <c r="E16" t="s">
        <v>218</v>
      </c>
      <c r="F16" t="s">
        <v>288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285</v>
      </c>
      <c r="B17" t="s">
        <v>283</v>
      </c>
      <c r="C17" t="s">
        <v>289</v>
      </c>
      <c r="D17" t="s">
        <v>137</v>
      </c>
      <c r="E17" t="s">
        <v>218</v>
      </c>
      <c r="F17" t="s">
        <v>288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285</v>
      </c>
      <c r="B18" t="s">
        <v>283</v>
      </c>
      <c r="C18" t="s">
        <v>290</v>
      </c>
      <c r="D18" t="s">
        <v>291</v>
      </c>
      <c r="E18" t="s">
        <v>218</v>
      </c>
      <c r="F18" t="s">
        <v>288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285</v>
      </c>
      <c r="B19" t="s">
        <v>283</v>
      </c>
      <c r="C19" t="s">
        <v>290</v>
      </c>
      <c r="D19" t="s">
        <v>291</v>
      </c>
      <c r="E19" t="s">
        <v>218</v>
      </c>
      <c r="F19" t="s">
        <v>288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285</v>
      </c>
      <c r="B20" t="s">
        <v>283</v>
      </c>
      <c r="C20" t="s">
        <v>290</v>
      </c>
      <c r="D20" t="s">
        <v>291</v>
      </c>
      <c r="E20" t="s">
        <v>218</v>
      </c>
      <c r="F20" t="s">
        <v>288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285</v>
      </c>
      <c r="B21" t="s">
        <v>283</v>
      </c>
      <c r="C21" t="s">
        <v>290</v>
      </c>
      <c r="D21" t="s">
        <v>291</v>
      </c>
      <c r="E21" t="s">
        <v>218</v>
      </c>
      <c r="F21" t="s">
        <v>288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285</v>
      </c>
      <c r="B22" t="s">
        <v>283</v>
      </c>
      <c r="C22" t="s">
        <v>290</v>
      </c>
      <c r="D22" t="s">
        <v>223</v>
      </c>
      <c r="E22" t="s">
        <v>218</v>
      </c>
      <c r="F22" t="s">
        <v>288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285</v>
      </c>
      <c r="B23" t="s">
        <v>283</v>
      </c>
      <c r="C23" t="s">
        <v>290</v>
      </c>
      <c r="D23" t="s">
        <v>223</v>
      </c>
      <c r="E23" t="s">
        <v>218</v>
      </c>
      <c r="F23" t="s">
        <v>288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285</v>
      </c>
      <c r="B24" t="s">
        <v>283</v>
      </c>
      <c r="C24" t="s">
        <v>290</v>
      </c>
      <c r="D24" t="s">
        <v>223</v>
      </c>
      <c r="E24" t="s">
        <v>218</v>
      </c>
      <c r="F24" t="s">
        <v>288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285</v>
      </c>
      <c r="B25" t="s">
        <v>283</v>
      </c>
      <c r="C25" t="s">
        <v>290</v>
      </c>
      <c r="D25" t="s">
        <v>223</v>
      </c>
      <c r="E25" t="s">
        <v>218</v>
      </c>
      <c r="F25" t="s">
        <v>288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285</v>
      </c>
      <c r="B26" t="s">
        <v>283</v>
      </c>
      <c r="C26" t="s">
        <v>292</v>
      </c>
      <c r="D26" t="s">
        <v>291</v>
      </c>
      <c r="E26" t="s">
        <v>218</v>
      </c>
      <c r="F26" t="s">
        <v>288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285</v>
      </c>
      <c r="B27" t="s">
        <v>283</v>
      </c>
      <c r="C27" t="s">
        <v>292</v>
      </c>
      <c r="D27" t="s">
        <v>291</v>
      </c>
      <c r="E27" t="s">
        <v>218</v>
      </c>
      <c r="F27" t="s">
        <v>288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285</v>
      </c>
      <c r="B28" t="s">
        <v>283</v>
      </c>
      <c r="C28" t="s">
        <v>292</v>
      </c>
      <c r="D28" t="s">
        <v>291</v>
      </c>
      <c r="E28" t="s">
        <v>218</v>
      </c>
      <c r="F28" t="s">
        <v>288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285</v>
      </c>
      <c r="B29" t="s">
        <v>283</v>
      </c>
      <c r="C29" t="s">
        <v>292</v>
      </c>
      <c r="D29" t="s">
        <v>291</v>
      </c>
      <c r="E29" t="s">
        <v>218</v>
      </c>
      <c r="F29" t="s">
        <v>288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285</v>
      </c>
      <c r="B30" t="s">
        <v>283</v>
      </c>
      <c r="C30" t="s">
        <v>292</v>
      </c>
      <c r="D30" t="s">
        <v>223</v>
      </c>
      <c r="E30" t="s">
        <v>218</v>
      </c>
      <c r="F30" t="s">
        <v>288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285</v>
      </c>
      <c r="B31" t="s">
        <v>283</v>
      </c>
      <c r="C31" t="s">
        <v>292</v>
      </c>
      <c r="D31" t="s">
        <v>223</v>
      </c>
      <c r="E31" t="s">
        <v>218</v>
      </c>
      <c r="F31" t="s">
        <v>288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285</v>
      </c>
      <c r="B32" t="s">
        <v>283</v>
      </c>
      <c r="C32" t="s">
        <v>292</v>
      </c>
      <c r="D32" t="s">
        <v>223</v>
      </c>
      <c r="E32" t="s">
        <v>218</v>
      </c>
      <c r="F32" t="s">
        <v>288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285</v>
      </c>
      <c r="B33" t="s">
        <v>283</v>
      </c>
      <c r="C33" t="s">
        <v>292</v>
      </c>
      <c r="D33" t="s">
        <v>223</v>
      </c>
      <c r="E33" t="s">
        <v>218</v>
      </c>
      <c r="F33" t="s">
        <v>288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285</v>
      </c>
      <c r="B34" t="s">
        <v>283</v>
      </c>
      <c r="C34" t="s">
        <v>293</v>
      </c>
      <c r="D34" t="s">
        <v>294</v>
      </c>
      <c r="E34" t="s">
        <v>218</v>
      </c>
      <c r="F34" t="s">
        <v>288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285</v>
      </c>
      <c r="B35" t="s">
        <v>283</v>
      </c>
      <c r="C35" t="s">
        <v>293</v>
      </c>
      <c r="D35" t="s">
        <v>294</v>
      </c>
      <c r="E35" t="s">
        <v>218</v>
      </c>
      <c r="F35" t="s">
        <v>288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285</v>
      </c>
      <c r="B36" t="s">
        <v>283</v>
      </c>
      <c r="C36" t="s">
        <v>293</v>
      </c>
      <c r="D36" t="s">
        <v>294</v>
      </c>
      <c r="E36" t="s">
        <v>218</v>
      </c>
      <c r="F36" t="s">
        <v>288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285</v>
      </c>
      <c r="B37" t="s">
        <v>283</v>
      </c>
      <c r="C37" t="s">
        <v>293</v>
      </c>
      <c r="D37" t="s">
        <v>294</v>
      </c>
      <c r="E37" t="s">
        <v>218</v>
      </c>
      <c r="F37" t="s">
        <v>288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285</v>
      </c>
      <c r="B38" t="s">
        <v>283</v>
      </c>
      <c r="C38" t="s">
        <v>293</v>
      </c>
      <c r="D38" t="s">
        <v>253</v>
      </c>
      <c r="E38" t="s">
        <v>218</v>
      </c>
      <c r="F38" t="s">
        <v>288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285</v>
      </c>
      <c r="B39" t="s">
        <v>283</v>
      </c>
      <c r="C39" t="s">
        <v>293</v>
      </c>
      <c r="D39" t="s">
        <v>253</v>
      </c>
      <c r="E39" t="s">
        <v>218</v>
      </c>
      <c r="F39" t="s">
        <v>288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285</v>
      </c>
      <c r="B40" t="s">
        <v>283</v>
      </c>
      <c r="C40" t="s">
        <v>293</v>
      </c>
      <c r="D40" t="s">
        <v>253</v>
      </c>
      <c r="E40" t="s">
        <v>218</v>
      </c>
      <c r="F40" t="s">
        <v>288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285</v>
      </c>
      <c r="B41" t="s">
        <v>283</v>
      </c>
      <c r="C41" t="s">
        <v>293</v>
      </c>
      <c r="D41" t="s">
        <v>253</v>
      </c>
      <c r="E41" t="s">
        <v>218</v>
      </c>
      <c r="F41" t="s">
        <v>288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285</v>
      </c>
      <c r="B42" t="s">
        <v>283</v>
      </c>
      <c r="C42" t="s">
        <v>295</v>
      </c>
      <c r="D42" t="s">
        <v>294</v>
      </c>
      <c r="E42" t="s">
        <v>218</v>
      </c>
      <c r="F42" t="s">
        <v>288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285</v>
      </c>
      <c r="B43" t="s">
        <v>283</v>
      </c>
      <c r="C43" t="s">
        <v>295</v>
      </c>
      <c r="D43" t="s">
        <v>294</v>
      </c>
      <c r="E43" t="s">
        <v>218</v>
      </c>
      <c r="F43" t="s">
        <v>288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285</v>
      </c>
      <c r="B44" t="s">
        <v>283</v>
      </c>
      <c r="C44" t="s">
        <v>295</v>
      </c>
      <c r="D44" t="s">
        <v>294</v>
      </c>
      <c r="E44" t="s">
        <v>218</v>
      </c>
      <c r="F44" t="s">
        <v>288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285</v>
      </c>
      <c r="B45" t="s">
        <v>283</v>
      </c>
      <c r="C45" t="s">
        <v>295</v>
      </c>
      <c r="D45" t="s">
        <v>294</v>
      </c>
      <c r="E45" t="s">
        <v>218</v>
      </c>
      <c r="F45" t="s">
        <v>288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285</v>
      </c>
      <c r="B46" t="s">
        <v>283</v>
      </c>
      <c r="C46" t="s">
        <v>295</v>
      </c>
      <c r="D46" t="s">
        <v>253</v>
      </c>
      <c r="E46" t="s">
        <v>218</v>
      </c>
      <c r="F46" t="s">
        <v>288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285</v>
      </c>
      <c r="B47" t="s">
        <v>283</v>
      </c>
      <c r="C47" t="s">
        <v>295</v>
      </c>
      <c r="D47" t="s">
        <v>253</v>
      </c>
      <c r="E47" t="s">
        <v>218</v>
      </c>
      <c r="F47" t="s">
        <v>288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285</v>
      </c>
      <c r="B48" t="s">
        <v>283</v>
      </c>
      <c r="C48" t="s">
        <v>295</v>
      </c>
      <c r="D48" t="s">
        <v>253</v>
      </c>
      <c r="E48" t="s">
        <v>218</v>
      </c>
      <c r="F48" t="s">
        <v>288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285</v>
      </c>
      <c r="B49" t="s">
        <v>283</v>
      </c>
      <c r="C49" t="s">
        <v>295</v>
      </c>
      <c r="D49" t="s">
        <v>253</v>
      </c>
      <c r="E49" t="s">
        <v>218</v>
      </c>
      <c r="F49" t="s">
        <v>288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285</v>
      </c>
      <c r="B50" t="s">
        <v>283</v>
      </c>
      <c r="C50" t="s">
        <v>296</v>
      </c>
      <c r="D50" t="s">
        <v>137</v>
      </c>
      <c r="E50" t="s">
        <v>218</v>
      </c>
      <c r="F50" t="s">
        <v>288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285</v>
      </c>
      <c r="B51" t="s">
        <v>283</v>
      </c>
      <c r="C51" t="s">
        <v>296</v>
      </c>
      <c r="D51" t="s">
        <v>137</v>
      </c>
      <c r="E51" t="s">
        <v>218</v>
      </c>
      <c r="F51" t="s">
        <v>288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285</v>
      </c>
      <c r="B52" t="s">
        <v>283</v>
      </c>
      <c r="C52" t="s">
        <v>296</v>
      </c>
      <c r="D52" t="s">
        <v>137</v>
      </c>
      <c r="E52" t="s">
        <v>218</v>
      </c>
      <c r="F52" t="s">
        <v>288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285</v>
      </c>
      <c r="B53" t="s">
        <v>283</v>
      </c>
      <c r="C53" t="s">
        <v>296</v>
      </c>
      <c r="D53" t="s">
        <v>137</v>
      </c>
      <c r="E53" t="s">
        <v>218</v>
      </c>
      <c r="F53" t="s">
        <v>288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285</v>
      </c>
      <c r="B54" t="s">
        <v>283</v>
      </c>
      <c r="C54" t="s">
        <v>297</v>
      </c>
      <c r="D54" t="s">
        <v>137</v>
      </c>
      <c r="E54" t="s">
        <v>218</v>
      </c>
      <c r="F54" t="s">
        <v>288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285</v>
      </c>
      <c r="B55" t="s">
        <v>283</v>
      </c>
      <c r="C55" t="s">
        <v>297</v>
      </c>
      <c r="D55" t="s">
        <v>137</v>
      </c>
      <c r="E55" t="s">
        <v>218</v>
      </c>
      <c r="F55" t="s">
        <v>288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285</v>
      </c>
      <c r="B56" t="s">
        <v>283</v>
      </c>
      <c r="C56" t="s">
        <v>297</v>
      </c>
      <c r="D56" t="s">
        <v>137</v>
      </c>
      <c r="E56" t="s">
        <v>218</v>
      </c>
      <c r="F56" t="s">
        <v>288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285</v>
      </c>
      <c r="B57" t="s">
        <v>283</v>
      </c>
      <c r="C57" t="s">
        <v>297</v>
      </c>
      <c r="D57" t="s">
        <v>137</v>
      </c>
      <c r="E57" t="s">
        <v>218</v>
      </c>
      <c r="F57" t="s">
        <v>288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285</v>
      </c>
      <c r="B58" t="s">
        <v>283</v>
      </c>
      <c r="C58" t="s">
        <v>298</v>
      </c>
      <c r="D58" t="s">
        <v>137</v>
      </c>
      <c r="E58" t="s">
        <v>218</v>
      </c>
      <c r="F58" t="s">
        <v>288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285</v>
      </c>
      <c r="B59" t="s">
        <v>283</v>
      </c>
      <c r="C59" t="s">
        <v>298</v>
      </c>
      <c r="D59" t="s">
        <v>137</v>
      </c>
      <c r="E59" t="s">
        <v>218</v>
      </c>
      <c r="F59" t="s">
        <v>288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285</v>
      </c>
      <c r="B60" t="s">
        <v>283</v>
      </c>
      <c r="C60" t="s">
        <v>298</v>
      </c>
      <c r="D60" t="s">
        <v>137</v>
      </c>
      <c r="E60" t="s">
        <v>218</v>
      </c>
      <c r="F60" t="s">
        <v>288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285</v>
      </c>
      <c r="B61" t="s">
        <v>283</v>
      </c>
      <c r="C61" t="s">
        <v>298</v>
      </c>
      <c r="D61" t="s">
        <v>137</v>
      </c>
      <c r="E61" t="s">
        <v>218</v>
      </c>
      <c r="F61" t="s">
        <v>288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285</v>
      </c>
      <c r="B62" t="s">
        <v>283</v>
      </c>
      <c r="C62" t="s">
        <v>299</v>
      </c>
      <c r="D62" t="s">
        <v>223</v>
      </c>
      <c r="E62" t="s">
        <v>218</v>
      </c>
      <c r="F62" t="s">
        <v>288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285</v>
      </c>
      <c r="B63" t="s">
        <v>283</v>
      </c>
      <c r="C63" t="s">
        <v>299</v>
      </c>
      <c r="D63" t="s">
        <v>223</v>
      </c>
      <c r="E63" t="s">
        <v>218</v>
      </c>
      <c r="F63" t="s">
        <v>288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285</v>
      </c>
      <c r="B64" t="s">
        <v>283</v>
      </c>
      <c r="C64" t="s">
        <v>299</v>
      </c>
      <c r="D64" t="s">
        <v>223</v>
      </c>
      <c r="E64" t="s">
        <v>218</v>
      </c>
      <c r="F64" t="s">
        <v>288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285</v>
      </c>
      <c r="B65" t="s">
        <v>283</v>
      </c>
      <c r="C65" t="s">
        <v>299</v>
      </c>
      <c r="D65" t="s">
        <v>223</v>
      </c>
      <c r="E65" t="s">
        <v>218</v>
      </c>
      <c r="F65" t="s">
        <v>288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285</v>
      </c>
      <c r="B66" t="s">
        <v>283</v>
      </c>
      <c r="C66" t="s">
        <v>300</v>
      </c>
      <c r="D66" t="s">
        <v>223</v>
      </c>
      <c r="E66" t="s">
        <v>218</v>
      </c>
      <c r="F66" t="s">
        <v>288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285</v>
      </c>
      <c r="B67" t="s">
        <v>283</v>
      </c>
      <c r="C67" t="s">
        <v>300</v>
      </c>
      <c r="D67" t="s">
        <v>223</v>
      </c>
      <c r="E67" t="s">
        <v>218</v>
      </c>
      <c r="F67" t="s">
        <v>288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285</v>
      </c>
      <c r="B68" t="s">
        <v>283</v>
      </c>
      <c r="C68" t="s">
        <v>300</v>
      </c>
      <c r="D68" t="s">
        <v>223</v>
      </c>
      <c r="E68" t="s">
        <v>218</v>
      </c>
      <c r="F68" t="s">
        <v>288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285</v>
      </c>
      <c r="B69" t="s">
        <v>283</v>
      </c>
      <c r="C69" t="s">
        <v>300</v>
      </c>
      <c r="D69" t="s">
        <v>223</v>
      </c>
      <c r="E69" t="s">
        <v>218</v>
      </c>
      <c r="F69" t="s">
        <v>288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285</v>
      </c>
      <c r="B70" t="s">
        <v>283</v>
      </c>
      <c r="C70" t="s">
        <v>301</v>
      </c>
      <c r="D70" t="s">
        <v>223</v>
      </c>
      <c r="E70" t="s">
        <v>218</v>
      </c>
      <c r="F70" t="s">
        <v>288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285</v>
      </c>
      <c r="B71" t="s">
        <v>283</v>
      </c>
      <c r="C71" t="s">
        <v>301</v>
      </c>
      <c r="D71" t="s">
        <v>223</v>
      </c>
      <c r="E71" t="s">
        <v>218</v>
      </c>
      <c r="F71" t="s">
        <v>288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285</v>
      </c>
      <c r="B72" t="s">
        <v>283</v>
      </c>
      <c r="C72" t="s">
        <v>301</v>
      </c>
      <c r="D72" t="s">
        <v>223</v>
      </c>
      <c r="E72" t="s">
        <v>218</v>
      </c>
      <c r="F72" t="s">
        <v>288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285</v>
      </c>
      <c r="B73" t="s">
        <v>283</v>
      </c>
      <c r="C73" t="s">
        <v>301</v>
      </c>
      <c r="D73" t="s">
        <v>223</v>
      </c>
      <c r="E73" t="s">
        <v>218</v>
      </c>
      <c r="F73" t="s">
        <v>288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285</v>
      </c>
      <c r="B74" t="s">
        <v>283</v>
      </c>
      <c r="C74" t="s">
        <v>302</v>
      </c>
      <c r="D74" t="s">
        <v>253</v>
      </c>
      <c r="E74" t="s">
        <v>218</v>
      </c>
      <c r="F74" t="s">
        <v>288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285</v>
      </c>
      <c r="B75" t="s">
        <v>283</v>
      </c>
      <c r="C75" t="s">
        <v>302</v>
      </c>
      <c r="D75" t="s">
        <v>253</v>
      </c>
      <c r="E75" t="s">
        <v>218</v>
      </c>
      <c r="F75" t="s">
        <v>288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285</v>
      </c>
      <c r="B76" t="s">
        <v>283</v>
      </c>
      <c r="C76" t="s">
        <v>302</v>
      </c>
      <c r="D76" t="s">
        <v>253</v>
      </c>
      <c r="E76" t="s">
        <v>218</v>
      </c>
      <c r="F76" t="s">
        <v>288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285</v>
      </c>
      <c r="B77" t="s">
        <v>283</v>
      </c>
      <c r="C77" t="s">
        <v>302</v>
      </c>
      <c r="D77" t="s">
        <v>253</v>
      </c>
      <c r="E77" t="s">
        <v>218</v>
      </c>
      <c r="F77" t="s">
        <v>288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285</v>
      </c>
      <c r="B78" t="s">
        <v>283</v>
      </c>
      <c r="C78" t="s">
        <v>303</v>
      </c>
      <c r="D78" t="s">
        <v>253</v>
      </c>
      <c r="E78" t="s">
        <v>218</v>
      </c>
      <c r="F78" t="s">
        <v>288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285</v>
      </c>
      <c r="B79" t="s">
        <v>283</v>
      </c>
      <c r="C79" t="s">
        <v>303</v>
      </c>
      <c r="D79" t="s">
        <v>253</v>
      </c>
      <c r="E79" t="s">
        <v>218</v>
      </c>
      <c r="F79" t="s">
        <v>288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285</v>
      </c>
      <c r="B80" t="s">
        <v>283</v>
      </c>
      <c r="C80" t="s">
        <v>303</v>
      </c>
      <c r="D80" t="s">
        <v>253</v>
      </c>
      <c r="E80" t="s">
        <v>218</v>
      </c>
      <c r="F80" t="s">
        <v>288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285</v>
      </c>
      <c r="B81" t="s">
        <v>283</v>
      </c>
      <c r="C81" t="s">
        <v>303</v>
      </c>
      <c r="D81" t="s">
        <v>253</v>
      </c>
      <c r="E81" t="s">
        <v>218</v>
      </c>
      <c r="F81" t="s">
        <v>288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285</v>
      </c>
      <c r="B82" t="s">
        <v>283</v>
      </c>
      <c r="C82" t="s">
        <v>304</v>
      </c>
      <c r="D82" t="s">
        <v>253</v>
      </c>
      <c r="E82" t="s">
        <v>218</v>
      </c>
      <c r="F82" t="s">
        <v>288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285</v>
      </c>
      <c r="B83" t="s">
        <v>283</v>
      </c>
      <c r="C83" t="s">
        <v>304</v>
      </c>
      <c r="D83" t="s">
        <v>253</v>
      </c>
      <c r="E83" t="s">
        <v>218</v>
      </c>
      <c r="F83" t="s">
        <v>288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285</v>
      </c>
      <c r="B84" t="s">
        <v>283</v>
      </c>
      <c r="C84" t="s">
        <v>304</v>
      </c>
      <c r="D84" t="s">
        <v>253</v>
      </c>
      <c r="E84" t="s">
        <v>218</v>
      </c>
      <c r="F84" t="s">
        <v>288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285</v>
      </c>
      <c r="B85" t="s">
        <v>283</v>
      </c>
      <c r="C85" t="s">
        <v>304</v>
      </c>
      <c r="D85" t="s">
        <v>253</v>
      </c>
      <c r="E85" t="s">
        <v>218</v>
      </c>
      <c r="F85" t="s">
        <v>288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285</v>
      </c>
      <c r="B86" t="s">
        <v>283</v>
      </c>
      <c r="C86" t="s">
        <v>305</v>
      </c>
      <c r="D86" t="s">
        <v>137</v>
      </c>
      <c r="E86" t="s">
        <v>218</v>
      </c>
      <c r="F86" t="s">
        <v>288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285</v>
      </c>
      <c r="B87" t="s">
        <v>283</v>
      </c>
      <c r="C87" t="s">
        <v>305</v>
      </c>
      <c r="D87" t="s">
        <v>137</v>
      </c>
      <c r="E87" t="s">
        <v>218</v>
      </c>
      <c r="F87" t="s">
        <v>288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285</v>
      </c>
      <c r="B88" t="s">
        <v>283</v>
      </c>
      <c r="C88" t="s">
        <v>305</v>
      </c>
      <c r="D88" t="s">
        <v>137</v>
      </c>
      <c r="E88" t="s">
        <v>218</v>
      </c>
      <c r="F88" t="s">
        <v>288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285</v>
      </c>
      <c r="B89" t="s">
        <v>283</v>
      </c>
      <c r="C89" t="s">
        <v>305</v>
      </c>
      <c r="D89" t="s">
        <v>137</v>
      </c>
      <c r="E89" t="s">
        <v>218</v>
      </c>
      <c r="F89" t="s">
        <v>288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285</v>
      </c>
      <c r="B90" t="s">
        <v>283</v>
      </c>
      <c r="C90" t="s">
        <v>305</v>
      </c>
      <c r="D90" t="s">
        <v>146</v>
      </c>
      <c r="E90" t="s">
        <v>218</v>
      </c>
      <c r="F90" t="s">
        <v>288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285</v>
      </c>
      <c r="B91" t="s">
        <v>283</v>
      </c>
      <c r="C91" t="s">
        <v>305</v>
      </c>
      <c r="D91" t="s">
        <v>146</v>
      </c>
      <c r="E91" t="s">
        <v>218</v>
      </c>
      <c r="F91" t="s">
        <v>288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285</v>
      </c>
      <c r="B92" t="s">
        <v>283</v>
      </c>
      <c r="C92" t="s">
        <v>305</v>
      </c>
      <c r="D92" t="s">
        <v>146</v>
      </c>
      <c r="E92" t="s">
        <v>218</v>
      </c>
      <c r="F92" t="s">
        <v>288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285</v>
      </c>
      <c r="B93" t="s">
        <v>283</v>
      </c>
      <c r="C93" t="s">
        <v>305</v>
      </c>
      <c r="D93" t="s">
        <v>146</v>
      </c>
      <c r="E93" t="s">
        <v>218</v>
      </c>
      <c r="F93" t="s">
        <v>288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285</v>
      </c>
      <c r="B94" t="s">
        <v>283</v>
      </c>
      <c r="C94" t="s">
        <v>306</v>
      </c>
      <c r="D94" t="s">
        <v>137</v>
      </c>
      <c r="E94" t="s">
        <v>218</v>
      </c>
      <c r="F94" t="s">
        <v>288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285</v>
      </c>
      <c r="B95" t="s">
        <v>283</v>
      </c>
      <c r="C95" t="s">
        <v>306</v>
      </c>
      <c r="D95" t="s">
        <v>137</v>
      </c>
      <c r="E95" t="s">
        <v>218</v>
      </c>
      <c r="F95" t="s">
        <v>288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285</v>
      </c>
      <c r="B96" t="s">
        <v>283</v>
      </c>
      <c r="C96" t="s">
        <v>306</v>
      </c>
      <c r="D96" t="s">
        <v>137</v>
      </c>
      <c r="E96" t="s">
        <v>218</v>
      </c>
      <c r="F96" t="s">
        <v>288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285</v>
      </c>
      <c r="B97" t="s">
        <v>283</v>
      </c>
      <c r="C97" t="s">
        <v>306</v>
      </c>
      <c r="D97" t="s">
        <v>137</v>
      </c>
      <c r="E97" t="s">
        <v>218</v>
      </c>
      <c r="F97" t="s">
        <v>288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285</v>
      </c>
      <c r="B98" t="s">
        <v>283</v>
      </c>
      <c r="C98" t="s">
        <v>306</v>
      </c>
      <c r="D98" t="s">
        <v>146</v>
      </c>
      <c r="E98" t="s">
        <v>218</v>
      </c>
      <c r="F98" t="s">
        <v>288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285</v>
      </c>
      <c r="B99" t="s">
        <v>283</v>
      </c>
      <c r="C99" t="s">
        <v>306</v>
      </c>
      <c r="D99" t="s">
        <v>146</v>
      </c>
      <c r="E99" t="s">
        <v>218</v>
      </c>
      <c r="F99" t="s">
        <v>288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285</v>
      </c>
      <c r="B100" t="s">
        <v>283</v>
      </c>
      <c r="C100" t="s">
        <v>306</v>
      </c>
      <c r="D100" t="s">
        <v>146</v>
      </c>
      <c r="E100" t="s">
        <v>218</v>
      </c>
      <c r="F100" t="s">
        <v>288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285</v>
      </c>
      <c r="B101" t="s">
        <v>283</v>
      </c>
      <c r="C101" t="s">
        <v>306</v>
      </c>
      <c r="D101" t="s">
        <v>146</v>
      </c>
      <c r="E101" t="s">
        <v>218</v>
      </c>
      <c r="F101" t="s">
        <v>288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285</v>
      </c>
      <c r="B102" t="s">
        <v>283</v>
      </c>
      <c r="C102" t="s">
        <v>307</v>
      </c>
      <c r="D102" t="s">
        <v>137</v>
      </c>
      <c r="E102" t="s">
        <v>218</v>
      </c>
      <c r="F102" t="s">
        <v>288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285</v>
      </c>
      <c r="B103" t="s">
        <v>283</v>
      </c>
      <c r="C103" t="s">
        <v>307</v>
      </c>
      <c r="D103" t="s">
        <v>137</v>
      </c>
      <c r="E103" t="s">
        <v>218</v>
      </c>
      <c r="F103" t="s">
        <v>288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285</v>
      </c>
      <c r="B104" t="s">
        <v>283</v>
      </c>
      <c r="C104" t="s">
        <v>307</v>
      </c>
      <c r="D104" t="s">
        <v>137</v>
      </c>
      <c r="E104" t="s">
        <v>218</v>
      </c>
      <c r="F104" t="s">
        <v>288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285</v>
      </c>
      <c r="B105" t="s">
        <v>283</v>
      </c>
      <c r="C105" t="s">
        <v>307</v>
      </c>
      <c r="D105" t="s">
        <v>137</v>
      </c>
      <c r="E105" t="s">
        <v>218</v>
      </c>
      <c r="F105" t="s">
        <v>288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285</v>
      </c>
      <c r="B106" t="s">
        <v>283</v>
      </c>
      <c r="C106" t="s">
        <v>307</v>
      </c>
      <c r="D106" t="s">
        <v>146</v>
      </c>
      <c r="E106" t="s">
        <v>218</v>
      </c>
      <c r="F106" t="s">
        <v>288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285</v>
      </c>
      <c r="B107" t="s">
        <v>283</v>
      </c>
      <c r="C107" t="s">
        <v>307</v>
      </c>
      <c r="D107" t="s">
        <v>146</v>
      </c>
      <c r="E107" t="s">
        <v>218</v>
      </c>
      <c r="F107" t="s">
        <v>288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285</v>
      </c>
      <c r="B108" t="s">
        <v>283</v>
      </c>
      <c r="C108" t="s">
        <v>307</v>
      </c>
      <c r="D108" t="s">
        <v>146</v>
      </c>
      <c r="E108" t="s">
        <v>218</v>
      </c>
      <c r="F108" t="s">
        <v>288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285</v>
      </c>
      <c r="B109" t="s">
        <v>283</v>
      </c>
      <c r="C109" t="s">
        <v>307</v>
      </c>
      <c r="D109" t="s">
        <v>146</v>
      </c>
      <c r="E109" t="s">
        <v>218</v>
      </c>
      <c r="F109" t="s">
        <v>288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285</v>
      </c>
      <c r="B110" t="s">
        <v>283</v>
      </c>
      <c r="C110" t="s">
        <v>308</v>
      </c>
      <c r="D110" t="s">
        <v>137</v>
      </c>
      <c r="E110" t="s">
        <v>218</v>
      </c>
      <c r="F110" t="s">
        <v>288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285</v>
      </c>
      <c r="B111" t="s">
        <v>283</v>
      </c>
      <c r="C111" t="s">
        <v>308</v>
      </c>
      <c r="D111" t="s">
        <v>137</v>
      </c>
      <c r="E111" t="s">
        <v>218</v>
      </c>
      <c r="F111" t="s">
        <v>288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285</v>
      </c>
      <c r="B112" t="s">
        <v>283</v>
      </c>
      <c r="C112" t="s">
        <v>308</v>
      </c>
      <c r="D112" t="s">
        <v>137</v>
      </c>
      <c r="E112" t="s">
        <v>218</v>
      </c>
      <c r="F112" t="s">
        <v>288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285</v>
      </c>
      <c r="B113" t="s">
        <v>283</v>
      </c>
      <c r="C113" t="s">
        <v>308</v>
      </c>
      <c r="D113" t="s">
        <v>137</v>
      </c>
      <c r="E113" t="s">
        <v>218</v>
      </c>
      <c r="F113" t="s">
        <v>288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285</v>
      </c>
      <c r="B114" t="s">
        <v>283</v>
      </c>
      <c r="C114" t="s">
        <v>308</v>
      </c>
      <c r="D114" t="s">
        <v>146</v>
      </c>
      <c r="E114" t="s">
        <v>218</v>
      </c>
      <c r="F114" t="s">
        <v>288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285</v>
      </c>
      <c r="B115" t="s">
        <v>283</v>
      </c>
      <c r="C115" t="s">
        <v>308</v>
      </c>
      <c r="D115" t="s">
        <v>146</v>
      </c>
      <c r="E115" t="s">
        <v>218</v>
      </c>
      <c r="F115" t="s">
        <v>288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285</v>
      </c>
      <c r="B116" t="s">
        <v>283</v>
      </c>
      <c r="C116" t="s">
        <v>308</v>
      </c>
      <c r="D116" t="s">
        <v>146</v>
      </c>
      <c r="E116" t="s">
        <v>218</v>
      </c>
      <c r="F116" t="s">
        <v>288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285</v>
      </c>
      <c r="B117" t="s">
        <v>283</v>
      </c>
      <c r="C117" t="s">
        <v>308</v>
      </c>
      <c r="D117" t="s">
        <v>146</v>
      </c>
      <c r="E117" t="s">
        <v>218</v>
      </c>
      <c r="F117" t="s">
        <v>288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285</v>
      </c>
      <c r="B118" t="s">
        <v>283</v>
      </c>
      <c r="C118" t="s">
        <v>309</v>
      </c>
      <c r="D118" t="s">
        <v>223</v>
      </c>
      <c r="E118" t="s">
        <v>218</v>
      </c>
      <c r="F118" t="s">
        <v>288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285</v>
      </c>
      <c r="B119" t="s">
        <v>283</v>
      </c>
      <c r="C119" t="s">
        <v>309</v>
      </c>
      <c r="D119" t="s">
        <v>223</v>
      </c>
      <c r="E119" t="s">
        <v>218</v>
      </c>
      <c r="F119" t="s">
        <v>288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285</v>
      </c>
      <c r="B120" t="s">
        <v>283</v>
      </c>
      <c r="C120" t="s">
        <v>309</v>
      </c>
      <c r="D120" t="s">
        <v>223</v>
      </c>
      <c r="E120" t="s">
        <v>218</v>
      </c>
      <c r="F120" t="s">
        <v>288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285</v>
      </c>
      <c r="B121" t="s">
        <v>283</v>
      </c>
      <c r="C121" t="s">
        <v>309</v>
      </c>
      <c r="D121" t="s">
        <v>223</v>
      </c>
      <c r="E121" t="s">
        <v>218</v>
      </c>
      <c r="F121" t="s">
        <v>288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285</v>
      </c>
      <c r="B122" t="s">
        <v>283</v>
      </c>
      <c r="C122" t="s">
        <v>309</v>
      </c>
      <c r="D122" t="s">
        <v>224</v>
      </c>
      <c r="E122" t="s">
        <v>218</v>
      </c>
      <c r="F122" t="s">
        <v>288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285</v>
      </c>
      <c r="B123" t="s">
        <v>283</v>
      </c>
      <c r="C123" t="s">
        <v>309</v>
      </c>
      <c r="D123" t="s">
        <v>224</v>
      </c>
      <c r="E123" t="s">
        <v>218</v>
      </c>
      <c r="F123" t="s">
        <v>288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285</v>
      </c>
      <c r="B124" t="s">
        <v>283</v>
      </c>
      <c r="C124" t="s">
        <v>309</v>
      </c>
      <c r="D124" t="s">
        <v>224</v>
      </c>
      <c r="E124" t="s">
        <v>218</v>
      </c>
      <c r="F124" t="s">
        <v>288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285</v>
      </c>
      <c r="B125" t="s">
        <v>283</v>
      </c>
      <c r="C125" t="s">
        <v>309</v>
      </c>
      <c r="D125" t="s">
        <v>224</v>
      </c>
      <c r="E125" t="s">
        <v>218</v>
      </c>
      <c r="F125" t="s">
        <v>288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285</v>
      </c>
      <c r="B126" t="s">
        <v>283</v>
      </c>
      <c r="C126" t="s">
        <v>310</v>
      </c>
      <c r="D126" t="s">
        <v>223</v>
      </c>
      <c r="E126" t="s">
        <v>218</v>
      </c>
      <c r="F126" t="s">
        <v>288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285</v>
      </c>
      <c r="B127" t="s">
        <v>283</v>
      </c>
      <c r="C127" t="s">
        <v>310</v>
      </c>
      <c r="D127" t="s">
        <v>223</v>
      </c>
      <c r="E127" t="s">
        <v>218</v>
      </c>
      <c r="F127" t="s">
        <v>288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285</v>
      </c>
      <c r="B128" t="s">
        <v>283</v>
      </c>
      <c r="C128" t="s">
        <v>310</v>
      </c>
      <c r="D128" t="s">
        <v>223</v>
      </c>
      <c r="E128" t="s">
        <v>218</v>
      </c>
      <c r="F128" t="s">
        <v>288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285</v>
      </c>
      <c r="B129" t="s">
        <v>283</v>
      </c>
      <c r="C129" t="s">
        <v>310</v>
      </c>
      <c r="D129" t="s">
        <v>223</v>
      </c>
      <c r="E129" t="s">
        <v>218</v>
      </c>
      <c r="F129" t="s">
        <v>288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285</v>
      </c>
      <c r="B130" t="s">
        <v>283</v>
      </c>
      <c r="C130" t="s">
        <v>310</v>
      </c>
      <c r="D130" t="s">
        <v>224</v>
      </c>
      <c r="E130" t="s">
        <v>218</v>
      </c>
      <c r="F130" t="s">
        <v>288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285</v>
      </c>
      <c r="B131" t="s">
        <v>283</v>
      </c>
      <c r="C131" t="s">
        <v>310</v>
      </c>
      <c r="D131" t="s">
        <v>224</v>
      </c>
      <c r="E131" t="s">
        <v>218</v>
      </c>
      <c r="F131" t="s">
        <v>288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285</v>
      </c>
      <c r="B132" t="s">
        <v>283</v>
      </c>
      <c r="C132" t="s">
        <v>310</v>
      </c>
      <c r="D132" t="s">
        <v>224</v>
      </c>
      <c r="E132" t="s">
        <v>218</v>
      </c>
      <c r="F132" t="s">
        <v>288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285</v>
      </c>
      <c r="B133" t="s">
        <v>283</v>
      </c>
      <c r="C133" t="s">
        <v>310</v>
      </c>
      <c r="D133" t="s">
        <v>224</v>
      </c>
      <c r="E133" t="s">
        <v>218</v>
      </c>
      <c r="F133" t="s">
        <v>288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285</v>
      </c>
      <c r="B134" t="s">
        <v>283</v>
      </c>
      <c r="C134" t="s">
        <v>311</v>
      </c>
      <c r="D134" t="s">
        <v>223</v>
      </c>
      <c r="E134" t="s">
        <v>218</v>
      </c>
      <c r="F134" t="s">
        <v>288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285</v>
      </c>
      <c r="B135" t="s">
        <v>283</v>
      </c>
      <c r="C135" t="s">
        <v>311</v>
      </c>
      <c r="D135" t="s">
        <v>223</v>
      </c>
      <c r="E135" t="s">
        <v>218</v>
      </c>
      <c r="F135" t="s">
        <v>288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285</v>
      </c>
      <c r="B136" t="s">
        <v>283</v>
      </c>
      <c r="C136" t="s">
        <v>311</v>
      </c>
      <c r="D136" t="s">
        <v>223</v>
      </c>
      <c r="E136" t="s">
        <v>218</v>
      </c>
      <c r="F136" t="s">
        <v>288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285</v>
      </c>
      <c r="B137" t="s">
        <v>283</v>
      </c>
      <c r="C137" t="s">
        <v>311</v>
      </c>
      <c r="D137" t="s">
        <v>223</v>
      </c>
      <c r="E137" t="s">
        <v>218</v>
      </c>
      <c r="F137" t="s">
        <v>288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285</v>
      </c>
      <c r="B138" t="s">
        <v>283</v>
      </c>
      <c r="C138" t="s">
        <v>311</v>
      </c>
      <c r="D138" t="s">
        <v>224</v>
      </c>
      <c r="E138" t="s">
        <v>218</v>
      </c>
      <c r="F138" t="s">
        <v>288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285</v>
      </c>
      <c r="B139" t="s">
        <v>283</v>
      </c>
      <c r="C139" t="s">
        <v>311</v>
      </c>
      <c r="D139" t="s">
        <v>224</v>
      </c>
      <c r="E139" t="s">
        <v>218</v>
      </c>
      <c r="F139" t="s">
        <v>288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285</v>
      </c>
      <c r="B140" t="s">
        <v>283</v>
      </c>
      <c r="C140" t="s">
        <v>311</v>
      </c>
      <c r="D140" t="s">
        <v>224</v>
      </c>
      <c r="E140" t="s">
        <v>218</v>
      </c>
      <c r="F140" t="s">
        <v>288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285</v>
      </c>
      <c r="B141" t="s">
        <v>283</v>
      </c>
      <c r="C141" t="s">
        <v>311</v>
      </c>
      <c r="D141" t="s">
        <v>224</v>
      </c>
      <c r="E141" t="s">
        <v>218</v>
      </c>
      <c r="F141" t="s">
        <v>288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285</v>
      </c>
      <c r="B142" t="s">
        <v>283</v>
      </c>
      <c r="C142" t="s">
        <v>312</v>
      </c>
      <c r="D142" t="s">
        <v>223</v>
      </c>
      <c r="E142" t="s">
        <v>218</v>
      </c>
      <c r="F142" t="s">
        <v>288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285</v>
      </c>
      <c r="B143" t="s">
        <v>283</v>
      </c>
      <c r="C143" t="s">
        <v>312</v>
      </c>
      <c r="D143" t="s">
        <v>223</v>
      </c>
      <c r="E143" t="s">
        <v>218</v>
      </c>
      <c r="F143" t="s">
        <v>288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285</v>
      </c>
      <c r="B144" t="s">
        <v>283</v>
      </c>
      <c r="C144" t="s">
        <v>312</v>
      </c>
      <c r="D144" t="s">
        <v>223</v>
      </c>
      <c r="E144" t="s">
        <v>218</v>
      </c>
      <c r="F144" t="s">
        <v>288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285</v>
      </c>
      <c r="B145" t="s">
        <v>283</v>
      </c>
      <c r="C145" t="s">
        <v>312</v>
      </c>
      <c r="D145" t="s">
        <v>223</v>
      </c>
      <c r="E145" t="s">
        <v>218</v>
      </c>
      <c r="F145" t="s">
        <v>288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285</v>
      </c>
      <c r="B146" t="s">
        <v>283</v>
      </c>
      <c r="C146" t="s">
        <v>312</v>
      </c>
      <c r="D146" t="s">
        <v>224</v>
      </c>
      <c r="E146" t="s">
        <v>218</v>
      </c>
      <c r="F146" t="s">
        <v>288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285</v>
      </c>
      <c r="B147" t="s">
        <v>283</v>
      </c>
      <c r="C147" t="s">
        <v>312</v>
      </c>
      <c r="D147" t="s">
        <v>224</v>
      </c>
      <c r="E147" t="s">
        <v>218</v>
      </c>
      <c r="F147" t="s">
        <v>288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285</v>
      </c>
      <c r="B148" t="s">
        <v>283</v>
      </c>
      <c r="C148" t="s">
        <v>312</v>
      </c>
      <c r="D148" t="s">
        <v>224</v>
      </c>
      <c r="E148" t="s">
        <v>218</v>
      </c>
      <c r="F148" t="s">
        <v>288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285</v>
      </c>
      <c r="B149" t="s">
        <v>283</v>
      </c>
      <c r="C149" t="s">
        <v>312</v>
      </c>
      <c r="D149" t="s">
        <v>224</v>
      </c>
      <c r="E149" t="s">
        <v>218</v>
      </c>
      <c r="F149" t="s">
        <v>288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285</v>
      </c>
      <c r="B150" t="s">
        <v>283</v>
      </c>
      <c r="C150" t="s">
        <v>313</v>
      </c>
      <c r="D150" t="s">
        <v>223</v>
      </c>
      <c r="E150" t="s">
        <v>218</v>
      </c>
      <c r="F150" t="s">
        <v>288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285</v>
      </c>
      <c r="B151" t="s">
        <v>283</v>
      </c>
      <c r="C151" t="s">
        <v>313</v>
      </c>
      <c r="D151" t="s">
        <v>223</v>
      </c>
      <c r="E151" t="s">
        <v>218</v>
      </c>
      <c r="F151" t="s">
        <v>288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285</v>
      </c>
      <c r="B152" t="s">
        <v>283</v>
      </c>
      <c r="C152" t="s">
        <v>313</v>
      </c>
      <c r="D152" t="s">
        <v>223</v>
      </c>
      <c r="E152" t="s">
        <v>218</v>
      </c>
      <c r="F152" t="s">
        <v>288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285</v>
      </c>
      <c r="B153" t="s">
        <v>283</v>
      </c>
      <c r="C153" t="s">
        <v>313</v>
      </c>
      <c r="D153" t="s">
        <v>223</v>
      </c>
      <c r="E153" t="s">
        <v>218</v>
      </c>
      <c r="F153" t="s">
        <v>288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285</v>
      </c>
      <c r="B154" t="s">
        <v>283</v>
      </c>
      <c r="C154" t="s">
        <v>313</v>
      </c>
      <c r="D154" t="s">
        <v>224</v>
      </c>
      <c r="E154" t="s">
        <v>218</v>
      </c>
      <c r="F154" t="s">
        <v>288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285</v>
      </c>
      <c r="B155" t="s">
        <v>283</v>
      </c>
      <c r="C155" t="s">
        <v>313</v>
      </c>
      <c r="D155" t="s">
        <v>224</v>
      </c>
      <c r="E155" t="s">
        <v>218</v>
      </c>
      <c r="F155" t="s">
        <v>288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285</v>
      </c>
      <c r="B156" t="s">
        <v>283</v>
      </c>
      <c r="C156" t="s">
        <v>313</v>
      </c>
      <c r="D156" t="s">
        <v>224</v>
      </c>
      <c r="E156" t="s">
        <v>218</v>
      </c>
      <c r="F156" t="s">
        <v>288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285</v>
      </c>
      <c r="B157" t="s">
        <v>283</v>
      </c>
      <c r="C157" t="s">
        <v>313</v>
      </c>
      <c r="D157" t="s">
        <v>224</v>
      </c>
      <c r="E157" t="s">
        <v>218</v>
      </c>
      <c r="F157" t="s">
        <v>288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285</v>
      </c>
      <c r="B158" t="s">
        <v>283</v>
      </c>
      <c r="C158" t="s">
        <v>314</v>
      </c>
      <c r="D158" t="s">
        <v>253</v>
      </c>
      <c r="E158" t="s">
        <v>218</v>
      </c>
      <c r="F158" t="s">
        <v>288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285</v>
      </c>
      <c r="B159" t="s">
        <v>283</v>
      </c>
      <c r="C159" t="s">
        <v>314</v>
      </c>
      <c r="D159" t="s">
        <v>253</v>
      </c>
      <c r="E159" t="s">
        <v>218</v>
      </c>
      <c r="F159" t="s">
        <v>288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285</v>
      </c>
      <c r="B160" t="s">
        <v>283</v>
      </c>
      <c r="C160" t="s">
        <v>314</v>
      </c>
      <c r="D160" t="s">
        <v>253</v>
      </c>
      <c r="E160" t="s">
        <v>218</v>
      </c>
      <c r="F160" t="s">
        <v>288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285</v>
      </c>
      <c r="B161" t="s">
        <v>283</v>
      </c>
      <c r="C161" t="s">
        <v>314</v>
      </c>
      <c r="D161" t="s">
        <v>253</v>
      </c>
      <c r="E161" t="s">
        <v>218</v>
      </c>
      <c r="F161" t="s">
        <v>288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285</v>
      </c>
      <c r="B162" t="s">
        <v>283</v>
      </c>
      <c r="C162" t="s">
        <v>314</v>
      </c>
      <c r="D162" t="s">
        <v>254</v>
      </c>
      <c r="E162" t="s">
        <v>218</v>
      </c>
      <c r="F162" t="s">
        <v>288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285</v>
      </c>
      <c r="B163" t="s">
        <v>283</v>
      </c>
      <c r="C163" t="s">
        <v>314</v>
      </c>
      <c r="D163" t="s">
        <v>254</v>
      </c>
      <c r="E163" t="s">
        <v>218</v>
      </c>
      <c r="F163" t="s">
        <v>288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285</v>
      </c>
      <c r="B164" t="s">
        <v>283</v>
      </c>
      <c r="C164" t="s">
        <v>314</v>
      </c>
      <c r="D164" t="s">
        <v>254</v>
      </c>
      <c r="E164" t="s">
        <v>218</v>
      </c>
      <c r="F164" t="s">
        <v>288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285</v>
      </c>
      <c r="B165" t="s">
        <v>283</v>
      </c>
      <c r="C165" t="s">
        <v>314</v>
      </c>
      <c r="D165" t="s">
        <v>254</v>
      </c>
      <c r="E165" t="s">
        <v>218</v>
      </c>
      <c r="F165" t="s">
        <v>288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285</v>
      </c>
      <c r="B166" t="s">
        <v>283</v>
      </c>
      <c r="C166" t="s">
        <v>315</v>
      </c>
      <c r="D166" t="s">
        <v>253</v>
      </c>
      <c r="E166" t="s">
        <v>218</v>
      </c>
      <c r="F166" t="s">
        <v>288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285</v>
      </c>
      <c r="B167" t="s">
        <v>283</v>
      </c>
      <c r="C167" t="s">
        <v>315</v>
      </c>
      <c r="D167" t="s">
        <v>253</v>
      </c>
      <c r="E167" t="s">
        <v>218</v>
      </c>
      <c r="F167" t="s">
        <v>288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285</v>
      </c>
      <c r="B168" t="s">
        <v>283</v>
      </c>
      <c r="C168" t="s">
        <v>315</v>
      </c>
      <c r="D168" t="s">
        <v>253</v>
      </c>
      <c r="E168" t="s">
        <v>218</v>
      </c>
      <c r="F168" t="s">
        <v>288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285</v>
      </c>
      <c r="B169" t="s">
        <v>283</v>
      </c>
      <c r="C169" t="s">
        <v>315</v>
      </c>
      <c r="D169" t="s">
        <v>253</v>
      </c>
      <c r="E169" t="s">
        <v>218</v>
      </c>
      <c r="F169" t="s">
        <v>288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285</v>
      </c>
      <c r="B170" t="s">
        <v>283</v>
      </c>
      <c r="C170" t="s">
        <v>315</v>
      </c>
      <c r="D170" t="s">
        <v>254</v>
      </c>
      <c r="E170" t="s">
        <v>218</v>
      </c>
      <c r="F170" t="s">
        <v>288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285</v>
      </c>
      <c r="B171" t="s">
        <v>283</v>
      </c>
      <c r="C171" t="s">
        <v>315</v>
      </c>
      <c r="D171" t="s">
        <v>254</v>
      </c>
      <c r="E171" t="s">
        <v>218</v>
      </c>
      <c r="F171" t="s">
        <v>288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285</v>
      </c>
      <c r="B172" t="s">
        <v>283</v>
      </c>
      <c r="C172" t="s">
        <v>315</v>
      </c>
      <c r="D172" t="s">
        <v>254</v>
      </c>
      <c r="E172" t="s">
        <v>218</v>
      </c>
      <c r="F172" t="s">
        <v>288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285</v>
      </c>
      <c r="B173" t="s">
        <v>283</v>
      </c>
      <c r="C173" t="s">
        <v>315</v>
      </c>
      <c r="D173" t="s">
        <v>254</v>
      </c>
      <c r="E173" t="s">
        <v>218</v>
      </c>
      <c r="F173" t="s">
        <v>288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285</v>
      </c>
      <c r="B174" t="s">
        <v>283</v>
      </c>
      <c r="C174" t="s">
        <v>316</v>
      </c>
      <c r="D174" t="s">
        <v>253</v>
      </c>
      <c r="E174" t="s">
        <v>218</v>
      </c>
      <c r="F174" t="s">
        <v>288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285</v>
      </c>
      <c r="B175" t="s">
        <v>283</v>
      </c>
      <c r="C175" t="s">
        <v>316</v>
      </c>
      <c r="D175" t="s">
        <v>253</v>
      </c>
      <c r="E175" t="s">
        <v>218</v>
      </c>
      <c r="F175" t="s">
        <v>288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285</v>
      </c>
      <c r="B176" t="s">
        <v>283</v>
      </c>
      <c r="C176" t="s">
        <v>316</v>
      </c>
      <c r="D176" t="s">
        <v>253</v>
      </c>
      <c r="E176" t="s">
        <v>218</v>
      </c>
      <c r="F176" t="s">
        <v>288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285</v>
      </c>
      <c r="B177" t="s">
        <v>283</v>
      </c>
      <c r="C177" t="s">
        <v>316</v>
      </c>
      <c r="D177" t="s">
        <v>253</v>
      </c>
      <c r="E177" t="s">
        <v>218</v>
      </c>
      <c r="F177" t="s">
        <v>288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285</v>
      </c>
      <c r="B178" t="s">
        <v>283</v>
      </c>
      <c r="C178" t="s">
        <v>316</v>
      </c>
      <c r="D178" t="s">
        <v>254</v>
      </c>
      <c r="E178" t="s">
        <v>218</v>
      </c>
      <c r="F178" t="s">
        <v>288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285</v>
      </c>
      <c r="B179" t="s">
        <v>283</v>
      </c>
      <c r="C179" t="s">
        <v>316</v>
      </c>
      <c r="D179" t="s">
        <v>254</v>
      </c>
      <c r="E179" t="s">
        <v>218</v>
      </c>
      <c r="F179" t="s">
        <v>288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285</v>
      </c>
      <c r="B180" t="s">
        <v>283</v>
      </c>
      <c r="C180" t="s">
        <v>316</v>
      </c>
      <c r="D180" t="s">
        <v>254</v>
      </c>
      <c r="E180" t="s">
        <v>218</v>
      </c>
      <c r="F180" t="s">
        <v>288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285</v>
      </c>
      <c r="B181" t="s">
        <v>283</v>
      </c>
      <c r="C181" t="s">
        <v>316</v>
      </c>
      <c r="D181" t="s">
        <v>254</v>
      </c>
      <c r="E181" t="s">
        <v>218</v>
      </c>
      <c r="F181" t="s">
        <v>288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285</v>
      </c>
      <c r="B182" t="s">
        <v>283</v>
      </c>
      <c r="C182" t="s">
        <v>317</v>
      </c>
      <c r="D182" t="s">
        <v>253</v>
      </c>
      <c r="E182" t="s">
        <v>218</v>
      </c>
      <c r="F182" t="s">
        <v>288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285</v>
      </c>
      <c r="B183" t="s">
        <v>283</v>
      </c>
      <c r="C183" t="s">
        <v>317</v>
      </c>
      <c r="D183" t="s">
        <v>253</v>
      </c>
      <c r="E183" t="s">
        <v>218</v>
      </c>
      <c r="F183" t="s">
        <v>288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285</v>
      </c>
      <c r="B184" t="s">
        <v>283</v>
      </c>
      <c r="C184" t="s">
        <v>317</v>
      </c>
      <c r="D184" t="s">
        <v>253</v>
      </c>
      <c r="E184" t="s">
        <v>218</v>
      </c>
      <c r="F184" t="s">
        <v>288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285</v>
      </c>
      <c r="B185" t="s">
        <v>283</v>
      </c>
      <c r="C185" t="s">
        <v>317</v>
      </c>
      <c r="D185" t="s">
        <v>253</v>
      </c>
      <c r="E185" t="s">
        <v>218</v>
      </c>
      <c r="F185" t="s">
        <v>288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285</v>
      </c>
      <c r="B186" t="s">
        <v>283</v>
      </c>
      <c r="C186" t="s">
        <v>317</v>
      </c>
      <c r="D186" t="s">
        <v>254</v>
      </c>
      <c r="E186" t="s">
        <v>218</v>
      </c>
      <c r="F186" t="s">
        <v>288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285</v>
      </c>
      <c r="B187" t="s">
        <v>283</v>
      </c>
      <c r="C187" t="s">
        <v>317</v>
      </c>
      <c r="D187" t="s">
        <v>254</v>
      </c>
      <c r="E187" t="s">
        <v>218</v>
      </c>
      <c r="F187" t="s">
        <v>288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285</v>
      </c>
      <c r="B188" t="s">
        <v>283</v>
      </c>
      <c r="C188" t="s">
        <v>317</v>
      </c>
      <c r="D188" t="s">
        <v>254</v>
      </c>
      <c r="E188" t="s">
        <v>218</v>
      </c>
      <c r="F188" t="s">
        <v>288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285</v>
      </c>
      <c r="B189" t="s">
        <v>283</v>
      </c>
      <c r="C189" t="s">
        <v>317</v>
      </c>
      <c r="D189" t="s">
        <v>254</v>
      </c>
      <c r="E189" t="s">
        <v>218</v>
      </c>
      <c r="F189" t="s">
        <v>288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285</v>
      </c>
      <c r="B190" t="s">
        <v>283</v>
      </c>
      <c r="C190" t="s">
        <v>318</v>
      </c>
      <c r="D190" t="s">
        <v>253</v>
      </c>
      <c r="E190" t="s">
        <v>218</v>
      </c>
      <c r="F190" t="s">
        <v>288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285</v>
      </c>
      <c r="B191" t="s">
        <v>283</v>
      </c>
      <c r="C191" t="s">
        <v>318</v>
      </c>
      <c r="D191" t="s">
        <v>253</v>
      </c>
      <c r="E191" t="s">
        <v>218</v>
      </c>
      <c r="F191" t="s">
        <v>288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285</v>
      </c>
      <c r="B192" t="s">
        <v>283</v>
      </c>
      <c r="C192" t="s">
        <v>318</v>
      </c>
      <c r="D192" t="s">
        <v>253</v>
      </c>
      <c r="E192" t="s">
        <v>218</v>
      </c>
      <c r="F192" t="s">
        <v>288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285</v>
      </c>
      <c r="B193" t="s">
        <v>283</v>
      </c>
      <c r="C193" t="s">
        <v>318</v>
      </c>
      <c r="D193" t="s">
        <v>253</v>
      </c>
      <c r="E193" t="s">
        <v>218</v>
      </c>
      <c r="F193" t="s">
        <v>288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285</v>
      </c>
      <c r="B194" t="s">
        <v>283</v>
      </c>
      <c r="C194" t="s">
        <v>318</v>
      </c>
      <c r="D194" t="s">
        <v>254</v>
      </c>
      <c r="E194" t="s">
        <v>218</v>
      </c>
      <c r="F194" t="s">
        <v>288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285</v>
      </c>
      <c r="B195" t="s">
        <v>283</v>
      </c>
      <c r="C195" t="s">
        <v>318</v>
      </c>
      <c r="D195" t="s">
        <v>254</v>
      </c>
      <c r="E195" t="s">
        <v>218</v>
      </c>
      <c r="F195" t="s">
        <v>288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285</v>
      </c>
      <c r="B196" t="s">
        <v>283</v>
      </c>
      <c r="C196" t="s">
        <v>318</v>
      </c>
      <c r="D196" t="s">
        <v>254</v>
      </c>
      <c r="E196" t="s">
        <v>218</v>
      </c>
      <c r="F196" t="s">
        <v>288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285</v>
      </c>
      <c r="B197" t="s">
        <v>283</v>
      </c>
      <c r="C197" t="s">
        <v>318</v>
      </c>
      <c r="D197" t="s">
        <v>254</v>
      </c>
      <c r="E197" t="s">
        <v>218</v>
      </c>
      <c r="F197" t="s">
        <v>288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topLeftCell="A7" workbookViewId="0">
      <selection activeCell="E42" sqref="E42"/>
    </sheetView>
  </sheetViews>
  <sheetFormatPr defaultRowHeight="15"/>
  <cols>
    <col min="1" max="1" width="9.140625" style="24"/>
    <col min="2" max="2" width="24.28515625" style="24" customWidth="1"/>
    <col min="3" max="3" width="10" style="24" bestFit="1" customWidth="1"/>
    <col min="4" max="4" width="9.140625" style="24"/>
    <col min="5" max="5" width="23.42578125" style="24" customWidth="1"/>
    <col min="6" max="16384" width="9.140625" style="24"/>
  </cols>
  <sheetData>
    <row r="1" spans="2:10" ht="21">
      <c r="B1" s="97" t="s">
        <v>327</v>
      </c>
    </row>
    <row r="3" spans="2:10">
      <c r="B3" s="20" t="s">
        <v>319</v>
      </c>
    </row>
    <row r="4" spans="2:10" ht="15.75" thickBot="1">
      <c r="B4" s="8" t="s">
        <v>320</v>
      </c>
      <c r="C4" s="8" t="s">
        <v>1</v>
      </c>
      <c r="D4" s="8" t="s">
        <v>321</v>
      </c>
      <c r="E4" s="8" t="s">
        <v>322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98" t="s">
        <v>326</v>
      </c>
    </row>
    <row r="6" spans="2:10">
      <c r="B6" s="24" t="s">
        <v>296</v>
      </c>
      <c r="C6" s="24" t="s">
        <v>328</v>
      </c>
      <c r="D6" s="24" t="s">
        <v>325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286</v>
      </c>
      <c r="C7" s="24" t="s">
        <v>328</v>
      </c>
      <c r="D7" s="24" t="s">
        <v>325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297</v>
      </c>
      <c r="C8" s="24" t="s">
        <v>328</v>
      </c>
      <c r="D8" s="24" t="s">
        <v>325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305</v>
      </c>
      <c r="C9" s="24" t="s">
        <v>328</v>
      </c>
      <c r="D9" s="24" t="s">
        <v>325</v>
      </c>
      <c r="E9" s="24" t="s">
        <v>403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298</v>
      </c>
      <c r="C10" s="24" t="s">
        <v>328</v>
      </c>
      <c r="D10" s="24" t="s">
        <v>325</v>
      </c>
      <c r="E10" s="24" t="s">
        <v>137</v>
      </c>
      <c r="F10" s="99">
        <f>MAX(0,1-(1/AVERAGEIFS(COP!$L$2:$L$500,COP!$C$2:$C$500,'Ambient Heat'!$B10,COP!$G$2:$G$500,'Ambient Heat'!F$4,COP!$D$2:$D$500,"RSDSH*")))</f>
        <v>0.70389809449714913</v>
      </c>
      <c r="G10" s="99">
        <f>MAX(0,1-(1/AVERAGEIFS(COP!$L$2:$L$500,COP!$C$2:$C$500,'Ambient Heat'!$B10,COP!$G$2:$G$500,'Ambient Heat'!G$4,COP!$D$2:$D$500,"RSDSH*")))</f>
        <v>0.72081820338302705</v>
      </c>
      <c r="H10" s="99">
        <f>MAX(0,1-(1/AVERAGEIFS(COP!$L$2:$L$500,COP!$C$2:$C$500,'Ambient Heat'!$B10,COP!$G$2:$G$500,'Ambient Heat'!H$4,COP!$D$2:$D$500,"RSDSH*")))</f>
        <v>0.7557159279601473</v>
      </c>
      <c r="I10" s="99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289</v>
      </c>
      <c r="C11" s="24" t="s">
        <v>328</v>
      </c>
      <c r="D11" s="24" t="s">
        <v>325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98" t="s">
        <v>323</v>
      </c>
      <c r="F12" s="99"/>
      <c r="G12" s="99"/>
      <c r="H12" s="99"/>
      <c r="I12" s="99"/>
    </row>
    <row r="13" spans="2:10">
      <c r="B13" s="24" t="s">
        <v>307</v>
      </c>
      <c r="C13" s="24" t="s">
        <v>328</v>
      </c>
      <c r="D13" s="24" t="s">
        <v>325</v>
      </c>
      <c r="E13" s="24" t="s">
        <v>403</v>
      </c>
      <c r="F13" s="99">
        <f>MAX(0,1-(1/AVERAGEIFS(COP!$L$2:$L$500,COP!$C$2:$C$500,'Ambient Heat'!$B13,COP!$G$2:$G$500,'Ambient Heat'!F$4,COP!$D$2:$D$500,"RSDSH*")))</f>
        <v>0</v>
      </c>
      <c r="G13" s="99">
        <f>MAX(0,1-(1/AVERAGEIFS(COP!$L$2:$L$500,COP!$C$2:$C$500,'Ambient Heat'!$B13,COP!$G$2:$G$500,'Ambient Heat'!G$4,COP!$D$2:$D$500,"RSDSH*")))</f>
        <v>0</v>
      </c>
      <c r="H13" s="99">
        <f>MAX(0,1-(1/AVERAGEIFS(COP!$L$2:$L$500,COP!$C$2:$C$500,'Ambient Heat'!$B13,COP!$G$2:$G$500,'Ambient Heat'!H$4,COP!$D$2:$D$500,"RSDSH*")))</f>
        <v>1.9933100969138584E-2</v>
      </c>
      <c r="I13" s="99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308</v>
      </c>
      <c r="C14" s="24" t="s">
        <v>328</v>
      </c>
      <c r="D14" s="24" t="s">
        <v>325</v>
      </c>
      <c r="E14" s="24" t="s">
        <v>403</v>
      </c>
      <c r="F14" s="99">
        <f>MAX(0,1-(1/AVERAGEIFS(COP!$L$2:$L$500,COP!$C$2:$C$500,'Ambient Heat'!$B14,COP!$G$2:$G$500,'Ambient Heat'!F$4,COP!$D$2:$D$500,"RSDSH*")))</f>
        <v>0</v>
      </c>
      <c r="G14" s="99">
        <f>MAX(0,1-(1/AVERAGEIFS(COP!$L$2:$L$500,COP!$C$2:$C$500,'Ambient Heat'!$B14,COP!$G$2:$G$500,'Ambient Heat'!G$4,COP!$D$2:$D$500,"RSDSH*")))</f>
        <v>0</v>
      </c>
      <c r="H14" s="99">
        <f>MAX(0,1-(1/AVERAGEIFS(COP!$L$2:$L$500,COP!$C$2:$C$500,'Ambient Heat'!$B14,COP!$G$2:$G$500,'Ambient Heat'!H$4,COP!$D$2:$D$500,"RSDSH*")))</f>
        <v>0</v>
      </c>
      <c r="I14" s="99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98" t="s">
        <v>324</v>
      </c>
      <c r="F15" s="99"/>
      <c r="G15" s="99"/>
      <c r="H15" s="99"/>
      <c r="I15" s="99"/>
    </row>
    <row r="16" spans="2:10">
      <c r="B16" s="24" t="s">
        <v>306</v>
      </c>
      <c r="C16" s="24" t="s">
        <v>328</v>
      </c>
      <c r="D16" s="24" t="s">
        <v>325</v>
      </c>
      <c r="E16" s="24" t="s">
        <v>403</v>
      </c>
      <c r="F16" s="99">
        <f>MAX(0,1-(1/AVERAGEIFS(COP!$L$2:$L$500,COP!$C$2:$C$500,'Ambient Heat'!$B16,COP!$G$2:$G$500,'Ambient Heat'!F$4,COP!$D$2:$D$500,"RSDSH*")))</f>
        <v>0</v>
      </c>
      <c r="G16" s="99">
        <f>MAX(0,1-(1/AVERAGEIFS(COP!$L$2:$L$500,COP!$C$2:$C$500,'Ambient Heat'!$B16,COP!$G$2:$G$500,'Ambient Heat'!G$4,COP!$D$2:$D$500,"RSDSH*")))</f>
        <v>0</v>
      </c>
      <c r="H16" s="99">
        <f>MAX(0,1-(1/AVERAGEIFS(COP!$L$2:$L$500,COP!$C$2:$C$500,'Ambient Heat'!$B16,COP!$G$2:$G$500,'Ambient Heat'!H$4,COP!$D$2:$D$500,"RSDSH*")))</f>
        <v>0</v>
      </c>
      <c r="I16" s="99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98" t="s">
        <v>326</v>
      </c>
      <c r="F17" s="99"/>
      <c r="G17" s="99"/>
      <c r="H17" s="99"/>
      <c r="I17" s="99"/>
    </row>
    <row r="18" spans="2:10">
      <c r="B18" s="24" t="s">
        <v>299</v>
      </c>
      <c r="C18" s="24" t="s">
        <v>328</v>
      </c>
      <c r="D18" s="24" t="s">
        <v>325</v>
      </c>
      <c r="E18" s="24" t="s">
        <v>223</v>
      </c>
      <c r="F18" s="99">
        <f>MAX(0,1-(1/AVERAGEIFS(COP!$L$2:$L$500,COP!$C$2:$C$500,'Ambient Heat'!$B18,COP!$G$2:$G$500,'Ambient Heat'!F$4,COP!$D$2:$D$500,"RSDSH*")))</f>
        <v>0.67905129739433201</v>
      </c>
      <c r="G18" s="99">
        <f>MAX(0,1-(1/AVERAGEIFS(COP!$L$2:$L$500,COP!$C$2:$C$500,'Ambient Heat'!$B18,COP!$G$2:$G$500,'Ambient Heat'!G$4,COP!$D$2:$D$500,"RSDSH*")))</f>
        <v>0.69911059130718722</v>
      </c>
      <c r="H18" s="99">
        <f>MAX(0,1-(1/AVERAGEIFS(COP!$L$2:$L$500,COP!$C$2:$C$500,'Ambient Heat'!$B18,COP!$G$2:$G$500,'Ambient Heat'!H$4,COP!$D$2:$D$500,"RSDSH*")))</f>
        <v>0.73977132221161979</v>
      </c>
      <c r="I18" s="99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290</v>
      </c>
      <c r="C19" s="24" t="s">
        <v>328</v>
      </c>
      <c r="D19" s="24" t="s">
        <v>325</v>
      </c>
      <c r="E19" s="24" t="s">
        <v>223</v>
      </c>
      <c r="F19" s="99">
        <f>MAX(0,1-(1/AVERAGEIFS(COP!$L$2:$L$500,COP!$C$2:$C$500,'Ambient Heat'!$B19,COP!$G$2:$G$500,'Ambient Heat'!F$4,COP!$D$2:$D$500,"RSDSH*")))</f>
        <v>0.67905129739433201</v>
      </c>
      <c r="G19" s="99">
        <f>MAX(0,1-(1/AVERAGEIFS(COP!$L$2:$L$500,COP!$C$2:$C$500,'Ambient Heat'!$B19,COP!$G$2:$G$500,'Ambient Heat'!G$4,COP!$D$2:$D$500,"RSDSH*")))</f>
        <v>0.69911059130718722</v>
      </c>
      <c r="H19" s="99">
        <f>MAX(0,1-(1/AVERAGEIFS(COP!$L$2:$L$500,COP!$C$2:$C$500,'Ambient Heat'!$B19,COP!$G$2:$G$500,'Ambient Heat'!H$4,COP!$D$2:$D$500,"RSDSH*")))</f>
        <v>0.73977132221161979</v>
      </c>
      <c r="I19" s="99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300</v>
      </c>
      <c r="C20" s="24" t="s">
        <v>328</v>
      </c>
      <c r="D20" s="24" t="s">
        <v>325</v>
      </c>
      <c r="E20" s="24" t="s">
        <v>223</v>
      </c>
      <c r="F20" s="99">
        <f>MAX(0,1-(1/AVERAGEIFS(COP!$L$2:$L$500,COP!$C$2:$C$500,'Ambient Heat'!$B20,COP!$G$2:$G$500,'Ambient Heat'!F$4,COP!$D$2:$D$500,"RSDSH*")))</f>
        <v>0.67905129739433201</v>
      </c>
      <c r="G20" s="99">
        <f>MAX(0,1-(1/AVERAGEIFS(COP!$L$2:$L$500,COP!$C$2:$C$500,'Ambient Heat'!$B20,COP!$G$2:$G$500,'Ambient Heat'!G$4,COP!$D$2:$D$500,"RSDSH*")))</f>
        <v>0.70822845217666552</v>
      </c>
      <c r="H20" s="99">
        <f>MAX(0,1-(1/AVERAGEIFS(COP!$L$2:$L$500,COP!$C$2:$C$500,'Ambient Heat'!$B20,COP!$G$2:$G$500,'Ambient Heat'!H$4,COP!$D$2:$D$500,"RSDSH*")))</f>
        <v>0.73977132221161979</v>
      </c>
      <c r="I20" s="99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309</v>
      </c>
      <c r="C21" s="24" t="s">
        <v>328</v>
      </c>
      <c r="D21" s="24" t="s">
        <v>325</v>
      </c>
      <c r="E21" s="24" t="s">
        <v>404</v>
      </c>
      <c r="F21" s="99">
        <f>MAX(0,1-(1/AVERAGEIFS(COP!$L$2:$L$500,COP!$C$2:$C$500,'Ambient Heat'!$B21,COP!$G$2:$G$500,'Ambient Heat'!F$4,COP!$D$2:$D$500,"RSDSH*")))</f>
        <v>0.67905129739433201</v>
      </c>
      <c r="G21" s="99">
        <f>MAX(0,1-(1/AVERAGEIFS(COP!$L$2:$L$500,COP!$C$2:$C$500,'Ambient Heat'!$B21,COP!$G$2:$G$500,'Ambient Heat'!G$4,COP!$D$2:$D$500,"RSDSH*")))</f>
        <v>0.70822845217666552</v>
      </c>
      <c r="H21" s="99">
        <f>MAX(0,1-(1/AVERAGEIFS(COP!$L$2:$L$500,COP!$C$2:$C$500,'Ambient Heat'!$B21,COP!$G$2:$G$500,'Ambient Heat'!H$4,COP!$D$2:$D$500,"RSDSH*")))</f>
        <v>0.73977132221161979</v>
      </c>
      <c r="I21" s="99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310</v>
      </c>
      <c r="C22" s="24" t="s">
        <v>328</v>
      </c>
      <c r="D22" s="24" t="s">
        <v>325</v>
      </c>
      <c r="E22" s="24" t="s">
        <v>404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0.71085702467957845</v>
      </c>
      <c r="H22" s="99">
        <f>MAX(0,1-(1/AVERAGEIFS(COP!$L$2:$L$500,COP!$C$2:$C$500,'Ambient Heat'!$B22,COP!$G$2:$G$500,'Ambient Heat'!H$4,COP!$D$2:$D$500,"RSDSH*")))</f>
        <v>0.73029520789439673</v>
      </c>
      <c r="I22" s="99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301</v>
      </c>
      <c r="C23" s="24" t="s">
        <v>328</v>
      </c>
      <c r="D23" s="24" t="s">
        <v>325</v>
      </c>
      <c r="E23" s="24" t="s">
        <v>223</v>
      </c>
      <c r="F23" s="99">
        <f>MAX(0,1-(1/AVERAGEIFS(COP!$L$2:$L$500,COP!$C$2:$C$500,'Ambient Heat'!$B23,COP!$G$2:$G$500,'Ambient Heat'!F$4,COP!$D$2:$D$500,"RSDSH*")))</f>
        <v>0.70822845217666552</v>
      </c>
      <c r="G23" s="99">
        <f>MAX(0,1-(1/AVERAGEIFS(COP!$L$2:$L$500,COP!$C$2:$C$500,'Ambient Heat'!$B23,COP!$G$2:$G$500,'Ambient Heat'!G$4,COP!$D$2:$D$500,"RSDSH*")))</f>
        <v>0.72490111205228547</v>
      </c>
      <c r="H23" s="99">
        <f>MAX(0,1-(1/AVERAGEIFS(COP!$L$2:$L$500,COP!$C$2:$C$500,'Ambient Heat'!$B23,COP!$G$2:$G$500,'Ambient Heat'!H$4,COP!$D$2:$D$500,"RSDSH*")))</f>
        <v>0.75928847304574842</v>
      </c>
      <c r="I23" s="99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292</v>
      </c>
      <c r="C24" s="24" t="s">
        <v>328</v>
      </c>
      <c r="D24" s="24" t="s">
        <v>325</v>
      </c>
      <c r="E24" s="24" t="s">
        <v>223</v>
      </c>
      <c r="F24" s="99">
        <f>MAX(0,1-(1/AVERAGEIFS(COP!$L$2:$L$500,COP!$C$2:$C$500,'Ambient Heat'!$B24,COP!$G$2:$G$500,'Ambient Heat'!F$4,COP!$D$2:$D$500,"RSDSH*")))</f>
        <v>0.70822845217666552</v>
      </c>
      <c r="G24" s="99">
        <f>MAX(0,1-(1/AVERAGEIFS(COP!$L$2:$L$500,COP!$C$2:$C$500,'Ambient Heat'!$B24,COP!$G$2:$G$500,'Ambient Heat'!G$4,COP!$D$2:$D$500,"RSDSH*")))</f>
        <v>0.72490111205228547</v>
      </c>
      <c r="H24" s="99">
        <f>MAX(0,1-(1/AVERAGEIFS(COP!$L$2:$L$500,COP!$C$2:$C$500,'Ambient Heat'!$B24,COP!$G$2:$G$500,'Ambient Heat'!H$4,COP!$D$2:$D$500,"RSDSH*")))</f>
        <v>0.75928847304574842</v>
      </c>
      <c r="I24" s="99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98" t="s">
        <v>323</v>
      </c>
      <c r="F25" s="99"/>
      <c r="G25" s="99"/>
      <c r="H25" s="99"/>
      <c r="I25" s="99"/>
    </row>
    <row r="26" spans="2:10">
      <c r="B26" s="24" t="s">
        <v>312</v>
      </c>
      <c r="C26" s="24" t="s">
        <v>328</v>
      </c>
      <c r="D26" s="24" t="s">
        <v>325</v>
      </c>
      <c r="E26" s="24" t="s">
        <v>404</v>
      </c>
      <c r="F26" s="99">
        <f>MAX(0,1-(1/AVERAGEIFS(COP!$L$2:$L$500,COP!$C$2:$C$500,'Ambient Heat'!$B26,COP!$G$2:$G$500,'Ambient Heat'!F$4,COP!$D$2:$D$500,"RSDSH*")))</f>
        <v>0</v>
      </c>
      <c r="G26" s="99">
        <f>MAX(0,1-(1/AVERAGEIFS(COP!$L$2:$L$500,COP!$C$2:$C$500,'Ambient Heat'!$B26,COP!$G$2:$G$500,'Ambient Heat'!G$4,COP!$D$2:$D$500,"RSDSH*")))</f>
        <v>0</v>
      </c>
      <c r="H26" s="99">
        <f>MAX(0,1-(1/AVERAGEIFS(COP!$L$2:$L$500,COP!$C$2:$C$500,'Ambient Heat'!$B26,COP!$G$2:$G$500,'Ambient Heat'!H$4,COP!$D$2:$D$500,"RSDSH*")))</f>
        <v>2.8357564416295444E-2</v>
      </c>
      <c r="I26" s="99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313</v>
      </c>
      <c r="C27" s="24" t="s">
        <v>328</v>
      </c>
      <c r="D27" s="24" t="s">
        <v>325</v>
      </c>
      <c r="E27" s="24" t="s">
        <v>404</v>
      </c>
      <c r="F27" s="99">
        <f>MAX(0,1-(1/AVERAGEIFS(COP!$L$2:$L$500,COP!$C$2:$C$500,'Ambient Heat'!$B27,COP!$G$2:$G$500,'Ambient Heat'!F$4,COP!$D$2:$D$500,"RSDSH*")))</f>
        <v>0</v>
      </c>
      <c r="G27" s="99">
        <f>MAX(0,1-(1/AVERAGEIFS(COP!$L$2:$L$500,COP!$C$2:$C$500,'Ambient Heat'!$B27,COP!$G$2:$G$500,'Ambient Heat'!G$4,COP!$D$2:$D$500,"RSDSH*")))</f>
        <v>0</v>
      </c>
      <c r="H27" s="99">
        <f>MAX(0,1-(1/AVERAGEIFS(COP!$L$2:$L$500,COP!$C$2:$C$500,'Ambient Heat'!$B27,COP!$G$2:$G$500,'Ambient Heat'!H$4,COP!$D$2:$D$500,"RSDSH*")))</f>
        <v>0</v>
      </c>
      <c r="I27" s="99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98" t="s">
        <v>324</v>
      </c>
      <c r="F28" s="99"/>
      <c r="G28" s="99"/>
      <c r="H28" s="99"/>
      <c r="I28" s="99"/>
    </row>
    <row r="29" spans="2:10">
      <c r="B29" s="24" t="s">
        <v>311</v>
      </c>
      <c r="C29" s="24" t="s">
        <v>328</v>
      </c>
      <c r="D29" s="24" t="s">
        <v>325</v>
      </c>
      <c r="E29" s="24" t="s">
        <v>404</v>
      </c>
      <c r="F29" s="99">
        <f>MAX(0,1-(1/AVERAGEIFS(COP!$L$2:$L$500,COP!$C$2:$C$500,'Ambient Heat'!$B29,COP!$G$2:$G$500,'Ambient Heat'!F$4,COP!$D$2:$D$500,"RSDSH*")))</f>
        <v>0</v>
      </c>
      <c r="G29" s="99">
        <f>MAX(0,1-(1/AVERAGEIFS(COP!$L$2:$L$500,COP!$C$2:$C$500,'Ambient Heat'!$B29,COP!$G$2:$G$500,'Ambient Heat'!G$4,COP!$D$2:$D$500,"RSDSH*")))</f>
        <v>0</v>
      </c>
      <c r="H29" s="99">
        <f>MAX(0,1-(1/AVERAGEIFS(COP!$L$2:$L$500,COP!$C$2:$C$500,'Ambient Heat'!$B29,COP!$G$2:$G$500,'Ambient Heat'!H$4,COP!$D$2:$D$500,"RSDSH*")))</f>
        <v>0</v>
      </c>
      <c r="I29" s="99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98" t="s">
        <v>326</v>
      </c>
      <c r="F30" s="99"/>
      <c r="G30" s="99"/>
      <c r="H30" s="99"/>
      <c r="I30" s="99"/>
    </row>
    <row r="31" spans="2:10">
      <c r="B31" s="24" t="s">
        <v>302</v>
      </c>
      <c r="C31" s="24" t="s">
        <v>328</v>
      </c>
      <c r="D31" s="24" t="s">
        <v>325</v>
      </c>
      <c r="E31" s="24" t="s">
        <v>253</v>
      </c>
      <c r="F31" s="99">
        <f>MAX(0,1-(1/AVERAGEIFS(COP!$L$2:$L$500,COP!$C$2:$C$500,'Ambient Heat'!$B31,COP!$G$2:$G$500,'Ambient Heat'!F$4,COP!$D$2:$D$500,"RSDSH*")))</f>
        <v>0.67635275799933481</v>
      </c>
      <c r="G31" s="99">
        <f>MAX(0,1-(1/AVERAGEIFS(COP!$L$2:$L$500,COP!$C$2:$C$500,'Ambient Heat'!$B31,COP!$G$2:$G$500,'Ambient Heat'!G$4,COP!$D$2:$D$500,"RSDSH*")))</f>
        <v>0.69658071062437732</v>
      </c>
      <c r="H31" s="99">
        <f>MAX(0,1-(1/AVERAGEIFS(COP!$L$2:$L$500,COP!$C$2:$C$500,'Ambient Heat'!$B31,COP!$G$2:$G$500,'Ambient Heat'!H$4,COP!$D$2:$D$500,"RSDSH*")))</f>
        <v>0.73758331729675719</v>
      </c>
      <c r="I31" s="99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293</v>
      </c>
      <c r="C32" s="24" t="s">
        <v>328</v>
      </c>
      <c r="D32" s="24" t="s">
        <v>325</v>
      </c>
      <c r="E32" s="24" t="s">
        <v>253</v>
      </c>
      <c r="F32" s="99">
        <f>MAX(0,1-(1/AVERAGEIFS(COP!$L$2:$L$500,COP!$C$2:$C$500,'Ambient Heat'!$B32,COP!$G$2:$G$500,'Ambient Heat'!F$4,COP!$D$2:$D$500,"RSDSH*")))</f>
        <v>0.67635275799933481</v>
      </c>
      <c r="G32" s="99">
        <f>MAX(0,1-(1/AVERAGEIFS(COP!$L$2:$L$500,COP!$C$2:$C$500,'Ambient Heat'!$B32,COP!$G$2:$G$500,'Ambient Heat'!G$4,COP!$D$2:$D$500,"RSDSH*")))</f>
        <v>0.69658071062437732</v>
      </c>
      <c r="H32" s="99">
        <f>MAX(0,1-(1/AVERAGEIFS(COP!$L$2:$L$500,COP!$C$2:$C$500,'Ambient Heat'!$B32,COP!$G$2:$G$500,'Ambient Heat'!H$4,COP!$D$2:$D$500,"RSDSH*")))</f>
        <v>0.73758331729675719</v>
      </c>
      <c r="I32" s="99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303</v>
      </c>
      <c r="C33" s="24" t="s">
        <v>328</v>
      </c>
      <c r="D33" s="24" t="s">
        <v>325</v>
      </c>
      <c r="E33" s="24" t="s">
        <v>253</v>
      </c>
      <c r="F33" s="99">
        <f>MAX(0,1-(1/AVERAGEIFS(COP!$L$2:$L$500,COP!$C$2:$C$500,'Ambient Heat'!$B33,COP!$G$2:$G$500,'Ambient Heat'!F$4,COP!$D$2:$D$500,"RSDSH*")))</f>
        <v>0.67635275799933481</v>
      </c>
      <c r="G33" s="99">
        <f>MAX(0,1-(1/AVERAGEIFS(COP!$L$2:$L$500,COP!$C$2:$C$500,'Ambient Heat'!$B33,COP!$G$2:$G$500,'Ambient Heat'!G$4,COP!$D$2:$D$500,"RSDSH*")))</f>
        <v>0.70577523454484981</v>
      </c>
      <c r="H33" s="99">
        <f>MAX(0,1-(1/AVERAGEIFS(COP!$L$2:$L$500,COP!$C$2:$C$500,'Ambient Heat'!$B33,COP!$G$2:$G$500,'Ambient Heat'!H$4,COP!$D$2:$D$500,"RSDSH*")))</f>
        <v>0.73758331729675719</v>
      </c>
      <c r="I33" s="99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314</v>
      </c>
      <c r="C34" s="24" t="s">
        <v>328</v>
      </c>
      <c r="D34" s="24" t="s">
        <v>325</v>
      </c>
      <c r="E34" s="24" t="s">
        <v>405</v>
      </c>
      <c r="F34" s="99">
        <f>MAX(0,1-(1/AVERAGEIFS(COP!$L$2:$L$500,COP!$C$2:$C$500,'Ambient Heat'!$B34,COP!$G$2:$G$500,'Ambient Heat'!F$4,COP!$D$2:$D$500,"RSDSH*")))</f>
        <v>0.67635275799933481</v>
      </c>
      <c r="G34" s="99">
        <f>MAX(0,1-(1/AVERAGEIFS(COP!$L$2:$L$500,COP!$C$2:$C$500,'Ambient Heat'!$B34,COP!$G$2:$G$500,'Ambient Heat'!G$4,COP!$D$2:$D$500,"RSDSH*")))</f>
        <v>0.70577523454484981</v>
      </c>
      <c r="H34" s="99">
        <f>MAX(0,1-(1/AVERAGEIFS(COP!$L$2:$L$500,COP!$C$2:$C$500,'Ambient Heat'!$B34,COP!$G$2:$G$500,'Ambient Heat'!H$4,COP!$D$2:$D$500,"RSDSH*")))</f>
        <v>0.73758331729675719</v>
      </c>
      <c r="I34" s="99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315</v>
      </c>
      <c r="C35" s="24" t="s">
        <v>328</v>
      </c>
      <c r="D35" s="24" t="s">
        <v>325</v>
      </c>
      <c r="E35" s="24" t="s">
        <v>405</v>
      </c>
      <c r="F35" s="99">
        <f>MAX(0,1-(1/AVERAGEIFS(COP!$L$2:$L$500,COP!$C$2:$C$500,'Ambient Heat'!$B35,COP!$G$2:$G$500,'Ambient Heat'!F$4,COP!$D$2:$D$500,"RSDSH*")))</f>
        <v>0.67635275799933481</v>
      </c>
      <c r="G35" s="99">
        <f>MAX(0,1-(1/AVERAGEIFS(COP!$L$2:$L$500,COP!$C$2:$C$500,'Ambient Heat'!$B35,COP!$G$2:$G$500,'Ambient Heat'!G$4,COP!$D$2:$D$500,"RSDSH*")))</f>
        <v>0.70842590810750883</v>
      </c>
      <c r="H35" s="99">
        <f>MAX(0,1-(1/AVERAGEIFS(COP!$L$2:$L$500,COP!$C$2:$C$500,'Ambient Heat'!$B35,COP!$G$2:$G$500,'Ambient Heat'!H$4,COP!$D$2:$D$500,"RSDSH*")))</f>
        <v>0.72802752773053347</v>
      </c>
      <c r="I35" s="99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304</v>
      </c>
      <c r="C36" s="24" t="s">
        <v>328</v>
      </c>
      <c r="D36" s="24" t="s">
        <v>325</v>
      </c>
      <c r="E36" s="24" t="s">
        <v>253</v>
      </c>
      <c r="F36" s="99">
        <f>MAX(0,1-(1/AVERAGEIFS(COP!$L$2:$L$500,COP!$C$2:$C$500,'Ambient Heat'!$B36,COP!$G$2:$G$500,'Ambient Heat'!F$4,COP!$D$2:$D$500,"RSDSH*")))</f>
        <v>0.70577523454484981</v>
      </c>
      <c r="G36" s="99">
        <f>MAX(0,1-(1/AVERAGEIFS(COP!$L$2:$L$500,COP!$C$2:$C$500,'Ambient Heat'!$B36,COP!$G$2:$G$500,'Ambient Heat'!G$4,COP!$D$2:$D$500,"RSDSH*")))</f>
        <v>0.72258807828514493</v>
      </c>
      <c r="H36" s="99">
        <f>MAX(0,1-(1/AVERAGEIFS(COP!$L$2:$L$500,COP!$C$2:$C$500,'Ambient Heat'!$B36,COP!$G$2:$G$500,'Ambient Heat'!H$4,COP!$D$2:$D$500,"RSDSH*")))</f>
        <v>0.75726456849950041</v>
      </c>
      <c r="I36" s="99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295</v>
      </c>
      <c r="C37" s="24" t="s">
        <v>328</v>
      </c>
      <c r="D37" s="24" t="s">
        <v>325</v>
      </c>
      <c r="E37" s="24" t="s">
        <v>253</v>
      </c>
      <c r="F37" s="99">
        <f>MAX(0,1-(1/AVERAGEIFS(COP!$L$2:$L$500,COP!$C$2:$C$500,'Ambient Heat'!$B37,COP!$G$2:$G$500,'Ambient Heat'!F$4,COP!$D$2:$D$500,"RSDSH*")))</f>
        <v>0.70577523454484981</v>
      </c>
      <c r="G37" s="99">
        <f>MAX(0,1-(1/AVERAGEIFS(COP!$L$2:$L$500,COP!$C$2:$C$500,'Ambient Heat'!$B37,COP!$G$2:$G$500,'Ambient Heat'!G$4,COP!$D$2:$D$500,"RSDSH*")))</f>
        <v>0.72258807828514493</v>
      </c>
      <c r="H37" s="99">
        <f>MAX(0,1-(1/AVERAGEIFS(COP!$L$2:$L$500,COP!$C$2:$C$500,'Ambient Heat'!$B37,COP!$G$2:$G$500,'Ambient Heat'!H$4,COP!$D$2:$D$500,"RSDSH*")))</f>
        <v>0.75726456849950041</v>
      </c>
      <c r="I37" s="99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98" t="s">
        <v>323</v>
      </c>
      <c r="F38" s="99"/>
      <c r="G38" s="99"/>
      <c r="H38" s="99"/>
      <c r="I38" s="99"/>
    </row>
    <row r="39" spans="2:10">
      <c r="B39" s="24" t="s">
        <v>317</v>
      </c>
      <c r="C39" s="24" t="s">
        <v>328</v>
      </c>
      <c r="D39" s="24" t="s">
        <v>325</v>
      </c>
      <c r="E39" s="24" t="s">
        <v>405</v>
      </c>
      <c r="F39" s="99">
        <f>MAX(0,1-(1/AVERAGEIFS(COP!$L$2:$L$500,COP!$C$2:$C$500,'Ambient Heat'!$B39,COP!$G$2:$G$500,'Ambient Heat'!F$4,COP!$D$2:$D$500,"RSDSH*")))</f>
        <v>0</v>
      </c>
      <c r="G39" s="99">
        <f>MAX(0,1-(1/AVERAGEIFS(COP!$L$2:$L$500,COP!$C$2:$C$500,'Ambient Heat'!$B39,COP!$G$2:$G$500,'Ambient Heat'!G$4,COP!$D$2:$D$500,"RSDSH*")))</f>
        <v>0</v>
      </c>
      <c r="H39" s="99">
        <f>MAX(0,1-(1/AVERAGEIFS(COP!$L$2:$L$500,COP!$C$2:$C$500,'Ambient Heat'!$B39,COP!$G$2:$G$500,'Ambient Heat'!H$4,COP!$D$2:$D$500,"RSDSH*")))</f>
        <v>4.0094805451313498E-2</v>
      </c>
      <c r="I39" s="99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318</v>
      </c>
      <c r="C40" s="24" t="s">
        <v>328</v>
      </c>
      <c r="D40" s="24" t="s">
        <v>325</v>
      </c>
      <c r="E40" s="24" t="s">
        <v>405</v>
      </c>
      <c r="F40" s="99">
        <f>MAX(0,1-(1/AVERAGEIFS(COP!$L$2:$L$500,COP!$C$2:$C$500,'Ambient Heat'!$B40,COP!$G$2:$G$500,'Ambient Heat'!F$4,COP!$D$2:$D$500,"RSDSH*")))</f>
        <v>0</v>
      </c>
      <c r="G40" s="99">
        <f>MAX(0,1-(1/AVERAGEIFS(COP!$L$2:$L$500,COP!$C$2:$C$500,'Ambient Heat'!$B40,COP!$G$2:$G$500,'Ambient Heat'!G$4,COP!$D$2:$D$500,"RSDSH*")))</f>
        <v>0</v>
      </c>
      <c r="H40" s="99">
        <f>MAX(0,1-(1/AVERAGEIFS(COP!$L$2:$L$500,COP!$C$2:$C$500,'Ambient Heat'!$B40,COP!$G$2:$G$500,'Ambient Heat'!H$4,COP!$D$2:$D$500,"RSDSH*")))</f>
        <v>0</v>
      </c>
      <c r="I40" s="99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98" t="s">
        <v>324</v>
      </c>
      <c r="F41" s="99"/>
      <c r="G41" s="99"/>
      <c r="H41" s="99"/>
      <c r="I41" s="99"/>
    </row>
    <row r="42" spans="2:10">
      <c r="B42" s="24" t="s">
        <v>316</v>
      </c>
      <c r="C42" s="24" t="s">
        <v>328</v>
      </c>
      <c r="D42" s="24" t="s">
        <v>325</v>
      </c>
      <c r="E42" s="24" t="s">
        <v>405</v>
      </c>
      <c r="F42" s="99">
        <f>MAX(0,1-(1/AVERAGEIFS(COP!$L$2:$L$500,COP!$C$2:$C$500,'Ambient Heat'!$B42,COP!$G$2:$G$500,'Ambient Heat'!F$4,COP!$D$2:$D$500,"RSDSH*")))</f>
        <v>0</v>
      </c>
      <c r="G42" s="99">
        <f>MAX(0,1-(1/AVERAGEIFS(COP!$L$2:$L$500,COP!$C$2:$C$500,'Ambient Heat'!$B42,COP!$G$2:$G$500,'Ambient Heat'!G$4,COP!$D$2:$D$500,"RSDSH*")))</f>
        <v>0</v>
      </c>
      <c r="H42" s="99">
        <f>MAX(0,1-(1/AVERAGEIFS(COP!$L$2:$L$500,COP!$C$2:$C$500,'Ambient Heat'!$B42,COP!$G$2:$G$500,'Ambient Heat'!H$4,COP!$D$2:$D$500,"RSDSH*")))</f>
        <v>0</v>
      </c>
      <c r="I42" s="99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5" t="s">
        <v>134</v>
      </c>
      <c r="T3" s="115"/>
      <c r="U3" s="115"/>
      <c r="V3" s="115"/>
    </row>
    <row r="4" spans="1:26" ht="15.75" thickBot="1">
      <c r="A4" s="43" t="s">
        <v>271</v>
      </c>
      <c r="B4" s="43"/>
      <c r="C4" s="26"/>
      <c r="D4" s="44" t="s">
        <v>37</v>
      </c>
      <c r="E4" s="116" t="s">
        <v>38</v>
      </c>
      <c r="F4" s="117"/>
      <c r="G4" s="117"/>
      <c r="H4" s="117"/>
      <c r="I4" s="117"/>
      <c r="J4" s="117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8" t="s">
        <v>260</v>
      </c>
      <c r="Z7" s="118"/>
    </row>
    <row r="8" spans="1:26" ht="15.7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272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395</v>
      </c>
    </row>
    <row r="32" spans="1:26" ht="15">
      <c r="D32" s="102" t="s">
        <v>381</v>
      </c>
      <c r="E32" s="101" t="s">
        <v>382</v>
      </c>
      <c r="F32" s="101" t="s">
        <v>382</v>
      </c>
      <c r="G32" s="102" t="s">
        <v>383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384</v>
      </c>
      <c r="F33" s="102" t="s">
        <v>385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386</v>
      </c>
      <c r="E34" s="103" t="s">
        <v>387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388</v>
      </c>
      <c r="E35" s="103" t="s">
        <v>387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389</v>
      </c>
      <c r="E36" s="103" t="s">
        <v>390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391</v>
      </c>
      <c r="E37" s="103" t="s">
        <v>390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392</v>
      </c>
      <c r="E38" s="103" t="s">
        <v>393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394</v>
      </c>
      <c r="E39" s="103" t="s">
        <v>393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396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397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abSelected="1" topLeftCell="A33" zoomScale="60" zoomScaleNormal="60" workbookViewId="0">
      <selection activeCell="AF76" sqref="AF7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5" t="s">
        <v>134</v>
      </c>
      <c r="T3" s="115"/>
      <c r="U3" s="115"/>
      <c r="V3" s="115"/>
    </row>
    <row r="4" spans="1:26" ht="15.75" thickBot="1">
      <c r="A4" s="43" t="s">
        <v>32</v>
      </c>
      <c r="B4" s="43"/>
      <c r="C4" s="26"/>
      <c r="D4" s="44" t="s">
        <v>37</v>
      </c>
      <c r="E4" s="116" t="s">
        <v>38</v>
      </c>
      <c r="F4" s="117"/>
      <c r="G4" s="117"/>
      <c r="H4" s="117"/>
      <c r="I4" s="117"/>
      <c r="J4" s="117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3.3092975526886184E-2</v>
      </c>
      <c r="M6" s="47">
        <f>IF($D6=0,"",MIN($D6*(1+$S$4)^($M$5-$D$5),T6))</f>
        <v>3.3092975526886184E-2</v>
      </c>
      <c r="N6" s="47">
        <f>IF($D6=0,"",MIN($D6*(1+$S$4)^($N$5-$D$5),T6))</f>
        <v>3.3092975526886184E-2</v>
      </c>
      <c r="O6" s="47">
        <f>IF($D6=0,"",MIN($D6*(1+$S$4)^($O$5-$D$5),T6))</f>
        <v>3.3092975526886184E-2</v>
      </c>
      <c r="P6" s="47">
        <f>IF($D6=0,"",MIN($D6*(1+$S$4)^($P$5-$D$5),T6))</f>
        <v>3.3092975526886184E-2</v>
      </c>
      <c r="Q6" s="47">
        <f>IF($D6=0,"",MIN($D6*(1+$S$4)^($Q$5-$D$5),T6))</f>
        <v>3.3092975526886184E-2</v>
      </c>
      <c r="S6" s="81">
        <v>0</v>
      </c>
      <c r="T6" s="81">
        <f>D6*$Z$15</f>
        <v>3.3092975526886184E-2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8" t="s">
        <v>260</v>
      </c>
      <c r="Z7" s="118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262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18" t="s">
        <v>399</v>
      </c>
      <c r="Z13" s="118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  <c r="Y14" s="76" t="s">
        <v>398</v>
      </c>
      <c r="Z14" s="109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6" t="s">
        <v>38</v>
      </c>
      <c r="F19" s="117"/>
      <c r="G19" s="117"/>
      <c r="H19" s="117"/>
      <c r="I19" s="117"/>
      <c r="J19" s="51"/>
      <c r="K19" s="23"/>
      <c r="L19" s="117" t="s">
        <v>39</v>
      </c>
      <c r="M19" s="117"/>
      <c r="N19" s="117"/>
      <c r="O19" s="117"/>
      <c r="P19" s="117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1.5934243463976022E-3</v>
      </c>
      <c r="M21" s="47">
        <f>IF($D21=0,"",MIN($D21*(1+$S$4)^($M$5-$D$5),T21))</f>
        <v>1.5934243463976022E-3</v>
      </c>
      <c r="N21" s="47">
        <f>IF($D21=0,"",MIN($D21*(1+$S$4)^($N$5-$D$5),T21))</f>
        <v>1.5934243463976022E-3</v>
      </c>
      <c r="O21" s="47">
        <f>IF($D21=0,"",MIN($D21*(1+$S$4)^($O$5-$D$5),T21))</f>
        <v>1.5934243463976022E-3</v>
      </c>
      <c r="P21" s="47">
        <f>IF($D21=0,"",MIN($D21*(1+$S$4)^($P$5-$D$5),T21))</f>
        <v>1.5934243463976022E-3</v>
      </c>
      <c r="Q21" s="47">
        <f>IF($D21=0,"",MIN($D21*(1+$S$4)^($Q$5-$D$5),T21))</f>
        <v>1.5934243463976022E-3</v>
      </c>
      <c r="S21" s="81">
        <v>0</v>
      </c>
      <c r="T21" s="111">
        <f>D21*$Z$15</f>
        <v>1.5934243463976022E-3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0.5</v>
      </c>
      <c r="V32" s="76" t="s">
        <v>261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.7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>A54</f>
        <v>RSDPEA</v>
      </c>
      <c r="F54" s="23" t="str">
        <f>H54</f>
        <v>RSDSH_Apt</v>
      </c>
      <c r="G54" s="26"/>
      <c r="H54" s="23" t="str">
        <f>B54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.7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>A55</f>
        <v>RSDWOO</v>
      </c>
      <c r="F55" s="23" t="str">
        <f t="shared" si="24"/>
        <v>RSDSH_Apt</v>
      </c>
      <c r="G55" s="26"/>
      <c r="H55" s="23" t="str">
        <f>B55</f>
        <v>RSDSH_Apt</v>
      </c>
      <c r="I55" s="24">
        <v>1</v>
      </c>
      <c r="J55" s="32">
        <f>IF(E16="","",-E16)</f>
        <v>-2.3153722632740991E-3</v>
      </c>
      <c r="K55" s="32">
        <f>IF(F16="","",-F16)</f>
        <v>-2.0838350369466892E-3</v>
      </c>
      <c r="L55" s="32">
        <f>IF(G16="","",-G16)</f>
        <v>-1.2304837509666509E-3</v>
      </c>
      <c r="M55" s="32">
        <f>IF(H16="","",-H16)</f>
        <v>-7.2658835010829795E-4</v>
      </c>
      <c r="N55" s="32">
        <f>IF(I16="","",-I16)</f>
        <v>-8.8336180870648241E-5</v>
      </c>
      <c r="O55" s="32">
        <f>IF(J16="","",-J16)</f>
        <v>-1.0739617349560868E-5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.7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>A56</f>
        <v>RSDHET</v>
      </c>
      <c r="F56" s="23" t="str">
        <f t="shared" si="24"/>
        <v>RSDSH_Apt</v>
      </c>
      <c r="G56" s="26"/>
      <c r="H56" s="23" t="str">
        <f>B56</f>
        <v>RSDSH_Apt</v>
      </c>
      <c r="I56" s="24">
        <v>1</v>
      </c>
      <c r="J56" s="32">
        <f>IF(E17="","",-E17)</f>
        <v>-4.3471924693976351E-3</v>
      </c>
      <c r="K56" s="32">
        <f>IF(F17="","",-F17)</f>
        <v>-3.9124732224578721E-3</v>
      </c>
      <c r="L56" s="32">
        <f>IF(G17="","",-G17)</f>
        <v>-2.3102763131291493E-3</v>
      </c>
      <c r="M56" s="32">
        <f>IF(H17="","",-H17)</f>
        <v>-1.3641950601396319E-3</v>
      </c>
      <c r="N56" s="32">
        <f>IF(I17="","",-I17)</f>
        <v>-1.6585427162075708E-4</v>
      </c>
      <c r="O56" s="32">
        <f>IF(J17="","",-J17)</f>
        <v>-2.0164007493207263E-5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.7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>A57</f>
        <v>RSDGEO</v>
      </c>
      <c r="F57" s="53" t="str">
        <f t="shared" ref="F57:F69" si="31">H57</f>
        <v>RSDSH_Apt</v>
      </c>
      <c r="G57" s="53"/>
      <c r="H57" s="53" t="str">
        <f>B57</f>
        <v>RSDSH_Apt</v>
      </c>
      <c r="I57" s="54">
        <v>1</v>
      </c>
      <c r="J57" s="55" t="str">
        <f>IF(E18="","",-E18)</f>
        <v/>
      </c>
      <c r="K57" s="55" t="str">
        <f>IF(F18="","",-F18)</f>
        <v/>
      </c>
      <c r="L57" s="55" t="str">
        <f>IF(G18="","",-G18)</f>
        <v/>
      </c>
      <c r="M57" s="55" t="str">
        <f>IF(H18="","",-H18)</f>
        <v/>
      </c>
      <c r="N57" s="55" t="str">
        <f>IF(I18="","",-I18)</f>
        <v/>
      </c>
      <c r="O57" s="55" t="str">
        <f>IF(J18="","",-J18)</f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9" t="s">
        <v>265</v>
      </c>
    </row>
    <row r="58" spans="1:25" s="23" customFormat="1" ht="15.75" thickBot="1">
      <c r="A58" s="23" t="s">
        <v>140</v>
      </c>
      <c r="B58" s="26" t="s">
        <v>146</v>
      </c>
      <c r="C58" s="26"/>
      <c r="D58" s="23" t="str">
        <f>IF(Y58="","UC-LO_"&amp;A21,"\I: DISABLED")</f>
        <v>\I: DISABLED</v>
      </c>
      <c r="E58" s="23" t="str">
        <f>A58</f>
        <v>RSDCOA</v>
      </c>
      <c r="F58" s="23" t="str">
        <f t="shared" si="31"/>
        <v>RSDWH_Apt</v>
      </c>
      <c r="G58" s="26" t="str">
        <f>LEFT(A21,12)&amp;"*"</f>
        <v>R-WH_Apt_COA*</v>
      </c>
      <c r="H58" s="23" t="str">
        <f>B58</f>
        <v>RSDWH_Apt</v>
      </c>
      <c r="I58" s="24">
        <v>1</v>
      </c>
      <c r="J58" s="33">
        <f>IF(E21="","",-E21)</f>
        <v>-1.3657922969122305E-3</v>
      </c>
      <c r="K58" s="33">
        <f>IF(F21="","",-F21)</f>
        <v>-1.2292130672210075E-3</v>
      </c>
      <c r="L58" s="33">
        <f>IF(G21="","",-G21)</f>
        <v>-7.2583802406333284E-4</v>
      </c>
      <c r="M58" s="33">
        <f>IF(H21="","",-H21)</f>
        <v>-4.2860009482915756E-4</v>
      </c>
      <c r="N58" s="33">
        <f>IF(I21="","",-I21)</f>
        <v>-5.2107765686529779E-5</v>
      </c>
      <c r="O58" s="33">
        <f>IF(J21="","",-J21)</f>
        <v>-6.3350878303575561E-6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.75" thickBot="1">
      <c r="A59" s="23" t="s">
        <v>198</v>
      </c>
      <c r="B59" s="26" t="s">
        <v>146</v>
      </c>
      <c r="C59" s="26"/>
      <c r="D59" s="23" t="str">
        <f>IF(Y59="","UC-LO_"&amp;A22,"\I: DISABLED")</f>
        <v>\I: DISABLED</v>
      </c>
      <c r="E59" s="94" t="str">
        <f>A59</f>
        <v>RSDBDL</v>
      </c>
      <c r="F59" s="94" t="str">
        <f t="shared" si="31"/>
        <v>RSDWH_Apt</v>
      </c>
      <c r="G59" s="28" t="str">
        <f>LEFT(A22,12)&amp;"*"</f>
        <v>R-WH_Apt_BDL*</v>
      </c>
      <c r="H59" s="94" t="str">
        <f>B59</f>
        <v>RSDWH_Apt</v>
      </c>
      <c r="I59" s="95">
        <v>1</v>
      </c>
      <c r="J59" s="32">
        <f>IF(E22="","",-E22)</f>
        <v>-1.4513443728227986E-5</v>
      </c>
      <c r="K59" s="32">
        <f>IF(F22="","",-F22)</f>
        <v>-1.3062099355405188E-5</v>
      </c>
      <c r="L59" s="32">
        <f>IF(G22="","",-G22)</f>
        <v>-7.7130390483732102E-6</v>
      </c>
      <c r="M59" s="32">
        <f>IF(H22="","",-H22)</f>
        <v>-4.5544724276738988E-6</v>
      </c>
      <c r="N59" s="32">
        <f>IF(I22="","",-I22)</f>
        <v>-5.5371752118158165E-7</v>
      </c>
      <c r="O59" s="32">
        <f>IF(J22="","",-J22)</f>
        <v>-6.7319123813439467E-8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5">
      <c r="A60" s="23" t="s">
        <v>199</v>
      </c>
      <c r="B60" s="26" t="s">
        <v>146</v>
      </c>
      <c r="C60" s="26"/>
      <c r="D60" s="23" t="str">
        <f>IF(Y60="","UC-LO_"&amp;A23,"\I: DISABLED")</f>
        <v>\I: DISABLED</v>
      </c>
      <c r="E60" s="94" t="str">
        <f>A60</f>
        <v>RSDETH</v>
      </c>
      <c r="F60" s="94" t="str">
        <f t="shared" si="31"/>
        <v>RSDWH_Apt</v>
      </c>
      <c r="G60" s="28" t="str">
        <f>LEFT(A23,12)&amp;"*"</f>
        <v>R-WH_Apt_ETH*</v>
      </c>
      <c r="H60" s="94" t="str">
        <f>B60</f>
        <v>RSDWH_Apt</v>
      </c>
      <c r="I60" s="95">
        <v>1</v>
      </c>
      <c r="J60" s="32">
        <f>IF(E23="","",-E23)</f>
        <v>-1.3114417952463307E-5</v>
      </c>
      <c r="K60" s="32">
        <f>IF(F23="","",-F23)</f>
        <v>-1.1802976157216977E-5</v>
      </c>
      <c r="L60" s="32">
        <f>IF(G23="","",-G23)</f>
        <v>-6.9695393910750541E-6</v>
      </c>
      <c r="M60" s="32">
        <f>IF(H23="","",-H23)</f>
        <v>-4.1154433150359101E-6</v>
      </c>
      <c r="N60" s="32">
        <f>IF(I23="","",-I23)</f>
        <v>-5.0034183039918875E-7</v>
      </c>
      <c r="O60" s="32">
        <f>IF(J23="","",-J23)</f>
        <v>-6.0829885891655426E-8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5">
      <c r="A61" s="23" t="s">
        <v>200</v>
      </c>
      <c r="B61" s="26" t="s">
        <v>146</v>
      </c>
      <c r="C61" s="26"/>
      <c r="D61" s="23" t="str">
        <f>IF(Y61="","UC-LO_"&amp;A24,"\I: DISABLED")</f>
        <v>\I: DISABLED</v>
      </c>
      <c r="E61" s="23" t="str">
        <f>A61</f>
        <v>RSDLPG</v>
      </c>
      <c r="F61" s="23" t="str">
        <f t="shared" si="31"/>
        <v>RSDWH_Apt</v>
      </c>
      <c r="G61" s="26" t="str">
        <f>LEFT(A24,12)&amp;"*"</f>
        <v>R-WH_Apt_LPG*</v>
      </c>
      <c r="H61" s="23" t="str">
        <f>B61</f>
        <v>RSDWH_Apt</v>
      </c>
      <c r="I61" s="24">
        <v>1</v>
      </c>
      <c r="J61" s="33">
        <f>IF(E24="","",-E24)</f>
        <v>-1.1104800429894502E-2</v>
      </c>
      <c r="K61" s="33">
        <f>IF(F24="","",-F24)</f>
        <v>-9.9943203869050506E-3</v>
      </c>
      <c r="L61" s="33">
        <f>IF(G24="","",-G24)</f>
        <v>-5.9015462452635652E-3</v>
      </c>
      <c r="M61" s="33">
        <f>IF(H24="","",-H24)</f>
        <v>-3.4848040423656836E-3</v>
      </c>
      <c r="N61" s="33">
        <f>IF(I24="","",-I24)</f>
        <v>-4.2367081737451271E-4</v>
      </c>
      <c r="O61" s="33">
        <f>IF(J24="","",-J24)</f>
        <v>-5.1508480624045346E-5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5">
      <c r="A62" s="23" t="s">
        <v>201</v>
      </c>
      <c r="B62" s="26" t="s">
        <v>146</v>
      </c>
      <c r="C62" s="26"/>
      <c r="D62" s="88" t="str">
        <f>IF(Y62="","UC-LO_"&amp;A25,"\I: DISABLED")</f>
        <v>\I: DISABLED</v>
      </c>
      <c r="E62" s="23" t="str">
        <f>A62</f>
        <v>RSDELC</v>
      </c>
      <c r="F62" s="23" t="str">
        <f t="shared" si="31"/>
        <v>RSDWH_Apt</v>
      </c>
      <c r="G62" s="26" t="str">
        <f>LEFT(A25,12)&amp;"*"</f>
        <v>R-WH_Apt_ELC*</v>
      </c>
      <c r="H62" s="23" t="str">
        <f>B62</f>
        <v>RSDWH_Apt</v>
      </c>
      <c r="I62" s="24">
        <v>1</v>
      </c>
      <c r="J62" s="87">
        <f>MAX(IF(E25+E26="","",-E25-E26),-$T$25)</f>
        <v>-0.36161003980772782</v>
      </c>
      <c r="K62" s="87">
        <f>MAX(IF(F25+F26="","",-F25-F26),-$T$25)</f>
        <v>-0.36161003980772782</v>
      </c>
      <c r="L62" s="87">
        <f>MAX(IF(G25+G26="","",-G25-G26),-$T$25)</f>
        <v>-0.35144266689187148</v>
      </c>
      <c r="M62" s="87">
        <f>MAX(IF(H25+H26="","",-H25-H26),-$T$25)</f>
        <v>-0.20752338037298124</v>
      </c>
      <c r="N62" s="87">
        <f>MAX(IF(I25+I26="","",-I25-I26),-$T$25)</f>
        <v>-2.5229998335073292E-2</v>
      </c>
      <c r="O62" s="87">
        <f>MAX(IF(J25+J26="","",-J25-J26),-$T$25)</f>
        <v>-3.0673787929038471E-3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5">
      <c r="A63" s="23" t="s">
        <v>201</v>
      </c>
      <c r="B63" s="26" t="s">
        <v>146</v>
      </c>
      <c r="C63" s="26"/>
      <c r="D63" s="23" t="str">
        <f>IF(Y63="","UC-LO_"&amp;A26,"\I: DISABLED")</f>
        <v>\I: DISABLED</v>
      </c>
      <c r="E63" s="23" t="str">
        <f>A63</f>
        <v>RSDELC</v>
      </c>
      <c r="F63" s="23" t="str">
        <f t="shared" si="31"/>
        <v>RSDWH_Apt</v>
      </c>
      <c r="G63" s="26" t="str">
        <f>LEFT(A26,12)&amp;"*"</f>
        <v>R-WH_Apt_ELC*</v>
      </c>
      <c r="H63" s="23" t="str">
        <f>B63</f>
        <v>RSDWH_Apt</v>
      </c>
      <c r="I63" s="24">
        <v>1</v>
      </c>
      <c r="J63" s="33">
        <f>IF(E26="","",-E26)</f>
        <v>-0.49857686246905109</v>
      </c>
      <c r="K63" s="33">
        <f>IF(F26="","",-F26)</f>
        <v>-0.44871917622214597</v>
      </c>
      <c r="L63" s="33">
        <f>IF(G26="","",-G26)</f>
        <v>-0.26496418636741503</v>
      </c>
      <c r="M63" s="33">
        <f>IF(H26="","",-H26)</f>
        <v>-0.15645870240809495</v>
      </c>
      <c r="N63" s="33">
        <f>IF(I26="","",-I26)</f>
        <v>-1.902172562035765E-2</v>
      </c>
      <c r="O63" s="33">
        <f>IF(J26="","",-J26)</f>
        <v>-2.3125977654628069E-3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5">
      <c r="A64" s="23" t="s">
        <v>202</v>
      </c>
      <c r="B64" s="26" t="s">
        <v>146</v>
      </c>
      <c r="C64" s="26"/>
      <c r="D64" s="23" t="str">
        <f>IF(Y64="","UC-LO_"&amp;A27,"\I: DISABLED")</f>
        <v>\I: DISABLED</v>
      </c>
      <c r="E64" s="23" t="str">
        <f>A64</f>
        <v>RSDKER</v>
      </c>
      <c r="F64" s="23" t="str">
        <f t="shared" si="31"/>
        <v>RSDWH_Apt</v>
      </c>
      <c r="G64" s="26" t="str">
        <f>LEFT(A27,12)&amp;"*"</f>
        <v>R-WH_Apt_KER*</v>
      </c>
      <c r="H64" s="23" t="str">
        <f>B64</f>
        <v>RSDWH_Apt</v>
      </c>
      <c r="I64" s="24">
        <v>1</v>
      </c>
      <c r="J64" s="33">
        <f>IF(E27="","",-E27)</f>
        <v>-1.9600105043570078E-2</v>
      </c>
      <c r="K64" s="33">
        <f>IF(F27="","",-F27)</f>
        <v>-1.7640094539213069E-2</v>
      </c>
      <c r="L64" s="33">
        <f>IF(G27="","",-G27)</f>
        <v>-1.0416299424459928E-2</v>
      </c>
      <c r="M64" s="33">
        <f>IF(H27="","",-H27)</f>
        <v>-6.1507206471493447E-3</v>
      </c>
      <c r="N64" s="33">
        <f>IF(I27="","",-I27)</f>
        <v>-7.4778403960155937E-4</v>
      </c>
      <c r="O64" s="33">
        <f>IF(J27="","",-J27)</f>
        <v>-9.0913081890979473E-5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5">
      <c r="A65" s="23" t="s">
        <v>203</v>
      </c>
      <c r="B65" s="26" t="s">
        <v>146</v>
      </c>
      <c r="C65" s="26"/>
      <c r="D65" s="23" t="str">
        <f>IF(Y65="","UC-LO_"&amp;A28,"\I: DISABLED")</f>
        <v>\I: DISABLED</v>
      </c>
      <c r="E65" s="23" t="str">
        <f>A65</f>
        <v>RSDGAS</v>
      </c>
      <c r="F65" s="23" t="str">
        <f t="shared" si="31"/>
        <v>RSDWH_Apt</v>
      </c>
      <c r="G65" s="26" t="str">
        <f>LEFT(A28,12)&amp;"*"</f>
        <v>R-WH_Apt_GAS*</v>
      </c>
      <c r="H65" s="23" t="str">
        <f>B65</f>
        <v>RSDWH_Apt</v>
      </c>
      <c r="I65" s="24">
        <v>1</v>
      </c>
      <c r="J65" s="33">
        <f>IF(E28="","",-E28)</f>
        <v>-0.19703154308697579</v>
      </c>
      <c r="K65" s="33">
        <f>IF(F28="","",-F28)</f>
        <v>-0.17732838877827822</v>
      </c>
      <c r="L65" s="33">
        <f>IF(G28="","",-G28)</f>
        <v>-0.10471064028968553</v>
      </c>
      <c r="M65" s="33">
        <f>IF(H28="","",-H28)</f>
        <v>-6.1830585984656426E-2</v>
      </c>
      <c r="N65" s="33">
        <f>IF(I28="","",-I28)</f>
        <v>-7.517155795389076E-3</v>
      </c>
      <c r="O65" s="33">
        <f>IF(J28="","",-J28)</f>
        <v>-9.1391065363951478E-4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5">
      <c r="A66" s="23" t="s">
        <v>141</v>
      </c>
      <c r="B66" s="26" t="s">
        <v>146</v>
      </c>
      <c r="C66" s="26"/>
      <c r="D66" s="23" t="str">
        <f>IF(Y66="","UC-LO_"&amp;A29,"\I: DISABLED")</f>
        <v>\I: DISABLED</v>
      </c>
      <c r="E66" s="23" t="str">
        <f>A66</f>
        <v>RSDPEA</v>
      </c>
      <c r="F66" s="23" t="str">
        <f t="shared" si="31"/>
        <v>RSDWH_Apt</v>
      </c>
      <c r="G66" s="26" t="str">
        <f>LEFT(A29,12)&amp;"*"</f>
        <v>R-WH_Apt_PEA*</v>
      </c>
      <c r="H66" s="23" t="str">
        <f>B66</f>
        <v>RSDWH_Apt</v>
      </c>
      <c r="I66" s="24">
        <v>1</v>
      </c>
      <c r="J66" s="33">
        <f>IF(E29="","",-E29)</f>
        <v>-1.3222132343737897E-3</v>
      </c>
      <c r="K66" s="33">
        <f>IF(F29="","",-F29)</f>
        <v>-1.1899919109364108E-3</v>
      </c>
      <c r="L66" s="33">
        <f>IF(G29="","",-G29)</f>
        <v>-7.0267832348884138E-4</v>
      </c>
      <c r="M66" s="33">
        <f>IF(H29="","",-H29)</f>
        <v>-4.1492452323692606E-4</v>
      </c>
      <c r="N66" s="33">
        <f>IF(I29="","",-I29)</f>
        <v>-5.0445135442732451E-5</v>
      </c>
      <c r="O66" s="33">
        <f>IF(J29="","",-J29)</f>
        <v>-6.1329508074955739E-6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>A67</f>
        <v>RSDWOO</v>
      </c>
      <c r="F67" s="23" t="str">
        <f t="shared" si="31"/>
        <v>RSDWH_Apt</v>
      </c>
      <c r="G67" s="26" t="str">
        <f>LEFT(A31,12)&amp;"*"</f>
        <v>R-WH_Apt_WOO*</v>
      </c>
      <c r="H67" s="23" t="str">
        <f>B67</f>
        <v>RSDWH_Apt</v>
      </c>
      <c r="I67" s="24">
        <v>1</v>
      </c>
      <c r="J67" s="33">
        <f>IF(E31="","",-E31)</f>
        <v>-9.8819569625064533E-4</v>
      </c>
      <c r="K67" s="33">
        <f>IF(F31="","",-F31)</f>
        <v>-8.8937612662558078E-4</v>
      </c>
      <c r="L67" s="33">
        <f>IF(G31="","",-G31)</f>
        <v>-5.2516770901113929E-4</v>
      </c>
      <c r="M67" s="33">
        <f>IF(H31="","",-H31)</f>
        <v>-3.1010628049398773E-4</v>
      </c>
      <c r="N67" s="33">
        <f>IF(I31="","",-I31)</f>
        <v>-3.770168414998378E-5</v>
      </c>
      <c r="O67" s="33">
        <f>IF(J31="","",-J31)</f>
        <v>-4.583644631385324E-6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>A68</f>
        <v>RSDHET</v>
      </c>
      <c r="F68" s="23" t="str">
        <f t="shared" si="31"/>
        <v>RSDWH_Apt</v>
      </c>
      <c r="G68" s="26" t="str">
        <f>LEFT(A32,12)&amp;"*"</f>
        <v>R-WH_Apt_HET*</v>
      </c>
      <c r="H68" s="23" t="str">
        <f>B68</f>
        <v>RSDWH_Apt</v>
      </c>
      <c r="I68" s="24">
        <v>1</v>
      </c>
      <c r="J68" s="33">
        <f>IF(E32="","",-E32)</f>
        <v>-1.3421129575876389E-3</v>
      </c>
      <c r="K68" s="33">
        <f>IF(F32="","",-F32)</f>
        <v>-1.2079016618288751E-3</v>
      </c>
      <c r="L68" s="33">
        <f>IF(G32="","",-G32)</f>
        <v>-7.1325385229333265E-4</v>
      </c>
      <c r="M68" s="33">
        <f>IF(H32="","",-H32)</f>
        <v>-4.2116926724069013E-4</v>
      </c>
      <c r="N68" s="33">
        <f>IF(I32="","",-I32)</f>
        <v>-5.1204350527484601E-5</v>
      </c>
      <c r="O68" s="33">
        <f>IF(J32="","",-J32)</f>
        <v>-6.2252536376144358E-6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>A69</f>
        <v>RSDSOL</v>
      </c>
      <c r="F69" s="23" t="str">
        <f t="shared" si="31"/>
        <v>RSDWH_Apt</v>
      </c>
      <c r="G69" s="26" t="str">
        <f>LEFT(A33,12)&amp;"*"</f>
        <v>R-WH_Apt_SOL*</v>
      </c>
      <c r="H69" s="23" t="str">
        <f>B69</f>
        <v>RSDWH_Apt</v>
      </c>
      <c r="I69" s="24">
        <v>1</v>
      </c>
      <c r="J69" s="33">
        <f>IF(E33="","",-E33)</f>
        <v>-5.9162290102261423E-3</v>
      </c>
      <c r="K69" s="33">
        <f>IF(F33="","",-F33)</f>
        <v>-5.3246061092035281E-3</v>
      </c>
      <c r="L69" s="33">
        <f>IF(G33="","",-G33)</f>
        <v>-3.1441266614235922E-3</v>
      </c>
      <c r="M69" s="33">
        <f>IF(H33="","",-H33)</f>
        <v>-1.8565753523040176E-3</v>
      </c>
      <c r="N69" s="33">
        <f>IF(I33="","",-I33)</f>
        <v>-2.2571622032843024E-4</v>
      </c>
      <c r="O69" s="33">
        <f>IF(J33="","",-J33)</f>
        <v>-2.7441822954358428E-5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30.7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UC-UP_R-WH_Apt_SOL_X0</v>
      </c>
      <c r="E73" s="23" t="str">
        <f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>B73</f>
        <v>RSDWH_Apt</v>
      </c>
      <c r="I73" s="24">
        <v>1</v>
      </c>
      <c r="J73" s="120">
        <f>IF(L33="","",-L33)</f>
        <v>-7.2309465680541743E-3</v>
      </c>
      <c r="K73" s="120">
        <f>IF(M33="","",-M33)</f>
        <v>-7.954041224859593E-3</v>
      </c>
      <c r="L73" s="120">
        <f>IF(N33="","",-N33)</f>
        <v>-1.2810062933048628E-2</v>
      </c>
      <c r="M73" s="120">
        <f>IF(O33="","",-O33)</f>
        <v>-2.0630734454304151E-2</v>
      </c>
      <c r="N73" s="120">
        <f>IF(P33="","",-P33)</f>
        <v>-0.13879326499588127</v>
      </c>
      <c r="O73" s="120">
        <f>IF(Q33="","",-Q33)</f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/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UC-UP_R-WH_Apt_GAS_X0</v>
      </c>
      <c r="E74" s="23" t="str">
        <f>A74</f>
        <v>RSDGAS</v>
      </c>
      <c r="F74" s="23" t="str">
        <f>H74</f>
        <v>RSDWH_Apt</v>
      </c>
      <c r="H74" s="23" t="str">
        <f>B74</f>
        <v>RSDWH_Apt</v>
      </c>
      <c r="I74" s="24">
        <v>1</v>
      </c>
      <c r="J74" s="120">
        <f>IF(L28="","",-L28)</f>
        <v>-0.2408163304396371</v>
      </c>
      <c r="K74" s="120" t="str">
        <f>IF(M28="","",-M28)</f>
        <v/>
      </c>
      <c r="L74" s="120" t="str">
        <f>IF(N28="","",-N28)</f>
        <v/>
      </c>
      <c r="M74" s="120" t="str">
        <f>IF(O28="","",-O28)</f>
        <v/>
      </c>
      <c r="N74" s="120" t="str">
        <f>IF(P28="","",-P28)</f>
        <v/>
      </c>
      <c r="O74" s="120">
        <f>IF(Q28="","",-Q28)</f>
        <v>-0.14514695973537214</v>
      </c>
      <c r="P74" s="24">
        <v>0</v>
      </c>
      <c r="Q74" s="24">
        <v>5</v>
      </c>
      <c r="R74" s="23" t="s">
        <v>192</v>
      </c>
      <c r="Y74" s="84"/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UC-UP_R-SH_Apt_GAS_X0</v>
      </c>
      <c r="E75" s="23" t="str">
        <f>A75</f>
        <v>RSDGAS</v>
      </c>
      <c r="F75" s="23" t="str">
        <f>H75</f>
        <v>RSDSH_Apt</v>
      </c>
      <c r="H75" s="23" t="str">
        <f>B75</f>
        <v>RSDSH_Apt</v>
      </c>
      <c r="I75" s="24">
        <v>1</v>
      </c>
      <c r="J75" s="120">
        <f>IF(L13="","",-L13)</f>
        <v>-0.35521358497784</v>
      </c>
      <c r="K75" s="120" t="str">
        <f>IF(M13="","",-M13)</f>
        <v/>
      </c>
      <c r="L75" s="120" t="str">
        <f>IF(N13="","",-N13)</f>
        <v/>
      </c>
      <c r="M75" s="120" t="str">
        <f>IF(O13="","",-O13)</f>
        <v/>
      </c>
      <c r="N75" s="120" t="str">
        <f>IF(P13="","",-P13)</f>
        <v/>
      </c>
      <c r="O75" s="120">
        <f>IF(Q13="","",-Q13)</f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/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>A76</f>
        <v>RSDELC</v>
      </c>
      <c r="F76" s="23" t="str">
        <f>H76</f>
        <v>RSDSH_Apt</v>
      </c>
      <c r="H76" s="23" t="str">
        <f>B76</f>
        <v>RSDSH_Apt</v>
      </c>
      <c r="I76" s="24">
        <v>1</v>
      </c>
      <c r="J76" s="120">
        <f>MAX(IF(L10+L11="","",-L10-L11),-$T$10)</f>
        <v>-0.50787752032158551</v>
      </c>
      <c r="K76" s="120">
        <f>MAX(IF(M10+M11="","",-M10-M11),-$T$10)</f>
        <v>-0.50787752032158551</v>
      </c>
      <c r="L76" s="120">
        <f>MAX(IF(N10+N11="","",-N10-N11),-$T$10)</f>
        <v>-0.50787752032158551</v>
      </c>
      <c r="M76" s="120">
        <f>MAX(IF(O10+O11="","",-O10-O11),-$T$10)</f>
        <v>-0.50787752032158551</v>
      </c>
      <c r="N76" s="120">
        <f>MAX(IF(P10+P11="","",-P10-P11),-$T$10)</f>
        <v>-0.50787752032158551</v>
      </c>
      <c r="O76" s="120">
        <f>MAX(IF(Q10+Q11="","",-Q10-Q11),-$T$10)</f>
        <v>-0.50787752032158551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UC-UP_R-SH_Apt_COA_X0</v>
      </c>
      <c r="E77" s="23" t="str">
        <f>A77</f>
        <v>RSDCOA</v>
      </c>
      <c r="F77" s="23" t="str">
        <f>H77</f>
        <v>RSDSH_Apt</v>
      </c>
      <c r="H77" s="23" t="str">
        <f>B77</f>
        <v>RSDSH_Apt</v>
      </c>
      <c r="I77" s="24">
        <v>1</v>
      </c>
      <c r="J77" s="120">
        <f>IF(L6="","",-L6)</f>
        <v>-3.3092975526886184E-2</v>
      </c>
      <c r="K77" s="120">
        <f>IF(M6="","",-M6)</f>
        <v>-3.3092975526886184E-2</v>
      </c>
      <c r="L77" s="120">
        <f>IF(N6="","",-N6)</f>
        <v>-3.3092975526886184E-2</v>
      </c>
      <c r="M77" s="120">
        <f>IF(O6="","",-O6)</f>
        <v>-3.3092975526886184E-2</v>
      </c>
      <c r="N77" s="120">
        <f>IF(P6="","",-P6)</f>
        <v>-3.3092975526886184E-2</v>
      </c>
      <c r="O77" s="120">
        <f>IF(Q6="","",-Q6)</f>
        <v>-3.3092975526886184E-2</v>
      </c>
      <c r="P77" s="24">
        <v>0</v>
      </c>
      <c r="Q77" s="24">
        <v>5</v>
      </c>
      <c r="R77" s="23" t="s">
        <v>173</v>
      </c>
      <c r="Y77" s="84"/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>A78</f>
        <v>RSDBDL</v>
      </c>
      <c r="F78" s="94" t="str">
        <f t="shared" ref="F78:F96" si="32">H78</f>
        <v>RSDSH_Apt</v>
      </c>
      <c r="G78" s="94"/>
      <c r="H78" s="94" t="str">
        <f>B78</f>
        <v>RSDSH_Apt</v>
      </c>
      <c r="I78" s="95">
        <v>1</v>
      </c>
      <c r="J78" s="121">
        <f>IF(L7="","",-L7)</f>
        <v>-7.3202059641156673E-6</v>
      </c>
      <c r="K78" s="121">
        <f>IF(M7="","",-M7)</f>
        <v>-8.0522265605272343E-6</v>
      </c>
      <c r="L78" s="121">
        <f>IF(N7="","",-N7)</f>
        <v>-1.2968191397994723E-5</v>
      </c>
      <c r="M78" s="121">
        <f>IF(O7="","",-O7)</f>
        <v>-2.0885401928384486E-5</v>
      </c>
      <c r="N78" s="121">
        <f>IF(P7="","",-P7)</f>
        <v>-1.4050654041485161E-4</v>
      </c>
      <c r="O78" s="121">
        <f>IF(Q7="","",-Q7)</f>
        <v>-9.4525774352083097E-4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>A79</f>
        <v>RSDETH</v>
      </c>
      <c r="F79" s="94" t="str">
        <f t="shared" si="32"/>
        <v>RSDSH_Apt</v>
      </c>
      <c r="G79" s="94"/>
      <c r="H79" s="94" t="str">
        <f>B79</f>
        <v>RSDSH_Apt</v>
      </c>
      <c r="I79" s="95">
        <v>1</v>
      </c>
      <c r="J79" s="121">
        <f>IF(L8="","",-L8)</f>
        <v>-5.2512237906138389E-9</v>
      </c>
      <c r="K79" s="121">
        <f>IF(M8="","",-M8)</f>
        <v>-5.7763461696752232E-9</v>
      </c>
      <c r="L79" s="121">
        <f>IF(N8="","",-N8)</f>
        <v>-9.3028632697236478E-9</v>
      </c>
      <c r="M79" s="121">
        <f>IF(O8="","",-O8)</f>
        <v>-1.4982354324522636E-8</v>
      </c>
      <c r="N79" s="121">
        <f>IF(P8="","",-P8)</f>
        <v>-1.0079378795900435E-7</v>
      </c>
      <c r="O79" s="121">
        <f>IF(Q8="","",-Q8)</f>
        <v>-6.7809020338653803E-7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>A80</f>
        <v>RSDLPG</v>
      </c>
      <c r="F80" s="23" t="str">
        <f t="shared" si="32"/>
        <v>RSDSH_Apt</v>
      </c>
      <c r="H80" s="23" t="str">
        <f>B80</f>
        <v>RSDSH_Apt</v>
      </c>
      <c r="I80" s="24">
        <v>1</v>
      </c>
      <c r="J80" s="120">
        <f>IF(L9="","",-L9)</f>
        <v>-2.3992723986589713E-2</v>
      </c>
      <c r="K80" s="120">
        <f>IF(M9="","",-M9)</f>
        <v>-2.6391996385248685E-2</v>
      </c>
      <c r="L80" s="120">
        <f>IF(N9="","",-N9)</f>
        <v>-4.2504574098406876E-2</v>
      </c>
      <c r="M80" s="120">
        <f>IF(O9="","",-O9)</f>
        <v>-6.8454041631225274E-2</v>
      </c>
      <c r="N80" s="120">
        <f>IF(P9="","",-P9)</f>
        <v>-0.46052456160520122</v>
      </c>
      <c r="O80" s="120">
        <f>IF(Q9="","",-Q9)</f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>A81</f>
        <v>RSDELC</v>
      </c>
      <c r="F81" s="23" t="str">
        <f t="shared" si="32"/>
        <v>RSDSH_Apt</v>
      </c>
      <c r="H81" s="23" t="str">
        <f>B81</f>
        <v>RSDSH_Apt</v>
      </c>
      <c r="I81" s="24">
        <v>1</v>
      </c>
      <c r="J81" s="120">
        <f>IF(L11="","",-L11)</f>
        <v>-0.30577053666016718</v>
      </c>
      <c r="K81" s="120">
        <f>IF(M11="","",-M11)</f>
        <v>-0.33634759032618394</v>
      </c>
      <c r="L81" s="120">
        <f>IF(N11="","",-N11)</f>
        <v>-0.54169115769622278</v>
      </c>
      <c r="M81" s="120">
        <f>IF(O11="","",-O11)</f>
        <v>-0.87239902638134392</v>
      </c>
      <c r="N81" s="120">
        <f>IF(P11="","",-P11)</f>
        <v>-0.9</v>
      </c>
      <c r="O81" s="120">
        <f>IF(Q11="","",-Q11)</f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>A82</f>
        <v>RSDKER</v>
      </c>
      <c r="F82" s="23" t="str">
        <f t="shared" si="32"/>
        <v>RSDSH_Apt</v>
      </c>
      <c r="H82" s="23" t="str">
        <f>B82</f>
        <v>RSDSH_Apt</v>
      </c>
      <c r="I82" s="24">
        <v>1</v>
      </c>
      <c r="J82" s="120">
        <f>IF(L12="","",-L12)</f>
        <v>-7.9941167281313966E-2</v>
      </c>
      <c r="K82" s="120">
        <f>IF(M12="","",-M12)</f>
        <v>-8.7935284009445364E-2</v>
      </c>
      <c r="L82" s="120">
        <f>IF(N12="","",-N12)</f>
        <v>-0.14162065425005194</v>
      </c>
      <c r="M82" s="120">
        <f>IF(O12="","",-O12)</f>
        <v>-0.22808147987625119</v>
      </c>
      <c r="N82" s="120">
        <f>IF(P12="","",-P12)</f>
        <v>-0.9</v>
      </c>
      <c r="O82" s="120">
        <f>IF(Q12="","",-Q12)</f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>A83</f>
        <v>RSDPEA</v>
      </c>
      <c r="F83" s="23" t="str">
        <f t="shared" si="32"/>
        <v>RSDSH_Apt</v>
      </c>
      <c r="H83" s="23" t="str">
        <f>B83</f>
        <v>RSDSH_Apt</v>
      </c>
      <c r="I83" s="24">
        <v>1</v>
      </c>
      <c r="J83" s="120">
        <f>IF(L14="","",-L14)</f>
        <v>-1.2930059282406916E-2</v>
      </c>
      <c r="K83" s="120">
        <f>IF(M14="","",-M14)</f>
        <v>-1.4223065210647609E-2</v>
      </c>
      <c r="L83" s="120">
        <f>IF(N14="","",-N14)</f>
        <v>-2.290638875240009E-2</v>
      </c>
      <c r="M83" s="120">
        <f>IF(O14="","",-O14)</f>
        <v>-3.6890968149627876E-2</v>
      </c>
      <c r="N83" s="120">
        <f>IF(P14="","",-P14)</f>
        <v>-0.24818398635719421</v>
      </c>
      <c r="O83" s="120">
        <f>IF(Q14="","",-Q14)</f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>A84</f>
        <v>RSDWOO</v>
      </c>
      <c r="F84" s="23" t="str">
        <f t="shared" si="32"/>
        <v>RSDSH_Apt</v>
      </c>
      <c r="G84" s="23"/>
      <c r="H84" s="23" t="str">
        <f>B84</f>
        <v>RSDSH_Apt</v>
      </c>
      <c r="I84" s="24">
        <v>1</v>
      </c>
      <c r="J84" s="120">
        <f>IF(L16="","",-L16)</f>
        <v>-2.8298994328905657E-3</v>
      </c>
      <c r="K84" s="120">
        <f>IF(M16="","",-M16)</f>
        <v>-0.35</v>
      </c>
      <c r="L84" s="120">
        <f>IF(N16="","",-N16)</f>
        <v>-5.0133394692310467E-3</v>
      </c>
      <c r="M84" s="120">
        <f>IF(O16="","",-O16)</f>
        <v>-8.0740333485912943E-3</v>
      </c>
      <c r="N84" s="120">
        <f>IF(P16="","",-P16)</f>
        <v>-5.431805894350121E-2</v>
      </c>
      <c r="O84" s="120">
        <f>IF(Q16="","",-Q16)</f>
        <v>-0.36542473878986986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>A85</f>
        <v>RSDHET</v>
      </c>
      <c r="F85" s="23" t="str">
        <f t="shared" si="32"/>
        <v>RSDSH_Apt</v>
      </c>
      <c r="G85" s="23"/>
      <c r="H85" s="23" t="str">
        <f>B85</f>
        <v>RSDSH_Apt</v>
      </c>
      <c r="I85" s="24">
        <v>1</v>
      </c>
      <c r="J85" s="120">
        <f>IF(L17="","",-L17)</f>
        <v>-5.3132352403748879E-3</v>
      </c>
      <c r="K85" s="120">
        <f>IF(M17="","",-M17)</f>
        <v>-5.8445587644123777E-3</v>
      </c>
      <c r="L85" s="120">
        <f>IF(N17="","",-N17)</f>
        <v>-9.4127203356737816E-3</v>
      </c>
      <c r="M85" s="120">
        <f>IF(O17="","",-O17)</f>
        <v>-1.5159280227805987E-2</v>
      </c>
      <c r="N85" s="120">
        <f>IF(P17="","",-P17)</f>
        <v>-0.10198405696437748</v>
      </c>
      <c r="O85" s="120">
        <f>IF(Q17="","",-Q17)</f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>A86</f>
        <v>RSDGEO</v>
      </c>
      <c r="F86" s="53" t="str">
        <f t="shared" si="32"/>
        <v>RSDSH_Apt</v>
      </c>
      <c r="G86" s="53"/>
      <c r="H86" s="53" t="str">
        <f>B86</f>
        <v>RSDSH_Apt</v>
      </c>
      <c r="I86" s="54">
        <v>1</v>
      </c>
      <c r="J86" s="59" t="str">
        <f>IF(L18="","",-L18)</f>
        <v/>
      </c>
      <c r="K86" s="59" t="str">
        <f>IF(M18="","",-M18)</f>
        <v/>
      </c>
      <c r="L86" s="59" t="str">
        <f>IF(N18="","",-N18)</f>
        <v/>
      </c>
      <c r="M86" s="59" t="str">
        <f>IF(O18="","",-O18)</f>
        <v/>
      </c>
      <c r="N86" s="59" t="str">
        <f>IF(P18="","",-P18)</f>
        <v/>
      </c>
      <c r="O86" s="59" t="str">
        <f>IF(Q18="","",-Q18)</f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9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>IF(Y87="","UC-UP_"&amp;A21,"\I: DISABLED")</f>
        <v>\I: DISABLED</v>
      </c>
      <c r="E87" s="23" t="str">
        <f>A87</f>
        <v>RSDCOA</v>
      </c>
      <c r="F87" s="23" t="str">
        <f t="shared" si="32"/>
        <v>RSDWH_Apt</v>
      </c>
      <c r="G87" s="38" t="str">
        <f>LEFT(A21,12)&amp;"*"</f>
        <v>R-WH_Apt_COA*</v>
      </c>
      <c r="H87" s="23" t="str">
        <f>B87</f>
        <v>RSDWH_Apt</v>
      </c>
      <c r="I87" s="24">
        <v>1</v>
      </c>
      <c r="J87" s="34">
        <f>IF(L21="","",-L21)</f>
        <v>-1.5934243463976022E-3</v>
      </c>
      <c r="K87" s="34">
        <f>IF(M21="","",-M21)</f>
        <v>-1.5934243463976022E-3</v>
      </c>
      <c r="L87" s="34">
        <f>IF(N21="","",-N21)</f>
        <v>-1.5934243463976022E-3</v>
      </c>
      <c r="M87" s="34">
        <f>IF(O21="","",-O21)</f>
        <v>-1.5934243463976022E-3</v>
      </c>
      <c r="N87" s="34">
        <f>IF(P21="","",-P21)</f>
        <v>-1.5934243463976022E-3</v>
      </c>
      <c r="O87" s="34">
        <f>IF(Q21="","",-Q21)</f>
        <v>-1.5934243463976022E-3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>IF(Y88="","UC-UP_"&amp;A22,"\I: DISABLED")</f>
        <v>\I: DISABLED</v>
      </c>
      <c r="E88" s="77" t="str">
        <f>A88</f>
        <v>RSDBDL</v>
      </c>
      <c r="F88" s="77" t="str">
        <f t="shared" si="32"/>
        <v>RSDWH_Apt</v>
      </c>
      <c r="G88" s="38" t="str">
        <f>LEFT(A22,12)&amp;"*"</f>
        <v>R-WH_Apt_BDL*</v>
      </c>
      <c r="H88" s="77" t="str">
        <f>B88</f>
        <v>RSDWH_Apt</v>
      </c>
      <c r="I88" s="79">
        <v>1</v>
      </c>
      <c r="J88" s="80">
        <f>IF(L22="","",-L22)</f>
        <v>-1.7738653445611984E-5</v>
      </c>
      <c r="K88" s="80">
        <f>IF(M22="","",-M22)</f>
        <v>-1.9512518790173183E-5</v>
      </c>
      <c r="L88" s="80">
        <f>IF(N22="","",-N22)</f>
        <v>-3.1425106636761831E-5</v>
      </c>
      <c r="M88" s="80">
        <f>IF(O22="","",-O22)</f>
        <v>-5.0610448489571305E-5</v>
      </c>
      <c r="N88" s="80">
        <f>IF(P22="","",-P22)</f>
        <v>-3.4048178964893728E-4</v>
      </c>
      <c r="O88" s="80">
        <f>IF(Q22="","",-Q22)</f>
        <v>-2.2905912226095187E-3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>IF(Y89="","UC-UP_"&amp;A23,"\I: DISABLED")</f>
        <v>\I: DISABLED</v>
      </c>
      <c r="E89" s="77" t="str">
        <f>A89</f>
        <v>RSDETH</v>
      </c>
      <c r="F89" s="77" t="str">
        <f t="shared" si="32"/>
        <v>RSDWH_Apt</v>
      </c>
      <c r="G89" s="38" t="str">
        <f>LEFT(A23,12)&amp;"*"</f>
        <v>R-WH_Apt_ETH*</v>
      </c>
      <c r="H89" s="77" t="str">
        <f>B89</f>
        <v>RSDWH_Apt</v>
      </c>
      <c r="I89" s="79">
        <v>1</v>
      </c>
      <c r="J89" s="80">
        <f>IF(L23="","",-L23)</f>
        <v>-1.6028733053010708E-5</v>
      </c>
      <c r="K89" s="80">
        <f>IF(M23="","",-M23)</f>
        <v>-1.7631606358311781E-5</v>
      </c>
      <c r="L89" s="80">
        <f>IF(N23="","",-N23)</f>
        <v>-2.839587835612472E-5</v>
      </c>
      <c r="M89" s="80">
        <f>IF(O23="","",-O23)</f>
        <v>-4.5731846051322432E-5</v>
      </c>
      <c r="N89" s="80">
        <f>IF(P23="","",-P23)</f>
        <v>-3.0766099199283821E-4</v>
      </c>
      <c r="O89" s="80">
        <f>IF(Q23="","",-Q23)</f>
        <v>-2.0697893080412859E-3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>IF(Y90="","UC-UP_"&amp;A24,"\I: DISABLED")</f>
        <v>\I: DISABLED</v>
      </c>
      <c r="E90" s="23" t="str">
        <f>A90</f>
        <v>RSDLPG</v>
      </c>
      <c r="F90" s="23" t="str">
        <f t="shared" si="32"/>
        <v>RSDWH_Apt</v>
      </c>
      <c r="G90" s="38" t="str">
        <f>LEFT(A24,12)&amp;"*"</f>
        <v>R-WH_Apt_LPG*</v>
      </c>
      <c r="H90" s="23" t="str">
        <f>B90</f>
        <v>RSDWH_Apt</v>
      </c>
      <c r="I90" s="24">
        <v>1</v>
      </c>
      <c r="J90" s="34">
        <f>IF(L24="","",-L24)</f>
        <v>-1.3572533858759946E-2</v>
      </c>
      <c r="K90" s="34">
        <f>IF(M24="","",-M24)</f>
        <v>-1.4929787244635942E-2</v>
      </c>
      <c r="L90" s="34">
        <f>IF(N24="","",-N24)</f>
        <v>-2.4044571655358643E-2</v>
      </c>
      <c r="M90" s="34">
        <f>IF(O24="","",-O24)</f>
        <v>-3.8724023096671653E-2</v>
      </c>
      <c r="N90" s="34">
        <f>IF(P24="","",-P24)</f>
        <v>-0.26051586342054228</v>
      </c>
      <c r="O90" s="34">
        <f>IF(Q24="","",-Q24)</f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>IF(Y91="","UC-UP_"&amp;A25,"\I: DISABLED")</f>
        <v>\I: DISABLED</v>
      </c>
      <c r="E91" s="23" t="str">
        <f>A91</f>
        <v>RSDELC</v>
      </c>
      <c r="F91" s="23" t="str">
        <f t="shared" si="32"/>
        <v>RSDWH_Apt</v>
      </c>
      <c r="G91" s="38" t="str">
        <f>LEFT(A25,12)&amp;"*"</f>
        <v>R-WH_Apt_ELC*</v>
      </c>
      <c r="H91" s="23" t="str">
        <f>B91</f>
        <v>RSDWH_Apt</v>
      </c>
      <c r="I91" s="24">
        <v>1</v>
      </c>
      <c r="J91" s="89">
        <f>MAX(IF(L25+L26="","",-L25-L26),-$T$25)</f>
        <v>-0.36161003980772782</v>
      </c>
      <c r="K91" s="89">
        <f>MAX(IF(M25+M26="","",-M25-M26),-$T$25)</f>
        <v>-0.36161003980772782</v>
      </c>
      <c r="L91" s="89">
        <f>MAX(IF(N25+N26="","",-N25-N26),-$T$25)</f>
        <v>-0.36161003980772782</v>
      </c>
      <c r="M91" s="89">
        <f>MAX(IF(O25+O26="","",-O25-O26),-$T$25)</f>
        <v>-0.36161003980772782</v>
      </c>
      <c r="N91" s="89">
        <f>MAX(IF(P25+P26="","",-P25-P26),-$T$25)</f>
        <v>-0.36161003980772782</v>
      </c>
      <c r="O91" s="89">
        <f>MAX(IF(Q25+Q26="","",-Q25-Q26),-$T$25)</f>
        <v>-0.36161003980772782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>IF(Y92="","UC-UP_"&amp;A26,"\I: DISABLED")</f>
        <v>\I: DISABLED</v>
      </c>
      <c r="E92" s="23" t="str">
        <f>A92</f>
        <v>RSDELC</v>
      </c>
      <c r="F92" s="23" t="str">
        <f t="shared" si="32"/>
        <v>RSDWH_Apt</v>
      </c>
      <c r="G92" s="38" t="str">
        <f>LEFT(A26,12)&amp;"*"</f>
        <v>R-WH_Apt_ELC*</v>
      </c>
      <c r="H92" s="23" t="str">
        <f>B92</f>
        <v>RSDWH_Apt</v>
      </c>
      <c r="I92" s="24">
        <v>1</v>
      </c>
      <c r="J92" s="34">
        <f>IF(L26="","",-L26)</f>
        <v>-0.60937172079550694</v>
      </c>
      <c r="K92" s="34">
        <f>IF(M26="","",-M26)</f>
        <v>-0.67030889287505768</v>
      </c>
      <c r="L92" s="34">
        <f>IF(N26="","",-N26)</f>
        <v>-0.9</v>
      </c>
      <c r="M92" s="34">
        <f>IF(O26="","",-O26)</f>
        <v>-0.9</v>
      </c>
      <c r="N92" s="34">
        <f>IF(P26="","",-P26)</f>
        <v>-0.9</v>
      </c>
      <c r="O92" s="34">
        <f>IF(Q26="","",-Q26)</f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>IF(Y93="","UC-UP_"&amp;A27,"\I: DISABLED")</f>
        <v>\I: DISABLED</v>
      </c>
      <c r="E93" s="23" t="str">
        <f>A93</f>
        <v>RSDKER</v>
      </c>
      <c r="F93" s="23" t="str">
        <f t="shared" si="32"/>
        <v>RSDWH_Apt</v>
      </c>
      <c r="G93" s="38" t="str">
        <f>LEFT(A27,12)&amp;"*"</f>
        <v>R-WH_Apt_KER*</v>
      </c>
      <c r="H93" s="23" t="str">
        <f>B93</f>
        <v>RSDWH_Apt</v>
      </c>
      <c r="I93" s="24">
        <v>1</v>
      </c>
      <c r="J93" s="34">
        <f>IF(L27="","",-L27)</f>
        <v>-2.3955683942141207E-2</v>
      </c>
      <c r="K93" s="34">
        <f>IF(M27="","",-M27)</f>
        <v>-2.6351252336355331E-2</v>
      </c>
      <c r="L93" s="34">
        <f>IF(N27="","",-N27)</f>
        <v>-4.2438955400223639E-2</v>
      </c>
      <c r="M93" s="34">
        <f>IF(O27="","",-O27)</f>
        <v>-6.8348362061614196E-2</v>
      </c>
      <c r="N93" s="34">
        <f>IF(P27="","",-P27)</f>
        <v>-0.45981360230599788</v>
      </c>
      <c r="O93" s="34">
        <f>IF(Q27="","",-Q27)</f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>A94</f>
        <v>RSDPEA</v>
      </c>
      <c r="F94" s="23" t="str">
        <f t="shared" si="32"/>
        <v>RSDWH_Apt</v>
      </c>
      <c r="G94" s="38" t="str">
        <f>LEFT(A29,12)&amp;"*"</f>
        <v>R-WH_Apt_PEA*</v>
      </c>
      <c r="H94" s="23" t="str">
        <f>B94</f>
        <v>RSDWH_Apt</v>
      </c>
      <c r="I94" s="24">
        <v>1</v>
      </c>
      <c r="J94" s="34">
        <f>IF(L29="","",-L29)</f>
        <v>-1.6160383975679653E-3</v>
      </c>
      <c r="K94" s="34">
        <f>IF(M29="","",-M29)</f>
        <v>-1.7776422373247619E-3</v>
      </c>
      <c r="L94" s="34">
        <f>IF(N29="","",-N29)</f>
        <v>-2.8629105996339035E-3</v>
      </c>
      <c r="M94" s="34">
        <f>IF(O29="","",-O29)</f>
        <v>-4.6107461498163995E-3</v>
      </c>
      <c r="N94" s="34">
        <f>IF(P29="","",-P29)</f>
        <v>-3.1018794489243072E-2</v>
      </c>
      <c r="O94" s="34">
        <f>IF(Q29="","",-Q29)</f>
        <v>-0.20867893835452428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32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>IF(L31="","",-L31)</f>
        <v>-1.2077947398618999E-3</v>
      </c>
      <c r="K96" s="34">
        <f>IF(M31="","",-M31)</f>
        <v>-1.32857421384809E-3</v>
      </c>
      <c r="L96" s="34">
        <f>IF(N31="","",-N31)</f>
        <v>-2.1396820571444883E-3</v>
      </c>
      <c r="M96" s="34">
        <f>IF(O31="","",-O31)</f>
        <v>-3.4459793498517709E-3</v>
      </c>
      <c r="N96" s="34">
        <f>IF(P31="","",-P31)</f>
        <v>-2.3182825901504882E-2</v>
      </c>
      <c r="O96" s="34">
        <f>IF(Q31="","",-Q31)</f>
        <v>-0.15596246007759854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33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>IF(L32="","",-L32)</f>
        <v>-1.6403602814960032E-3</v>
      </c>
      <c r="K97" s="34">
        <f>IF(M32="","",-M32)</f>
        <v>-1.8043963096456036E-3</v>
      </c>
      <c r="L97" s="34">
        <f>IF(N32="","",-N32)</f>
        <v>-2.9059983006473424E-3</v>
      </c>
      <c r="M97" s="34">
        <f>IF(O32="","",-O32)</f>
        <v>-4.680139323175553E-3</v>
      </c>
      <c r="N97" s="34">
        <f>IF(P32="","",-P32)</f>
        <v>-3.1485637059500318E-2</v>
      </c>
      <c r="O97" s="34">
        <f>IF(Q32="","",-Q32)</f>
        <v>-0.21181962172227295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5">
      <c r="I99" s="34" t="str">
        <f t="shared" ref="I99" si="34">IF(L34="","",-L34)</f>
        <v/>
      </c>
      <c r="J99" s="34" t="str">
        <f t="shared" ref="J99" si="35">IF(M34="","",-M34)</f>
        <v/>
      </c>
      <c r="K99" s="34" t="str">
        <f t="shared" ref="K99" si="36">IF(N34="","",-N34)</f>
        <v/>
      </c>
      <c r="L99" s="34" t="str">
        <f t="shared" ref="L99" si="37">IF(O34="","",-O34)</f>
        <v/>
      </c>
      <c r="M99" s="34" t="str">
        <f t="shared" ref="M99" si="38">IF(P34="","",-P34)</f>
        <v/>
      </c>
      <c r="N99" s="34" t="str">
        <f t="shared" ref="N99" si="39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27" zoomScale="60" zoomScaleNormal="60" workbookViewId="0">
      <selection activeCell="AE67" sqref="AE67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5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5" t="s">
        <v>134</v>
      </c>
      <c r="T3" s="115"/>
      <c r="U3" s="115"/>
      <c r="V3" s="115"/>
      <c r="Z3" s="115" t="s">
        <v>402</v>
      </c>
      <c r="AA3" s="115"/>
      <c r="AB3" s="115"/>
      <c r="AC3" s="115"/>
      <c r="AD3" s="115"/>
      <c r="AE3" s="115"/>
      <c r="AF3" s="115"/>
      <c r="AG3" s="115"/>
      <c r="AH3" s="115"/>
      <c r="AI3" s="115"/>
    </row>
    <row r="4" spans="1:35" ht="15.75" thickBot="1">
      <c r="A4" s="43" t="s">
        <v>32</v>
      </c>
      <c r="B4" s="43"/>
      <c r="C4" s="26"/>
      <c r="D4" s="44" t="s">
        <v>37</v>
      </c>
      <c r="E4" s="116" t="s">
        <v>38</v>
      </c>
      <c r="F4" s="117"/>
      <c r="G4" s="117"/>
      <c r="H4" s="117"/>
      <c r="I4" s="117"/>
      <c r="J4" s="117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5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0.1376095324432749</v>
      </c>
      <c r="M6" s="47">
        <f>IF($D6=0,"",MIN($D6*(1+$S$4)^($M$5-$D$5),T6))</f>
        <v>0.1376095324432749</v>
      </c>
      <c r="N6" s="47">
        <f>IF($D6=0,"",MIN($D6*(1+$S$4)^($N$5-$D$5),T6))</f>
        <v>0.1376095324432749</v>
      </c>
      <c r="O6" s="47">
        <f>IF($D6=0,"",MIN($D6*(1+$S$4)^($O$5-$D$5),T6))</f>
        <v>0.1376095324432749</v>
      </c>
      <c r="P6" s="47">
        <f>IF($D6=0,"",MIN($D6*(1+$S$4)^($P$5-$D$5),T6))</f>
        <v>0.1376095324432749</v>
      </c>
      <c r="Q6" s="47">
        <f>IF($D6=0,"",MIN($D6*(1+$S$4)^($Q$5-$D$5),T6))</f>
        <v>0.1376095324432749</v>
      </c>
      <c r="S6" s="81">
        <v>0</v>
      </c>
      <c r="T6" s="81">
        <f>D6*Z14</f>
        <v>0.1376095324432749</v>
      </c>
    </row>
    <row r="7" spans="1:35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8" t="s">
        <v>260</v>
      </c>
      <c r="Z7" s="118"/>
    </row>
    <row r="8" spans="1:35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262</v>
      </c>
      <c r="Z10" s="83">
        <v>6.2E-2</v>
      </c>
    </row>
    <row r="11" spans="1:35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35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8" t="s">
        <v>399</v>
      </c>
      <c r="Z12" s="118"/>
    </row>
    <row r="13" spans="1:35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398</v>
      </c>
      <c r="Z13" s="109">
        <v>10</v>
      </c>
    </row>
    <row r="14" spans="1:35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1.05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18" t="s">
        <v>400</v>
      </c>
      <c r="Z15" s="118"/>
    </row>
    <row r="16" spans="1:35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0.5</v>
      </c>
      <c r="V17" s="76" t="s">
        <v>261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6" t="s">
        <v>38</v>
      </c>
      <c r="F19" s="117"/>
      <c r="G19" s="117"/>
      <c r="H19" s="117"/>
      <c r="I19" s="117"/>
      <c r="J19" s="51"/>
      <c r="K19" s="23"/>
      <c r="L19" s="117" t="s">
        <v>39</v>
      </c>
      <c r="M19" s="117"/>
      <c r="N19" s="117"/>
      <c r="O19" s="117"/>
      <c r="P19" s="117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2.8739537671185932E-2</v>
      </c>
      <c r="M21" s="47">
        <f>IF($D21=0,"",MIN($D21*(1+$S$4)^($M$5-$D$5),T21))</f>
        <v>2.8739537671185932E-2</v>
      </c>
      <c r="N21" s="47">
        <f>IF($D21=0,"",MIN($D21*(1+$S$4)^($N$5-$D$5),T21))</f>
        <v>2.8739537671185932E-2</v>
      </c>
      <c r="O21" s="47">
        <f>IF($D21=0,"",MIN($D21*(1+$S$4)^($O$5-$D$5),T21))</f>
        <v>2.8739537671185932E-2</v>
      </c>
      <c r="P21" s="47">
        <f>IF($D21=0,"",MIN($D21*(1+$S$4)^($P$5-$D$5),T21))</f>
        <v>2.8739537671185932E-2</v>
      </c>
      <c r="Q21" s="47">
        <f>IF($D21=0,"",MIN($D21*(1+$S$4)^($Q$5-$D$5),T21))</f>
        <v>2.8739537671185932E-2</v>
      </c>
      <c r="S21" s="81">
        <v>0</v>
      </c>
      <c r="T21" s="81">
        <f>D21*Z14</f>
        <v>2.8739537671185932E-2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0.5</v>
      </c>
      <c r="V32" s="76" t="s">
        <v>261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9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5">
      <c r="A64" s="26" t="s">
        <v>145</v>
      </c>
      <c r="B64" s="26" t="s">
        <v>224</v>
      </c>
      <c r="D64" s="23" t="str">
        <f>IF(Z64="","UC-UP_"&amp;A33,"\I: DISABLED")</f>
        <v>UC-UP_R-WH_Att_SOL_X0</v>
      </c>
      <c r="E64" s="23" t="str">
        <f>A64</f>
        <v>RSDSOL</v>
      </c>
      <c r="F64" s="23" t="str">
        <f>H64</f>
        <v>RSDWH_Att</v>
      </c>
      <c r="H64" s="23" t="str">
        <f>B64</f>
        <v>RSDWH_Att</v>
      </c>
      <c r="I64" s="24">
        <v>1</v>
      </c>
      <c r="J64" s="34">
        <f>IF(L33="","",-L33)</f>
        <v>-3.4426710138266876E-2</v>
      </c>
      <c r="K64" s="34">
        <f>IF(M33="","",-M33)</f>
        <v>-3.7869381152093567E-2</v>
      </c>
      <c r="L64" s="34">
        <f>IF(N33="","",-N33)</f>
        <v>-6.0989017039258235E-2</v>
      </c>
      <c r="M64" s="34">
        <f>IF(O33="","",-O33)</f>
        <v>-9.8223421831895807E-2</v>
      </c>
      <c r="N64" s="34">
        <f>IF(P33="","",-P33)</f>
        <v>-0.5</v>
      </c>
      <c r="O64" s="34">
        <f>IF(Q33="","",-Q33)</f>
        <v>-0.5</v>
      </c>
      <c r="P64" s="24">
        <v>0</v>
      </c>
      <c r="Q64" s="24">
        <v>5</v>
      </c>
      <c r="R64" s="23" t="s">
        <v>252</v>
      </c>
      <c r="Z64" s="84"/>
    </row>
    <row r="65" spans="1:26" ht="15">
      <c r="A65" s="23" t="s">
        <v>203</v>
      </c>
      <c r="B65" s="26" t="s">
        <v>224</v>
      </c>
      <c r="D65" s="23" t="str">
        <f>IF(Z65="","UC-UP_"&amp;A28,"\I: DISABLED")</f>
        <v>UC-UP_R-WH_Att_GAS_X0</v>
      </c>
      <c r="E65" s="23" t="str">
        <f>A65</f>
        <v>RSDGAS</v>
      </c>
      <c r="F65" s="23" t="str">
        <f>H65</f>
        <v>RSDWH_Att</v>
      </c>
      <c r="H65" s="23" t="str">
        <f>B65</f>
        <v>RSDWH_Att</v>
      </c>
      <c r="I65" s="24">
        <v>1</v>
      </c>
      <c r="J65" s="34">
        <f>IF(L28="","",-L28)</f>
        <v>-0.44077257700256012</v>
      </c>
      <c r="K65" s="34">
        <f>IF(M28="","",-M28)</f>
        <v>-0.44077257700256012</v>
      </c>
      <c r="L65" s="34">
        <f>IF(N28="","",-N28)</f>
        <v>-0.44077257700256012</v>
      </c>
      <c r="M65" s="34">
        <f>IF(O28="","",-O28)</f>
        <v>-0.44077257700256012</v>
      </c>
      <c r="N65" s="34">
        <f>IF(P28="","",-P28)</f>
        <v>-0.44077257700256012</v>
      </c>
      <c r="O65" s="34">
        <f>IF(Q28="","",-Q28)</f>
        <v>-0.44077257700256012</v>
      </c>
      <c r="P65" s="24">
        <v>0</v>
      </c>
      <c r="Q65" s="24">
        <v>5</v>
      </c>
      <c r="R65" s="23" t="s">
        <v>251</v>
      </c>
      <c r="Z65" s="84"/>
    </row>
    <row r="66" spans="1:26" s="23" customFormat="1" ht="15">
      <c r="A66" s="23" t="s">
        <v>203</v>
      </c>
      <c r="B66" s="23" t="s">
        <v>223</v>
      </c>
      <c r="C66" s="26"/>
      <c r="D66" s="23" t="str">
        <f>IF(Z66="","UC-UP_"&amp;A13,"\I: DISABLED")</f>
        <v>UC-UP_R-SH_Att_GAS_X0</v>
      </c>
      <c r="E66" s="23" t="str">
        <f>A66</f>
        <v>RSDGAS</v>
      </c>
      <c r="F66" s="23" t="str">
        <f>H66</f>
        <v>RSDSH_Att</v>
      </c>
      <c r="G66" s="38"/>
      <c r="H66" s="23" t="str">
        <f>B66</f>
        <v>RSDSH_Att</v>
      </c>
      <c r="I66" s="24">
        <v>1</v>
      </c>
      <c r="J66" s="34">
        <f>IF(L13="","",-L13)</f>
        <v>-0.44077257700256012</v>
      </c>
      <c r="K66" s="34">
        <f>IF(M13="","",-M13)</f>
        <v>-0.44077257700256012</v>
      </c>
      <c r="L66" s="34">
        <f>IF(N13="","",-N13)</f>
        <v>-0.44077257700256012</v>
      </c>
      <c r="M66" s="34">
        <f>IF(O13="","",-O13)</f>
        <v>-0.44077257700256012</v>
      </c>
      <c r="N66" s="34">
        <f>IF(P13="","",-P13)</f>
        <v>-0.44077257700256012</v>
      </c>
      <c r="O66" s="34">
        <f>IF(Q13="","",-Q13)</f>
        <v>-0.44077257700256012</v>
      </c>
      <c r="P66" s="24">
        <v>0</v>
      </c>
      <c r="Q66" s="24">
        <v>5</v>
      </c>
      <c r="R66" s="23" t="s">
        <v>245</v>
      </c>
      <c r="Z66" s="84"/>
    </row>
    <row r="67" spans="1:26" s="23" customFormat="1" ht="1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>A67</f>
        <v>RSDELC</v>
      </c>
      <c r="F67" s="23" t="str">
        <f>H67</f>
        <v>RSDSH_Att</v>
      </c>
      <c r="H67" s="23" t="str">
        <f>B67</f>
        <v>RSDSH_Att</v>
      </c>
      <c r="I67" s="24">
        <v>1</v>
      </c>
      <c r="J67" s="89">
        <f>MAX(IF(L10+L11="","",-L10-L11),-$T$10)</f>
        <v>-7.3964190052607182E-2</v>
      </c>
      <c r="K67" s="89">
        <f>MAX(IF(M10+M11="","",-M10-M11),-$T$10)</f>
        <v>-8.1360609057867905E-2</v>
      </c>
      <c r="L67" s="89">
        <f>MAX(IF(N10+N11="","",-N10-N11),-$T$10)</f>
        <v>-0.1310320744937869</v>
      </c>
      <c r="M67" s="89">
        <f>MAX(IF(O10+O11="","",-O10-O11),-$T$10)</f>
        <v>-0.21102846629298877</v>
      </c>
      <c r="N67" s="89">
        <f>MAX(IF(P10+P11="","",-P10-P11),-$T$10)</f>
        <v>-0.34861745602097827</v>
      </c>
      <c r="O67" s="89">
        <f>MAX(IF(Q10+Q11="","",-Q10-Q11),-$T$10)</f>
        <v>-0.34861745602097827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.75" thickBot="1">
      <c r="A68" s="23" t="s">
        <v>140</v>
      </c>
      <c r="B68" s="23" t="s">
        <v>223</v>
      </c>
      <c r="C68" s="26"/>
      <c r="D68" s="23" t="str">
        <f>IF(Z68="","UC-UP_"&amp;A6,"\I: DISABLED")</f>
        <v>UC-UP_R-SH_Att_COA_X0</v>
      </c>
      <c r="E68" s="23" t="str">
        <f>A68</f>
        <v>RSDCOA</v>
      </c>
      <c r="F68" s="23" t="str">
        <f>H68</f>
        <v>RSDSH_Att</v>
      </c>
      <c r="H68" s="23" t="str">
        <f>B68</f>
        <v>RSDSH_Att</v>
      </c>
      <c r="I68" s="24">
        <v>1</v>
      </c>
      <c r="J68" s="34">
        <f>IF(L6="","",-L6)</f>
        <v>-0.1376095324432749</v>
      </c>
      <c r="K68" s="34">
        <f>IF(M6="","",-M6)</f>
        <v>-0.1376095324432749</v>
      </c>
      <c r="L68" s="34">
        <f>IF(N6="","",-N6)</f>
        <v>-0.1376095324432749</v>
      </c>
      <c r="M68" s="34">
        <f>IF(O6="","",-O6)</f>
        <v>-0.1376095324432749</v>
      </c>
      <c r="N68" s="34">
        <f>IF(P6="","",-P6)</f>
        <v>-0.1376095324432749</v>
      </c>
      <c r="O68" s="34">
        <f>IF(Q6="","",-Q6)</f>
        <v>-0.1376095324432749</v>
      </c>
      <c r="P68" s="24">
        <v>0</v>
      </c>
      <c r="Q68" s="24">
        <v>5</v>
      </c>
      <c r="R68" s="23" t="s">
        <v>238</v>
      </c>
      <c r="Z68" s="84"/>
    </row>
    <row r="69" spans="1:26" s="23" customFormat="1" ht="1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>A69</f>
        <v>RSDBDL</v>
      </c>
      <c r="F69" s="77" t="str">
        <f>H69</f>
        <v>RSDSH_Att</v>
      </c>
      <c r="H69" s="78" t="str">
        <f>B69</f>
        <v>RSDSH_Att</v>
      </c>
      <c r="I69" s="77">
        <v>1</v>
      </c>
      <c r="J69" s="79">
        <f>IF(L7="","",-L7)</f>
        <v>-1.15E-2</v>
      </c>
      <c r="K69" s="80">
        <f>IF(M7="","",-M7)</f>
        <v>-1.3224999999999999E-2</v>
      </c>
      <c r="L69" s="80">
        <f>IF(N7="","",-N7)</f>
        <v>-2.6600198804687482E-2</v>
      </c>
      <c r="M69" s="80">
        <f>IF(O7="","",-O7)</f>
        <v>-5.3502501054737056E-2</v>
      </c>
      <c r="N69" s="80">
        <f>IF(P7="","",-P7)</f>
        <v>-0.87565068412849112</v>
      </c>
      <c r="O69" s="80">
        <f>IF(Q7="","",-Q7)</f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35">A70</f>
        <v>RSDETH</v>
      </c>
      <c r="F70" s="23" t="str">
        <f t="shared" ref="F70:F78" si="36">H70</f>
        <v>RSDSH_Att</v>
      </c>
      <c r="H70" s="23" t="str">
        <f t="shared" ref="H70:H78" si="37">B70</f>
        <v>RSDSH_Att</v>
      </c>
      <c r="I70" s="24">
        <v>1</v>
      </c>
      <c r="J70" s="34" t="str">
        <f>IF(L8="","",-L8)</f>
        <v/>
      </c>
      <c r="K70" s="34" t="str">
        <f>IF(M8="","",-M8)</f>
        <v/>
      </c>
      <c r="L70" s="34" t="str">
        <f>IF(N8="","",-N8)</f>
        <v/>
      </c>
      <c r="M70" s="34" t="str">
        <f>IF(O8="","",-O8)</f>
        <v/>
      </c>
      <c r="N70" s="34" t="str">
        <f>IF(P8="","",-P8)</f>
        <v/>
      </c>
      <c r="O70" s="34" t="str">
        <f>IF(Q8="","",-Q8)</f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35"/>
        <v>RSDLPG</v>
      </c>
      <c r="F71" s="23" t="str">
        <f t="shared" si="36"/>
        <v>RSDSH_Att</v>
      </c>
      <c r="H71" s="23" t="str">
        <f t="shared" si="37"/>
        <v>RSDSH_Att</v>
      </c>
      <c r="I71" s="24">
        <v>1</v>
      </c>
      <c r="J71" s="34">
        <f>IF(L9="","",-L9)</f>
        <v>-1.3503106488587916E-2</v>
      </c>
      <c r="K71" s="34">
        <f>IF(M9="","",-M9)</f>
        <v>-1.4853417137446707E-2</v>
      </c>
      <c r="L71" s="34">
        <f>IF(N9="","",-N9)</f>
        <v>-2.3921576834029307E-2</v>
      </c>
      <c r="M71" s="34">
        <f>IF(O9="","",-O9)</f>
        <v>-3.8525938706972553E-2</v>
      </c>
      <c r="N71" s="34">
        <f>IF(P9="","",-P9)</f>
        <v>-0.25918325069887937</v>
      </c>
      <c r="O71" s="34">
        <f>IF(Q9="","",-Q9)</f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35"/>
        <v>RSDELC</v>
      </c>
      <c r="F72" s="23" t="str">
        <f t="shared" si="36"/>
        <v>RSDSH_Att</v>
      </c>
      <c r="H72" s="23" t="str">
        <f t="shared" si="37"/>
        <v>RSDSH_Att</v>
      </c>
      <c r="I72" s="24">
        <v>1</v>
      </c>
      <c r="J72" s="34">
        <f>IF(L11="","",-L11)</f>
        <v>-3.5616269890299562E-2</v>
      </c>
      <c r="K72" s="34">
        <f>IF(M11="","",-M11)</f>
        <v>-3.9177896879329523E-2</v>
      </c>
      <c r="L72" s="34">
        <f>IF(N11="","",-N11)</f>
        <v>-6.3096394703129027E-2</v>
      </c>
      <c r="M72" s="34">
        <f>IF(O11="","",-O11)</f>
        <v>-0.10161737463333634</v>
      </c>
      <c r="N72" s="34">
        <f>IF(P11="","",-P11)</f>
        <v>-0.68363088269637173</v>
      </c>
      <c r="O72" s="34">
        <f>IF(Q11="","",-Q11)</f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35"/>
        <v>RSDKER</v>
      </c>
      <c r="F73" s="23" t="str">
        <f t="shared" si="36"/>
        <v>RSDSH_Att</v>
      </c>
      <c r="H73" s="23" t="str">
        <f t="shared" si="37"/>
        <v>RSDSH_Att</v>
      </c>
      <c r="I73" s="24">
        <v>1</v>
      </c>
      <c r="J73" s="34">
        <f>IF(L12="","",-L12)</f>
        <v>-0.33225067789476914</v>
      </c>
      <c r="K73" s="34">
        <f>IF(M12="","",-M12)</f>
        <v>-0.36547574568424612</v>
      </c>
      <c r="L73" s="34">
        <f>IF(N12="","",-N12)</f>
        <v>-0.58860234318193549</v>
      </c>
      <c r="M73" s="34">
        <f>IF(O12="","",-O12)</f>
        <v>-0.9</v>
      </c>
      <c r="N73" s="34">
        <f>IF(P12="","",-P12)</f>
        <v>-0.9</v>
      </c>
      <c r="O73" s="34">
        <f>IF(Q12="","",-Q12)</f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35"/>
        <v>RSDPEA</v>
      </c>
      <c r="F74" s="23" t="str">
        <f t="shared" si="36"/>
        <v>RSDSH_Att</v>
      </c>
      <c r="H74" s="23" t="str">
        <f t="shared" si="37"/>
        <v>RSDSH_Att</v>
      </c>
      <c r="I74" s="24">
        <v>1</v>
      </c>
      <c r="J74" s="34">
        <f>IF(L14="","",-L14)</f>
        <v>-5.7589855495535719E-2</v>
      </c>
      <c r="K74" s="34">
        <f>IF(M14="","",-M14)</f>
        <v>-6.3348841045089296E-2</v>
      </c>
      <c r="L74" s="34">
        <f>IF(N14="","",-N14)</f>
        <v>-0.1020239419915268</v>
      </c>
      <c r="M74" s="34">
        <f>IF(O14="","",-O14)</f>
        <v>-0.16431057881677386</v>
      </c>
      <c r="N74" s="34">
        <f>IF(P14="","",-P14)</f>
        <v>-0.9</v>
      </c>
      <c r="O74" s="34">
        <f>IF(Q14="","",-Q14)</f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36"/>
        <v>RSDSH_Att</v>
      </c>
      <c r="H75" s="23" t="str">
        <f t="shared" si="37"/>
        <v>RSDSH_Att</v>
      </c>
      <c r="I75" s="24">
        <v>1</v>
      </c>
      <c r="J75" s="34">
        <f>IF(L15="","",-L15)</f>
        <v>-7.3900977783410718E-2</v>
      </c>
      <c r="K75" s="34">
        <f>IF(M15="","",-M15)</f>
        <v>-8.1291075561751802E-2</v>
      </c>
      <c r="L75" s="34">
        <f>IF(N15="","",-N15)</f>
        <v>-0.13092009010295694</v>
      </c>
      <c r="M75" s="34">
        <f>IF(O15="","",-O15)</f>
        <v>-0.21084811431171324</v>
      </c>
      <c r="N75" s="34">
        <f>IF(P15="","",-P15)</f>
        <v>-0.9</v>
      </c>
      <c r="O75" s="34">
        <f>IF(Q15="","",-Q15)</f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35"/>
        <v>RSDWOO</v>
      </c>
      <c r="F76" s="23" t="str">
        <f t="shared" si="36"/>
        <v>RSDSH_Att</v>
      </c>
      <c r="H76" s="23" t="str">
        <f t="shared" si="37"/>
        <v>RSDSH_Att</v>
      </c>
      <c r="I76" s="24">
        <v>1</v>
      </c>
      <c r="J76" s="34">
        <f>IF(L16="","",-L16)</f>
        <v>-7.9976446031616594E-3</v>
      </c>
      <c r="K76" s="34">
        <f>IF(M16="","",-M16)</f>
        <v>-8.7974090634778245E-3</v>
      </c>
      <c r="L76" s="34">
        <f>IF(N16="","",-N16)</f>
        <v>-1.4168315270821678E-2</v>
      </c>
      <c r="M76" s="34">
        <f>IF(O16="","",-O16)</f>
        <v>-2.2818213426811028E-2</v>
      </c>
      <c r="N76" s="34">
        <f>IF(P16="","",-P16)</f>
        <v>-0.15350952967257211</v>
      </c>
      <c r="O76" s="34">
        <f>IF(Q16="","",-Q16)</f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35"/>
        <v>RSDHET</v>
      </c>
      <c r="F77" s="23" t="str">
        <f t="shared" si="36"/>
        <v>RSDSH_Att</v>
      </c>
      <c r="H77" s="23" t="str">
        <f t="shared" si="37"/>
        <v>RSDSH_Att</v>
      </c>
      <c r="I77" s="24">
        <v>1</v>
      </c>
      <c r="J77" s="34">
        <f>IF(L17="","",-L17)</f>
        <v>-1.3822087480297653E-3</v>
      </c>
      <c r="K77" s="34">
        <f>IF(M17="","",-M17)</f>
        <v>-1.5204296228327418E-3</v>
      </c>
      <c r="L77" s="34">
        <f>IF(N17="","",-N17)</f>
        <v>-2.4486671118683604E-3</v>
      </c>
      <c r="M77" s="34">
        <f>IF(O17="","",-O17)</f>
        <v>-3.9436028703351139E-3</v>
      </c>
      <c r="N77" s="34">
        <f>IF(P17="","",-P17)</f>
        <v>-2.6530588110339804E-2</v>
      </c>
      <c r="O77" s="34">
        <f>IF(Q17="","",-Q17)</f>
        <v>-0.17848453016788965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.7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35"/>
        <v>RSDGEO</v>
      </c>
      <c r="F78" s="53" t="str">
        <f t="shared" si="36"/>
        <v>RSDSH_Att</v>
      </c>
      <c r="G78" s="58"/>
      <c r="H78" s="53" t="str">
        <f t="shared" si="37"/>
        <v>RSDSH_Att</v>
      </c>
      <c r="I78" s="54">
        <v>1</v>
      </c>
      <c r="J78" s="59" t="str">
        <f>IF(L18="","",-L18)</f>
        <v/>
      </c>
      <c r="K78" s="59" t="str">
        <f>IF(M18="","",-M18)</f>
        <v/>
      </c>
      <c r="L78" s="59" t="str">
        <f>IF(N18="","",-N18)</f>
        <v/>
      </c>
      <c r="M78" s="59" t="str">
        <f>IF(O18="","",-O18)</f>
        <v/>
      </c>
      <c r="N78" s="59" t="str">
        <f>IF(P18="","",-P18)</f>
        <v/>
      </c>
      <c r="O78" s="59" t="str">
        <f>IF(Q18="","",-Q18)</f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9" t="s">
        <v>265</v>
      </c>
    </row>
    <row r="79" spans="1:26" ht="1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5">
      <c r="K81" s="34" t="str">
        <f t="shared" ref="K81" si="38">IF(L34="","",-L34)</f>
        <v/>
      </c>
      <c r="L81" s="34" t="str">
        <f t="shared" ref="L81:P81" si="39">IF(M34="","",-M34)</f>
        <v/>
      </c>
      <c r="M81" s="34" t="str">
        <f t="shared" si="39"/>
        <v/>
      </c>
      <c r="N81" s="34" t="str">
        <f t="shared" si="39"/>
        <v/>
      </c>
      <c r="O81" s="34" t="str">
        <f t="shared" si="39"/>
        <v/>
      </c>
      <c r="P81" s="34" t="str">
        <f t="shared" si="3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6" zoomScale="60" zoomScaleNormal="60" workbookViewId="0">
      <selection activeCell="A83" sqref="A8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32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5" t="s">
        <v>134</v>
      </c>
      <c r="T3" s="115"/>
      <c r="U3" s="115"/>
      <c r="V3" s="115"/>
      <c r="Z3" s="115" t="s">
        <v>402</v>
      </c>
      <c r="AA3" s="115"/>
      <c r="AB3" s="115"/>
      <c r="AC3" s="115"/>
      <c r="AD3" s="115"/>
      <c r="AE3" s="115"/>
      <c r="AF3" s="115"/>
    </row>
    <row r="4" spans="1:32" ht="15.75" thickBot="1">
      <c r="A4" s="43" t="s">
        <v>32</v>
      </c>
      <c r="B4" s="43"/>
      <c r="C4" s="26"/>
      <c r="D4" s="44" t="s">
        <v>37</v>
      </c>
      <c r="E4" s="116" t="s">
        <v>38</v>
      </c>
      <c r="F4" s="117"/>
      <c r="G4" s="117"/>
      <c r="H4" s="117"/>
      <c r="I4" s="117"/>
      <c r="J4" s="117"/>
      <c r="K4" s="23"/>
      <c r="L4" s="57" t="s">
        <v>39</v>
      </c>
      <c r="M4" s="57"/>
      <c r="N4" s="57"/>
      <c r="O4" s="57"/>
      <c r="P4" s="57"/>
      <c r="S4" s="50">
        <v>0.1</v>
      </c>
      <c r="Z4" s="50">
        <v>0.15</v>
      </c>
    </row>
    <row r="5" spans="1:32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7.7229583535462734E-2</v>
      </c>
      <c r="M6" s="47">
        <f>IF($D6=0,"",MIN($D6*(1+$S$4)^($M$5-$D$5),T6))</f>
        <v>7.7229583535462734E-2</v>
      </c>
      <c r="N6" s="47">
        <f>IF($D6=0,"",MIN($D6*(1+$S$4)^($N$5-$D$5),T6))</f>
        <v>7.7229583535462734E-2</v>
      </c>
      <c r="O6" s="47">
        <f>IF($D6=0,"",MIN($D6*(1+$S$4)^($O$5-$D$5),T6))</f>
        <v>7.7229583535462734E-2</v>
      </c>
      <c r="P6" s="47">
        <f>IF($D6=0,"",MIN($D6*(1+$S$4)^($P$5-$D$5),T6))</f>
        <v>7.7229583535462734E-2</v>
      </c>
      <c r="Q6" s="47">
        <f>IF($D6=0,"",MIN($D6*(1+$S$4)^($Q$5-$D$5),T6))</f>
        <v>7.7229583535462734E-2</v>
      </c>
      <c r="S6" s="81">
        <v>0</v>
      </c>
      <c r="T6" s="81">
        <f>D6*Z14</f>
        <v>7.7229583535462734E-2</v>
      </c>
    </row>
    <row r="7" spans="1:32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18" t="s">
        <v>260</v>
      </c>
      <c r="Z7" s="118"/>
    </row>
    <row r="8" spans="1:32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4"/>
        <v>2.5819297374882321E-2</v>
      </c>
      <c r="F9" s="46">
        <f t="shared" si="5"/>
        <v>2.3237367637394091E-2</v>
      </c>
      <c r="G9" s="46">
        <f t="shared" si="0"/>
        <v>1.372143321620484E-2</v>
      </c>
      <c r="H9" s="46">
        <f t="shared" si="1"/>
        <v>8.1023690998367984E-3</v>
      </c>
      <c r="I9" s="46">
        <f t="shared" si="2"/>
        <v>9.8505892941616125E-4</v>
      </c>
      <c r="J9" s="46">
        <f t="shared" si="3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4"/>
        <v>2.1312682900094099E-2</v>
      </c>
      <c r="F10" s="46">
        <f t="shared" si="5"/>
        <v>1.9181414610084688E-2</v>
      </c>
      <c r="G10" s="46">
        <f t="shared" si="0"/>
        <v>1.1326433513108912E-2</v>
      </c>
      <c r="H10" s="46">
        <f t="shared" si="1"/>
        <v>6.6881457251556824E-3</v>
      </c>
      <c r="I10" s="46">
        <f t="shared" si="2"/>
        <v>8.1312238267864582E-4</v>
      </c>
      <c r="J10" s="46">
        <f t="shared" si="3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0.23680758777882333</v>
      </c>
      <c r="Q10" s="47">
        <f t="shared" si="12"/>
        <v>0.23680758777882333</v>
      </c>
      <c r="S10" s="81">
        <v>0</v>
      </c>
      <c r="T10" s="81">
        <f>D10*$Z$13</f>
        <v>0.23680758777882333</v>
      </c>
      <c r="Y10" s="76" t="s">
        <v>262</v>
      </c>
      <c r="Z10" s="83">
        <v>6.2E-2</v>
      </c>
    </row>
    <row r="11" spans="1:32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4"/>
        <v>2.4068442935642836E-2</v>
      </c>
      <c r="F11" s="46">
        <f t="shared" si="5"/>
        <v>2.1661598642078554E-2</v>
      </c>
      <c r="G11" s="46">
        <f t="shared" si="0"/>
        <v>1.2790957382160968E-2</v>
      </c>
      <c r="H11" s="46">
        <f t="shared" si="1"/>
        <v>7.5529324245922321E-3</v>
      </c>
      <c r="I11" s="46">
        <f t="shared" si="2"/>
        <v>9.1826025653056172E-4</v>
      </c>
      <c r="J11" s="46">
        <f t="shared" si="3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2"/>
        <v>0.9</v>
      </c>
      <c r="S11" s="90">
        <f>S10</f>
        <v>0</v>
      </c>
      <c r="T11" s="90">
        <v>0.9</v>
      </c>
    </row>
    <row r="12" spans="1:32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4"/>
        <v>0.56597218575735508</v>
      </c>
      <c r="F12" s="46">
        <f t="shared" si="5"/>
        <v>0.50937496718161956</v>
      </c>
      <c r="G12" s="46">
        <f t="shared" si="0"/>
        <v>0.30078082437107462</v>
      </c>
      <c r="H12" s="46">
        <f t="shared" si="1"/>
        <v>0.1776080689828759</v>
      </c>
      <c r="I12" s="46">
        <f t="shared" si="2"/>
        <v>2.1592994855229128E-2</v>
      </c>
      <c r="J12" s="46">
        <f t="shared" si="3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18" t="s">
        <v>399</v>
      </c>
      <c r="Z12" s="118"/>
    </row>
    <row r="13" spans="1:32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4"/>
        <v>0.10147384752498385</v>
      </c>
      <c r="F13" s="46">
        <f t="shared" si="5"/>
        <v>9.1326462772485462E-2</v>
      </c>
      <c r="G13" s="46">
        <f t="shared" si="0"/>
        <v>5.3927363002524958E-2</v>
      </c>
      <c r="H13" s="46">
        <f t="shared" si="1"/>
        <v>3.1843568579360972E-2</v>
      </c>
      <c r="I13" s="46">
        <f t="shared" si="2"/>
        <v>3.8714345381040778E-3</v>
      </c>
      <c r="J13" s="46">
        <f t="shared" si="3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398</v>
      </c>
      <c r="Z13" s="109">
        <v>10</v>
      </c>
    </row>
    <row r="14" spans="1:32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4"/>
        <v>7.8727197800487661E-2</v>
      </c>
      <c r="F14" s="46">
        <f t="shared" si="5"/>
        <v>7.0854478020438899E-2</v>
      </c>
      <c r="G14" s="46">
        <f t="shared" si="0"/>
        <v>4.1838860726288972E-2</v>
      </c>
      <c r="H14" s="46">
        <f t="shared" si="1"/>
        <v>2.4705428870266385E-2</v>
      </c>
      <c r="I14" s="46">
        <f t="shared" si="2"/>
        <v>3.0036033922722573E-3</v>
      </c>
      <c r="J14" s="46">
        <f t="shared" si="3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1.05</v>
      </c>
    </row>
    <row r="15" spans="1:32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4"/>
        <v>9.934051514199535E-2</v>
      </c>
      <c r="F15" s="46">
        <f t="shared" si="5"/>
        <v>8.9406463627795821E-2</v>
      </c>
      <c r="G15" s="46">
        <f t="shared" si="0"/>
        <v>5.2793622707577169E-2</v>
      </c>
      <c r="H15" s="46">
        <f t="shared" si="1"/>
        <v>3.117410627259725E-2</v>
      </c>
      <c r="I15" s="46">
        <f t="shared" si="2"/>
        <v>3.7900435504732589E-3</v>
      </c>
      <c r="J15" s="46">
        <f t="shared" si="3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18" t="s">
        <v>400</v>
      </c>
      <c r="Z15" s="118"/>
    </row>
    <row r="16" spans="1:32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4"/>
        <v>1.4055182401752476E-2</v>
      </c>
      <c r="F16" s="46">
        <f t="shared" si="5"/>
        <v>1.2649664161577229E-2</v>
      </c>
      <c r="G16" s="46">
        <f t="shared" si="0"/>
        <v>7.4695001907697399E-3</v>
      </c>
      <c r="H16" s="46">
        <f t="shared" si="1"/>
        <v>4.4106651676476252E-3</v>
      </c>
      <c r="I16" s="46">
        <f t="shared" si="2"/>
        <v>5.3623391560175121E-4</v>
      </c>
      <c r="J16" s="46">
        <f t="shared" si="3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2"/>
        <v>0.9</v>
      </c>
      <c r="S16" s="81">
        <v>0</v>
      </c>
      <c r="T16" s="81">
        <v>0.9</v>
      </c>
      <c r="Y16" s="76" t="s">
        <v>401</v>
      </c>
      <c r="Z16" s="110">
        <v>0.01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4"/>
        <v>2.3743774172620409E-3</v>
      </c>
      <c r="F17" s="46">
        <f t="shared" si="5"/>
        <v>2.1369396755358369E-3</v>
      </c>
      <c r="G17" s="46">
        <f t="shared" si="0"/>
        <v>1.2618415090071566E-3</v>
      </c>
      <c r="H17" s="46">
        <f t="shared" si="1"/>
        <v>7.451047926536361E-4</v>
      </c>
      <c r="I17" s="46">
        <f t="shared" si="2"/>
        <v>9.0587348010228957E-5</v>
      </c>
      <c r="J17" s="46">
        <f t="shared" si="3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7" t="s">
        <v>38</v>
      </c>
      <c r="F19" s="117"/>
      <c r="G19" s="117"/>
      <c r="H19" s="117"/>
      <c r="I19" s="117"/>
      <c r="J19" s="51"/>
      <c r="K19" s="23"/>
      <c r="L19" s="117" t="s">
        <v>39</v>
      </c>
      <c r="M19" s="117"/>
      <c r="N19" s="117"/>
      <c r="O19" s="117"/>
      <c r="P19" s="117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1.2417350838608794E-2</v>
      </c>
      <c r="M21" s="47">
        <f>IF($D21=0,"",MIN($D21*(1+$S$4)^($M$5-$D$5),T21))</f>
        <v>1.2417350838608794E-2</v>
      </c>
      <c r="N21" s="47">
        <f>IF($D21=0,"",MIN($D21*(1+$S$4)^($N$5-$D$5),T21))</f>
        <v>1.2417350838608794E-2</v>
      </c>
      <c r="O21" s="47">
        <f>IF($D21=0,"",MIN($D21*(1+$S$4)^($O$5-$D$5),T21))</f>
        <v>1.2417350838608794E-2</v>
      </c>
      <c r="P21" s="47">
        <f>IF($D21=0,"",MIN($D21*(1+$S$4)^($P$5-$D$5),T21))</f>
        <v>1.2417350838608794E-2</v>
      </c>
      <c r="Q21" s="47">
        <f>IF($D21=0,"",MIN($D21*(1+$S$4)^($Q$5-$D$5),T21))</f>
        <v>1.2417350838608794E-2</v>
      </c>
      <c r="S21" s="81">
        <v>0</v>
      </c>
      <c r="T21" s="111">
        <f>D21*Z14</f>
        <v>1.2417350838608794E-2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3">IF($D22=0,"",MAX($D22*(1-$S$4)^($E$5-$D$5),S22))</f>
        <v>5.2679829895004891E-6</v>
      </c>
      <c r="F22" s="46">
        <f t="shared" ref="F22:F33" si="14">IF($D22=0,"",MAX($D22*(1-$S$4)^($F$5-$D$5),S22))</f>
        <v>4.7411846905504399E-6</v>
      </c>
      <c r="G22" s="46">
        <f t="shared" ref="G22:G33" si="15">IF($D22=0,"",MAX($D22*(1-$S$4)^($G$5-$D$5),S22))</f>
        <v>2.7996221479231302E-6</v>
      </c>
      <c r="H22" s="46">
        <f t="shared" ref="H22:H33" si="16">IF($D22=0,"",MAX($D22*(1-$S$4)^($H$5-$D$5),S22))</f>
        <v>1.6531488821271297E-6</v>
      </c>
      <c r="I22" s="46">
        <f t="shared" ref="I22:I33" si="17">IF($D22=0,"",MAX($D22*(1-$S$4)^($I$5-$D$5),S22))</f>
        <v>2.0098431062915596E-7</v>
      </c>
      <c r="J22" s="46">
        <f t="shared" ref="J22:J33" si="18">IF($D22=0,"",MAX($D22*(1-$S$4)^($J$5-$D$5),S22))</f>
        <v>2.4435000111484604E-8</v>
      </c>
      <c r="K22" s="23"/>
      <c r="L22" s="47">
        <f t="shared" ref="L22:L33" si="19">IF($D22=0,"",MIN($D22*(1+$S$4)^($L$5-$D$5),T22))</f>
        <v>6.4386458760561537E-6</v>
      </c>
      <c r="M22" s="47">
        <f t="shared" ref="M22:M33" si="20">IF($D22=0,"",MIN($D22*(1+$S$4)^($M$5-$D$5),T22))</f>
        <v>7.0825104636617698E-6</v>
      </c>
      <c r="N22" s="47">
        <f t="shared" ref="N22:N33" si="21">IF($D22=0,"",MIN($D22*(1+$S$4)^($N$5-$D$5),T22))</f>
        <v>1.1406453926831921E-5</v>
      </c>
      <c r="O22" s="47">
        <f t="shared" ref="O22:O33" si="22">IF($D22=0,"",MIN($D22*(1+$S$4)^($O$5-$D$5),T22))</f>
        <v>1.8370208113702082E-5</v>
      </c>
      <c r="P22" s="47">
        <f t="shared" ref="P22:P33" si="23">IF($D22=0,"",MIN($D22*(1+$S$4)^($P$5-$D$5),T22))</f>
        <v>1.2358557415403164E-4</v>
      </c>
      <c r="Q22" s="47">
        <f t="shared" ref="Q22:Q33" si="24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3"/>
        <v>5.9672374063410195E-6</v>
      </c>
      <c r="F23" s="46">
        <f t="shared" si="14"/>
        <v>5.370513665706918E-6</v>
      </c>
      <c r="G23" s="46">
        <f t="shared" si="15"/>
        <v>3.1712346144632785E-6</v>
      </c>
      <c r="H23" s="46">
        <f t="shared" si="16"/>
        <v>1.8725823274944218E-6</v>
      </c>
      <c r="I23" s="46">
        <f t="shared" si="17"/>
        <v>2.2766229482219386E-7</v>
      </c>
      <c r="J23" s="46">
        <f t="shared" si="18"/>
        <v>2.7678420180894242E-8</v>
      </c>
      <c r="K23" s="23"/>
      <c r="L23" s="47">
        <f t="shared" si="19"/>
        <v>7.2932901633056909E-6</v>
      </c>
      <c r="M23" s="47">
        <f t="shared" si="20"/>
        <v>8.0226191796362609E-6</v>
      </c>
      <c r="N23" s="47">
        <f t="shared" si="21"/>
        <v>1.2920508414995999E-5</v>
      </c>
      <c r="O23" s="47">
        <f t="shared" si="22"/>
        <v>2.0808608007435212E-5</v>
      </c>
      <c r="P23" s="47">
        <f t="shared" si="23"/>
        <v>1.3998990931555686E-4</v>
      </c>
      <c r="Q23" s="47">
        <f t="shared" si="24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3"/>
        <v>2.3369272027143079E-2</v>
      </c>
      <c r="F24" s="46">
        <f t="shared" si="14"/>
        <v>2.1032344824428773E-2</v>
      </c>
      <c r="G24" s="46">
        <f t="shared" si="15"/>
        <v>1.2419389295376948E-2</v>
      </c>
      <c r="H24" s="46">
        <f t="shared" si="16"/>
        <v>7.3335251850271364E-3</v>
      </c>
      <c r="I24" s="46">
        <f t="shared" si="17"/>
        <v>8.9158545835128571E-4</v>
      </c>
      <c r="J24" s="46">
        <f t="shared" si="18"/>
        <v>1.0839597730794878E-4</v>
      </c>
      <c r="K24" s="23"/>
      <c r="L24" s="47">
        <f t="shared" si="19"/>
        <v>2.8562443588730432E-2</v>
      </c>
      <c r="M24" s="47">
        <f t="shared" si="20"/>
        <v>3.1418687947603476E-2</v>
      </c>
      <c r="N24" s="47">
        <f t="shared" si="21"/>
        <v>5.0600111126494901E-2</v>
      </c>
      <c r="O24" s="47">
        <f t="shared" si="22"/>
        <v>8.1491984970331319E-2</v>
      </c>
      <c r="P24" s="47">
        <f t="shared" si="23"/>
        <v>0.5482373247583473</v>
      </c>
      <c r="Q24" s="47">
        <f t="shared" si="24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3"/>
        <v>1.9473546802699911E-2</v>
      </c>
      <c r="F25" s="46">
        <f t="shared" si="14"/>
        <v>1.752619212242992E-2</v>
      </c>
      <c r="G25" s="46">
        <f t="shared" si="15"/>
        <v>1.0349041186373647E-2</v>
      </c>
      <c r="H25" s="46">
        <f t="shared" si="16"/>
        <v>6.111005330141776E-3</v>
      </c>
      <c r="I25" s="46">
        <f t="shared" si="17"/>
        <v>7.4295558422377526E-4</v>
      </c>
      <c r="J25" s="46">
        <f t="shared" si="18"/>
        <v>9.0326054439308627E-5</v>
      </c>
      <c r="K25" s="23"/>
      <c r="L25" s="47">
        <f t="shared" si="19"/>
        <v>2.380100164774434E-2</v>
      </c>
      <c r="M25" s="47">
        <f t="shared" si="20"/>
        <v>2.6181101812518773E-2</v>
      </c>
      <c r="N25" s="47">
        <f t="shared" si="21"/>
        <v>4.2164926280079632E-2</v>
      </c>
      <c r="O25" s="47">
        <f t="shared" si="22"/>
        <v>6.7907035423331055E-2</v>
      </c>
      <c r="P25" s="47">
        <f t="shared" si="23"/>
        <v>0.21637274225222125</v>
      </c>
      <c r="Q25" s="47">
        <f t="shared" si="24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3"/>
        <v>6.1873714000135534E-2</v>
      </c>
      <c r="F26" s="46">
        <f t="shared" si="14"/>
        <v>5.568634260012198E-2</v>
      </c>
      <c r="G26" s="46">
        <f t="shared" si="15"/>
        <v>3.2882228441946035E-2</v>
      </c>
      <c r="H26" s="46">
        <f t="shared" si="16"/>
        <v>1.9416627072684722E-2</v>
      </c>
      <c r="I26" s="46">
        <f t="shared" si="17"/>
        <v>2.3606085629296891E-3</v>
      </c>
      <c r="J26" s="46">
        <f t="shared" si="18"/>
        <v>2.8699489187884324E-4</v>
      </c>
      <c r="K26" s="23"/>
      <c r="L26" s="47">
        <f t="shared" si="19"/>
        <v>7.5623428222387878E-2</v>
      </c>
      <c r="M26" s="47">
        <f t="shared" si="20"/>
        <v>8.3185771044626669E-2</v>
      </c>
      <c r="N26" s="47">
        <f t="shared" si="21"/>
        <v>0.13397151612508176</v>
      </c>
      <c r="O26" s="47">
        <f t="shared" si="22"/>
        <v>0.21576246643460548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3"/>
        <v>0.61031445752562008</v>
      </c>
      <c r="F27" s="46">
        <f t="shared" si="14"/>
        <v>0.54928301177305816</v>
      </c>
      <c r="G27" s="46">
        <f t="shared" si="15"/>
        <v>0.32434612562187315</v>
      </c>
      <c r="H27" s="46">
        <f t="shared" si="16"/>
        <v>0.19152314371845994</v>
      </c>
      <c r="I27" s="46">
        <f t="shared" si="17"/>
        <v>2.3284743089959186E-2</v>
      </c>
      <c r="J27" s="46">
        <f t="shared" si="18"/>
        <v>2.8308811678781159E-3</v>
      </c>
      <c r="K27" s="23"/>
      <c r="L27" s="47">
        <f t="shared" si="19"/>
        <v>0.74593989253131354</v>
      </c>
      <c r="M27" s="47">
        <f t="shared" si="20"/>
        <v>0.82053388178444486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3"/>
        <v>0.12035481385409112</v>
      </c>
      <c r="F28" s="46">
        <f t="shared" si="14"/>
        <v>0.10831933246868201</v>
      </c>
      <c r="G28" s="46">
        <f t="shared" si="15"/>
        <v>6.3961482629432048E-2</v>
      </c>
      <c r="H28" s="46">
        <f t="shared" si="16"/>
        <v>3.7768615877853344E-2</v>
      </c>
      <c r="I28" s="46">
        <f t="shared" si="17"/>
        <v>4.5917819669456716E-3</v>
      </c>
      <c r="J28" s="46">
        <f t="shared" si="18"/>
        <v>5.5825349015055934E-4</v>
      </c>
      <c r="K28" s="23"/>
      <c r="L28" s="47">
        <f t="shared" si="19"/>
        <v>0.14710032804388914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3"/>
        <v>2.3814151473770799E-2</v>
      </c>
      <c r="F29" s="46">
        <f t="shared" si="14"/>
        <v>2.1432736326393722E-2</v>
      </c>
      <c r="G29" s="46">
        <f t="shared" si="15"/>
        <v>1.2655816473372231E-2</v>
      </c>
      <c r="H29" s="46">
        <f t="shared" si="16"/>
        <v>7.473133069361571E-3</v>
      </c>
      <c r="I29" s="46">
        <f t="shared" si="17"/>
        <v>9.0855851788313347E-4</v>
      </c>
      <c r="J29" s="46">
        <f t="shared" si="18"/>
        <v>1.104595051039974E-4</v>
      </c>
      <c r="K29" s="23"/>
      <c r="L29" s="47">
        <f t="shared" si="19"/>
        <v>2.9106185134608758E-2</v>
      </c>
      <c r="M29" s="47">
        <f t="shared" si="20"/>
        <v>3.2016803648069636E-2</v>
      </c>
      <c r="N29" s="47">
        <f t="shared" si="21"/>
        <v>5.1563382443252655E-2</v>
      </c>
      <c r="O29" s="47">
        <f t="shared" si="22"/>
        <v>8.3043343058682842E-2</v>
      </c>
      <c r="P29" s="47">
        <f t="shared" si="23"/>
        <v>0.55867408621911807</v>
      </c>
      <c r="Q29" s="47">
        <f t="shared" si="24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3"/>
        <v>2.8728434734293637E-2</v>
      </c>
      <c r="F30" s="46">
        <f t="shared" si="14"/>
        <v>2.5855591260864275E-2</v>
      </c>
      <c r="G30" s="46">
        <f t="shared" si="15"/>
        <v>1.5267468083627748E-2</v>
      </c>
      <c r="H30" s="46">
        <f t="shared" si="16"/>
        <v>9.0152872287013516E-3</v>
      </c>
      <c r="I30" s="46">
        <f t="shared" si="17"/>
        <v>1.096048461438596E-3</v>
      </c>
      <c r="J30" s="46">
        <f t="shared" si="18"/>
        <v>1.3325390521084523E-4</v>
      </c>
      <c r="K30" s="23"/>
      <c r="L30" s="47">
        <f t="shared" si="19"/>
        <v>3.5112531341914451E-2</v>
      </c>
      <c r="M30" s="47">
        <f t="shared" si="20"/>
        <v>3.8623784476105892E-2</v>
      </c>
      <c r="N30" s="47">
        <f t="shared" si="21"/>
        <v>6.2203991136613332E-2</v>
      </c>
      <c r="O30" s="47">
        <f t="shared" si="22"/>
        <v>0.10018014976542716</v>
      </c>
      <c r="P30" s="47">
        <f t="shared" si="23"/>
        <v>0.67396195247034318</v>
      </c>
      <c r="Q30" s="47">
        <f t="shared" si="24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3"/>
        <v>6.366891560911388E-3</v>
      </c>
      <c r="F31" s="46">
        <f t="shared" si="14"/>
        <v>5.7302024048202496E-3</v>
      </c>
      <c r="G31" s="46">
        <f t="shared" si="15"/>
        <v>3.38362721802231E-3</v>
      </c>
      <c r="H31" s="46">
        <f t="shared" si="16"/>
        <v>1.9979980359699943E-3</v>
      </c>
      <c r="I31" s="46">
        <f t="shared" si="17"/>
        <v>2.4290991709176006E-4</v>
      </c>
      <c r="J31" s="46">
        <f t="shared" si="18"/>
        <v>2.9532175086888768E-5</v>
      </c>
      <c r="K31" s="23"/>
      <c r="L31" s="47">
        <f t="shared" si="19"/>
        <v>7.7817563522250303E-3</v>
      </c>
      <c r="M31" s="47">
        <f t="shared" si="20"/>
        <v>8.5599319874475333E-3</v>
      </c>
      <c r="N31" s="47">
        <f t="shared" si="21"/>
        <v>1.3785856065104135E-2</v>
      </c>
      <c r="O31" s="47">
        <f t="shared" si="22"/>
        <v>2.2202259051410864E-2</v>
      </c>
      <c r="P31" s="47">
        <f t="shared" si="23"/>
        <v>0.14936569664328064</v>
      </c>
      <c r="Q31" s="47">
        <f t="shared" si="24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3"/>
        <v>6.0336170461298234E-5</v>
      </c>
      <c r="F32" s="46">
        <f t="shared" si="14"/>
        <v>5.4302553415168417E-5</v>
      </c>
      <c r="G32" s="46">
        <f t="shared" si="15"/>
        <v>3.2065114766122806E-5</v>
      </c>
      <c r="H32" s="46">
        <f t="shared" si="16"/>
        <v>1.8934129618247859E-5</v>
      </c>
      <c r="I32" s="46">
        <f t="shared" si="17"/>
        <v>2.3019481365707897E-6</v>
      </c>
      <c r="J32" s="46">
        <f t="shared" si="18"/>
        <v>2.7986315348527181E-7</v>
      </c>
      <c r="K32" s="23"/>
      <c r="L32" s="47">
        <f t="shared" si="19"/>
        <v>7.374420834158673E-5</v>
      </c>
      <c r="M32" s="47">
        <f t="shared" si="20"/>
        <v>8.1118629175745417E-5</v>
      </c>
      <c r="N32" s="47">
        <f t="shared" si="21"/>
        <v>1.306423634738298E-4</v>
      </c>
      <c r="O32" s="47">
        <f t="shared" si="22"/>
        <v>2.104008327982377E-4</v>
      </c>
      <c r="P32" s="47">
        <f t="shared" si="23"/>
        <v>1.4154715919882101E-3</v>
      </c>
      <c r="Q32" s="47">
        <f t="shared" si="24"/>
        <v>9.5225850633725226E-3</v>
      </c>
      <c r="S32" s="81">
        <v>0</v>
      </c>
      <c r="T32" s="81">
        <v>0.1</v>
      </c>
      <c r="V32" s="76" t="s">
        <v>261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3"/>
        <v>2.3718137788820641E-2</v>
      </c>
      <c r="F33" s="46">
        <f t="shared" si="14"/>
        <v>2.1346324009938578E-2</v>
      </c>
      <c r="G33" s="46">
        <f t="shared" si="15"/>
        <v>1.2604790864628634E-2</v>
      </c>
      <c r="H33" s="46">
        <f t="shared" si="16"/>
        <v>7.4430029576545639E-3</v>
      </c>
      <c r="I33" s="46">
        <f t="shared" si="17"/>
        <v>9.0489539969935539E-4</v>
      </c>
      <c r="J33" s="46">
        <f t="shared" si="18"/>
        <v>1.1001415544984379E-4</v>
      </c>
      <c r="K33" s="23"/>
      <c r="L33" s="47">
        <f t="shared" si="19"/>
        <v>2.898883507522523E-2</v>
      </c>
      <c r="M33" s="47">
        <f t="shared" si="20"/>
        <v>3.1887718582747755E-2</v>
      </c>
      <c r="N33" s="47">
        <f t="shared" si="21"/>
        <v>5.135548965470111E-2</v>
      </c>
      <c r="O33" s="47">
        <f t="shared" si="22"/>
        <v>8.2708529643792703E-2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.7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-6.619678588753948E-2</v>
      </c>
      <c r="K46" s="32">
        <f t="shared" ref="K46:K58" si="29">IF(F6="","",-F6)</f>
        <v>-5.9577107298785535E-2</v>
      </c>
      <c r="L46" s="32">
        <f t="shared" ref="L46:L58" si="30">IF(G6="","",-G6)</f>
        <v>-3.5179686088859879E-2</v>
      </c>
      <c r="M46" s="32">
        <f t="shared" ref="M46:M58" si="31">IF(H6="","",-H6)</f>
        <v>-2.0773252838610878E-2</v>
      </c>
      <c r="N46" s="32">
        <f t="shared" ref="N46:N58" si="32">IF(I6="","",-I6)</f>
        <v>-2.5255425850823597E-3</v>
      </c>
      <c r="O46" s="32">
        <f t="shared" ref="O46:O58" si="33">IF(J6="","",-J6)</f>
        <v>-3.0704701852033182E-4</v>
      </c>
      <c r="P46" s="24">
        <v>0</v>
      </c>
      <c r="Q46" s="24">
        <v>5</v>
      </c>
      <c r="R46" s="23" t="s">
        <v>329</v>
      </c>
      <c r="Z46" s="84" t="s">
        <v>265</v>
      </c>
    </row>
    <row r="47" spans="1:26" s="23" customFormat="1" ht="15.7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330</v>
      </c>
      <c r="Z47" s="84" t="s">
        <v>265</v>
      </c>
    </row>
    <row r="48" spans="1:26" s="23" customFormat="1" ht="15.7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331</v>
      </c>
      <c r="Z48" s="84" t="s">
        <v>265</v>
      </c>
    </row>
    <row r="49" spans="1:26" s="23" customFormat="1" ht="15.7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-2.5819297374882321E-2</v>
      </c>
      <c r="K49" s="32">
        <f t="shared" si="29"/>
        <v>-2.3237367637394091E-2</v>
      </c>
      <c r="L49" s="32">
        <f t="shared" si="30"/>
        <v>-1.372143321620484E-2</v>
      </c>
      <c r="M49" s="32">
        <f t="shared" si="31"/>
        <v>-8.1023690998367984E-3</v>
      </c>
      <c r="N49" s="32">
        <f t="shared" si="32"/>
        <v>-9.8505892941616125E-4</v>
      </c>
      <c r="O49" s="32">
        <f t="shared" si="33"/>
        <v>-1.1976016921298472E-4</v>
      </c>
      <c r="P49" s="24">
        <v>0</v>
      </c>
      <c r="Q49" s="24">
        <v>5</v>
      </c>
      <c r="R49" s="23" t="s">
        <v>332</v>
      </c>
      <c r="Z49" s="84" t="s">
        <v>265</v>
      </c>
    </row>
    <row r="50" spans="1:26" s="23" customFormat="1" ht="15.7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5">MAX(IF(IF(F10="",0,F10)+IF(F11="",0,F11)=0,"",IF(F10="",0,-F10)+IF(F11="",0,-F11)),-$T$10)</f>
        <v>-4.0843013252163246E-2</v>
      </c>
      <c r="L50" s="86">
        <f t="shared" si="35"/>
        <v>-2.4117390895269882E-2</v>
      </c>
      <c r="M50" s="86">
        <f t="shared" si="35"/>
        <v>-1.4241078149747914E-2</v>
      </c>
      <c r="N50" s="86">
        <f t="shared" si="35"/>
        <v>-1.7313826392092075E-3</v>
      </c>
      <c r="O50" s="86">
        <f t="shared" si="35"/>
        <v>-2.1049570909124627E-4</v>
      </c>
      <c r="P50" s="24">
        <v>0</v>
      </c>
      <c r="Q50" s="24">
        <v>5</v>
      </c>
      <c r="R50" s="23" t="s">
        <v>333</v>
      </c>
      <c r="Z50" s="84" t="s">
        <v>265</v>
      </c>
    </row>
    <row r="51" spans="1:26" s="23" customFormat="1" ht="15.7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-2.4068442935642836E-2</v>
      </c>
      <c r="K51" s="32">
        <f t="shared" si="29"/>
        <v>-2.1661598642078554E-2</v>
      </c>
      <c r="L51" s="32">
        <f t="shared" si="30"/>
        <v>-1.2790957382160968E-2</v>
      </c>
      <c r="M51" s="32">
        <f t="shared" si="31"/>
        <v>-7.5529324245922321E-3</v>
      </c>
      <c r="N51" s="32">
        <f t="shared" si="32"/>
        <v>-9.1826025653056172E-4</v>
      </c>
      <c r="O51" s="32">
        <f t="shared" si="33"/>
        <v>-1.1163901003246377E-4</v>
      </c>
      <c r="P51" s="24">
        <v>0</v>
      </c>
      <c r="Q51" s="24">
        <v>5</v>
      </c>
      <c r="R51" s="23" t="s">
        <v>334</v>
      </c>
      <c r="Z51" s="84" t="s">
        <v>265</v>
      </c>
    </row>
    <row r="52" spans="1:26" s="23" customFormat="1" ht="15.7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-0.56597218575735508</v>
      </c>
      <c r="K52" s="32">
        <f t="shared" si="29"/>
        <v>-0.50937496718161956</v>
      </c>
      <c r="L52" s="32">
        <f t="shared" si="30"/>
        <v>-0.30078082437107462</v>
      </c>
      <c r="M52" s="32">
        <f t="shared" si="31"/>
        <v>-0.1776080689828759</v>
      </c>
      <c r="N52" s="32">
        <f t="shared" si="32"/>
        <v>-2.1592994855229128E-2</v>
      </c>
      <c r="O52" s="32">
        <f t="shared" si="33"/>
        <v>-2.6252040770901341E-3</v>
      </c>
      <c r="P52" s="24">
        <v>0</v>
      </c>
      <c r="Q52" s="24">
        <v>5</v>
      </c>
      <c r="R52" s="23" t="s">
        <v>335</v>
      </c>
      <c r="Z52" s="84" t="s">
        <v>265</v>
      </c>
    </row>
    <row r="53" spans="1:26" s="23" customFormat="1" ht="15.7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-0.10147384752498385</v>
      </c>
      <c r="K53" s="32">
        <f t="shared" si="29"/>
        <v>-9.1326462772485462E-2</v>
      </c>
      <c r="L53" s="32">
        <f t="shared" si="30"/>
        <v>-5.3927363002524958E-2</v>
      </c>
      <c r="M53" s="32">
        <f t="shared" si="31"/>
        <v>-3.1843568579360972E-2</v>
      </c>
      <c r="N53" s="32">
        <f t="shared" si="32"/>
        <v>-3.8714345381040778E-3</v>
      </c>
      <c r="O53" s="32">
        <f t="shared" si="33"/>
        <v>-4.706760596090801E-4</v>
      </c>
      <c r="P53" s="24">
        <v>0</v>
      </c>
      <c r="Q53" s="24">
        <v>5</v>
      </c>
      <c r="R53" s="23" t="s">
        <v>336</v>
      </c>
      <c r="Z53" s="84" t="s">
        <v>265</v>
      </c>
    </row>
    <row r="54" spans="1:26" s="23" customFormat="1" ht="15.7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-7.8727197800487661E-2</v>
      </c>
      <c r="K54" s="32">
        <f t="shared" si="29"/>
        <v>-7.0854478020438899E-2</v>
      </c>
      <c r="L54" s="32">
        <f t="shared" si="30"/>
        <v>-4.1838860726288972E-2</v>
      </c>
      <c r="M54" s="32">
        <f t="shared" si="31"/>
        <v>-2.4705428870266385E-2</v>
      </c>
      <c r="N54" s="32">
        <f t="shared" si="32"/>
        <v>-3.0036033922722573E-3</v>
      </c>
      <c r="O54" s="32">
        <f t="shared" si="33"/>
        <v>-3.6516805214934682E-4</v>
      </c>
      <c r="P54" s="24">
        <v>0</v>
      </c>
      <c r="Q54" s="24">
        <v>5</v>
      </c>
      <c r="R54" s="23" t="s">
        <v>337</v>
      </c>
      <c r="Z54" s="84" t="s">
        <v>265</v>
      </c>
    </row>
    <row r="55" spans="1:26" s="23" customFormat="1" ht="15.7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-9.934051514199535E-2</v>
      </c>
      <c r="K55" s="32">
        <f t="shared" si="29"/>
        <v>-8.9406463627795821E-2</v>
      </c>
      <c r="L55" s="32">
        <f t="shared" si="30"/>
        <v>-5.2793622707577169E-2</v>
      </c>
      <c r="M55" s="32">
        <f t="shared" si="31"/>
        <v>-3.117410627259725E-2</v>
      </c>
      <c r="N55" s="32">
        <f t="shared" si="32"/>
        <v>-3.7900435504732589E-3</v>
      </c>
      <c r="O55" s="32">
        <f t="shared" si="33"/>
        <v>-4.6078081561910274E-4</v>
      </c>
      <c r="P55" s="24">
        <v>0</v>
      </c>
      <c r="Q55" s="24">
        <v>5</v>
      </c>
      <c r="R55" s="23" t="s">
        <v>338</v>
      </c>
      <c r="Z55" s="84" t="s">
        <v>265</v>
      </c>
    </row>
    <row r="56" spans="1:26" s="23" customFormat="1" ht="15.7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-1.4055182401752476E-2</v>
      </c>
      <c r="K56" s="32">
        <f t="shared" si="29"/>
        <v>-1.2649664161577229E-2</v>
      </c>
      <c r="L56" s="32">
        <f t="shared" si="30"/>
        <v>-7.4695001907697399E-3</v>
      </c>
      <c r="M56" s="32">
        <f t="shared" si="31"/>
        <v>-4.4106651676476252E-3</v>
      </c>
      <c r="N56" s="32">
        <f t="shared" si="32"/>
        <v>-5.3623391560175121E-4</v>
      </c>
      <c r="O56" s="32">
        <f t="shared" si="33"/>
        <v>-6.5193525536862655E-5</v>
      </c>
      <c r="P56" s="24">
        <v>0</v>
      </c>
      <c r="Q56" s="24">
        <v>5</v>
      </c>
      <c r="R56" s="23" t="s">
        <v>339</v>
      </c>
      <c r="Z56" s="84" t="s">
        <v>265</v>
      </c>
    </row>
    <row r="57" spans="1:26" s="23" customFormat="1" ht="15.7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-2.3743774172620409E-3</v>
      </c>
      <c r="K57" s="32">
        <f t="shared" si="29"/>
        <v>-2.1369396755358369E-3</v>
      </c>
      <c r="L57" s="32">
        <f t="shared" si="30"/>
        <v>-1.2618415090071566E-3</v>
      </c>
      <c r="M57" s="32">
        <f t="shared" si="31"/>
        <v>-7.451047926536361E-4</v>
      </c>
      <c r="N57" s="32">
        <f t="shared" si="32"/>
        <v>-9.0587348010228957E-5</v>
      </c>
      <c r="O57" s="32">
        <f t="shared" si="33"/>
        <v>-1.1013306719315312E-5</v>
      </c>
      <c r="P57" s="24">
        <v>0</v>
      </c>
      <c r="Q57" s="24">
        <v>5</v>
      </c>
      <c r="R57" s="23" t="s">
        <v>340</v>
      </c>
      <c r="Z57" s="84" t="s">
        <v>265</v>
      </c>
    </row>
    <row r="58" spans="1:26" s="23" customFormat="1" ht="15.7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341</v>
      </c>
      <c r="Z58" s="84" t="s">
        <v>265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.7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-1.0643443575950396E-2</v>
      </c>
      <c r="K60" s="33">
        <f t="shared" si="38"/>
        <v>-9.5790992183553553E-3</v>
      </c>
      <c r="L60" s="33">
        <f t="shared" si="38"/>
        <v>-5.6563622974466557E-3</v>
      </c>
      <c r="M60" s="33">
        <f t="shared" si="38"/>
        <v>-3.3400253730192764E-3</v>
      </c>
      <c r="N60" s="33">
        <f t="shared" si="38"/>
        <v>-4.0606911109930229E-4</v>
      </c>
      <c r="O60" s="33">
        <f t="shared" si="38"/>
        <v>-4.9368524060019432E-5</v>
      </c>
      <c r="P60" s="24">
        <v>0</v>
      </c>
      <c r="Q60" s="24">
        <v>5</v>
      </c>
      <c r="R60" s="23" t="s">
        <v>342</v>
      </c>
      <c r="Z60" s="84" t="s">
        <v>265</v>
      </c>
    </row>
    <row r="61" spans="1:26" s="23" customFormat="1" ht="15.7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-5.2679829895004891E-6</v>
      </c>
      <c r="K61" s="80">
        <f t="shared" si="38"/>
        <v>-4.7411846905504399E-6</v>
      </c>
      <c r="L61" s="80">
        <f t="shared" si="38"/>
        <v>-2.7996221479231302E-6</v>
      </c>
      <c r="M61" s="80">
        <f t="shared" si="38"/>
        <v>-1.6531488821271297E-6</v>
      </c>
      <c r="N61" s="80">
        <f t="shared" si="38"/>
        <v>-2.0098431062915596E-7</v>
      </c>
      <c r="O61" s="80">
        <f t="shared" si="38"/>
        <v>-2.4435000111484604E-8</v>
      </c>
      <c r="P61" s="79">
        <v>0</v>
      </c>
      <c r="Q61" s="79">
        <v>5</v>
      </c>
      <c r="R61" s="79" t="s">
        <v>343</v>
      </c>
      <c r="Z61" s="84" t="s">
        <v>265</v>
      </c>
    </row>
    <row r="62" spans="1:26" s="23" customFormat="1" ht="1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-5.9672374063410195E-6</v>
      </c>
      <c r="K62" s="80">
        <f t="shared" si="38"/>
        <v>-5.370513665706918E-6</v>
      </c>
      <c r="L62" s="80">
        <f t="shared" si="38"/>
        <v>-3.1712346144632785E-6</v>
      </c>
      <c r="M62" s="80">
        <f t="shared" si="38"/>
        <v>-1.8725823274944218E-6</v>
      </c>
      <c r="N62" s="80">
        <f t="shared" si="38"/>
        <v>-2.2766229482219386E-7</v>
      </c>
      <c r="O62" s="80">
        <f t="shared" si="38"/>
        <v>-2.7678420180894242E-8</v>
      </c>
      <c r="P62" s="79">
        <v>0</v>
      </c>
      <c r="Q62" s="79">
        <v>5</v>
      </c>
      <c r="R62" s="79" t="s">
        <v>344</v>
      </c>
      <c r="Z62" s="84" t="s">
        <v>265</v>
      </c>
    </row>
    <row r="63" spans="1:26" s="23" customFormat="1" ht="1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-2.3369272027143079E-2</v>
      </c>
      <c r="K63" s="33">
        <f t="shared" si="38"/>
        <v>-2.1032344824428773E-2</v>
      </c>
      <c r="L63" s="33">
        <f t="shared" si="38"/>
        <v>-1.2419389295376948E-2</v>
      </c>
      <c r="M63" s="33">
        <f t="shared" si="38"/>
        <v>-7.3335251850271364E-3</v>
      </c>
      <c r="N63" s="33">
        <f t="shared" si="38"/>
        <v>-8.9158545835128571E-4</v>
      </c>
      <c r="O63" s="33">
        <f t="shared" si="38"/>
        <v>-1.0839597730794878E-4</v>
      </c>
      <c r="P63" s="24">
        <v>0</v>
      </c>
      <c r="Q63" s="24">
        <v>5</v>
      </c>
      <c r="R63" s="23" t="s">
        <v>345</v>
      </c>
      <c r="Z63" s="84" t="s">
        <v>265</v>
      </c>
    </row>
    <row r="64" spans="1:26" s="23" customFormat="1" ht="1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9">MAX(IF(F25+F26="","",-F25-F26),-$T$25)</f>
        <v>-7.3212534722551903E-2</v>
      </c>
      <c r="L64" s="87">
        <f t="shared" si="39"/>
        <v>-4.3231269628319684E-2</v>
      </c>
      <c r="M64" s="87">
        <f t="shared" si="39"/>
        <v>-2.5527632402826496E-2</v>
      </c>
      <c r="N64" s="87">
        <f t="shared" si="39"/>
        <v>-3.1035641471534644E-3</v>
      </c>
      <c r="O64" s="87">
        <f t="shared" si="39"/>
        <v>-3.7732094631815188E-4</v>
      </c>
      <c r="P64" s="24">
        <v>0</v>
      </c>
      <c r="Q64" s="24">
        <v>5</v>
      </c>
      <c r="R64" s="23" t="s">
        <v>346</v>
      </c>
      <c r="Z64" s="84" t="s">
        <v>265</v>
      </c>
    </row>
    <row r="65" spans="1:26" s="23" customFormat="1" ht="1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-6.1873714000135534E-2</v>
      </c>
      <c r="K65" s="33">
        <f t="shared" si="40"/>
        <v>-5.568634260012198E-2</v>
      </c>
      <c r="L65" s="33">
        <f t="shared" si="40"/>
        <v>-3.2882228441946035E-2</v>
      </c>
      <c r="M65" s="33">
        <f t="shared" si="40"/>
        <v>-1.9416627072684722E-2</v>
      </c>
      <c r="N65" s="33">
        <f t="shared" si="40"/>
        <v>-2.3606085629296891E-3</v>
      </c>
      <c r="O65" s="33">
        <f t="shared" si="40"/>
        <v>-2.8699489187884324E-4</v>
      </c>
      <c r="P65" s="24">
        <v>0</v>
      </c>
      <c r="Q65" s="24">
        <v>5</v>
      </c>
      <c r="R65" s="23" t="s">
        <v>347</v>
      </c>
      <c r="Z65" s="84" t="s">
        <v>265</v>
      </c>
    </row>
    <row r="66" spans="1:26" s="23" customFormat="1" ht="1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-0.61031445752562008</v>
      </c>
      <c r="K66" s="33">
        <f t="shared" si="40"/>
        <v>-0.54928301177305816</v>
      </c>
      <c r="L66" s="33">
        <f t="shared" si="40"/>
        <v>-0.32434612562187315</v>
      </c>
      <c r="M66" s="33">
        <f t="shared" si="40"/>
        <v>-0.19152314371845994</v>
      </c>
      <c r="N66" s="33">
        <f t="shared" si="40"/>
        <v>-2.3284743089959186E-2</v>
      </c>
      <c r="O66" s="33">
        <f t="shared" si="40"/>
        <v>-2.8308811678781159E-3</v>
      </c>
      <c r="P66" s="24">
        <v>0</v>
      </c>
      <c r="Q66" s="24">
        <v>5</v>
      </c>
      <c r="R66" s="23" t="s">
        <v>348</v>
      </c>
      <c r="Z66" s="84" t="s">
        <v>265</v>
      </c>
    </row>
    <row r="67" spans="1:26" s="23" customFormat="1" ht="1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-0.12035481385409112</v>
      </c>
      <c r="K67" s="33">
        <f t="shared" si="40"/>
        <v>-0.10831933246868201</v>
      </c>
      <c r="L67" s="33">
        <f t="shared" si="40"/>
        <v>-6.3961482629432048E-2</v>
      </c>
      <c r="M67" s="33">
        <f t="shared" si="40"/>
        <v>-3.7768615877853344E-2</v>
      </c>
      <c r="N67" s="33">
        <f t="shared" si="40"/>
        <v>-4.5917819669456716E-3</v>
      </c>
      <c r="O67" s="33">
        <f t="shared" si="40"/>
        <v>-5.5825349015055934E-4</v>
      </c>
      <c r="P67" s="24">
        <v>0</v>
      </c>
      <c r="Q67" s="24">
        <v>5</v>
      </c>
      <c r="R67" s="23" t="s">
        <v>349</v>
      </c>
      <c r="Z67" s="84" t="s">
        <v>265</v>
      </c>
    </row>
    <row r="68" spans="1:26" s="23" customFormat="1" ht="1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-2.3814151473770799E-2</v>
      </c>
      <c r="K68" s="33">
        <f t="shared" si="40"/>
        <v>-2.1432736326393722E-2</v>
      </c>
      <c r="L68" s="33">
        <f t="shared" si="40"/>
        <v>-1.2655816473372231E-2</v>
      </c>
      <c r="M68" s="33">
        <f t="shared" si="40"/>
        <v>-7.473133069361571E-3</v>
      </c>
      <c r="N68" s="33">
        <f t="shared" si="40"/>
        <v>-9.0855851788313347E-4</v>
      </c>
      <c r="O68" s="33">
        <f t="shared" si="40"/>
        <v>-1.104595051039974E-4</v>
      </c>
      <c r="P68" s="24">
        <v>0</v>
      </c>
      <c r="Q68" s="24">
        <v>5</v>
      </c>
      <c r="R68" s="23" t="s">
        <v>350</v>
      </c>
      <c r="Z68" s="84" t="s">
        <v>265</v>
      </c>
    </row>
    <row r="69" spans="1:26" s="23" customFormat="1" ht="1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-2.8728434734293637E-2</v>
      </c>
      <c r="K69" s="33">
        <f t="shared" si="40"/>
        <v>-2.5855591260864275E-2</v>
      </c>
      <c r="L69" s="33">
        <f t="shared" si="40"/>
        <v>-1.5267468083627748E-2</v>
      </c>
      <c r="M69" s="33">
        <f t="shared" si="40"/>
        <v>-9.0152872287013516E-3</v>
      </c>
      <c r="N69" s="33">
        <f t="shared" si="40"/>
        <v>-1.096048461438596E-3</v>
      </c>
      <c r="O69" s="33">
        <f t="shared" si="40"/>
        <v>-1.3325390521084523E-4</v>
      </c>
      <c r="P69" s="24">
        <v>0</v>
      </c>
      <c r="Q69" s="24">
        <v>5</v>
      </c>
      <c r="R69" s="23" t="s">
        <v>351</v>
      </c>
      <c r="Z69" s="84" t="s">
        <v>265</v>
      </c>
    </row>
    <row r="70" spans="1:26" s="23" customFormat="1" ht="1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-6.366891560911388E-3</v>
      </c>
      <c r="K70" s="33">
        <f t="shared" si="40"/>
        <v>-5.7302024048202496E-3</v>
      </c>
      <c r="L70" s="33">
        <f t="shared" si="40"/>
        <v>-3.38362721802231E-3</v>
      </c>
      <c r="M70" s="33">
        <f t="shared" si="40"/>
        <v>-1.9979980359699943E-3</v>
      </c>
      <c r="N70" s="33">
        <f t="shared" si="40"/>
        <v>-2.4290991709176006E-4</v>
      </c>
      <c r="O70" s="33">
        <f t="shared" si="40"/>
        <v>-2.9532175086888768E-5</v>
      </c>
      <c r="P70" s="25">
        <v>0</v>
      </c>
      <c r="Q70" s="25">
        <v>5</v>
      </c>
      <c r="R70" s="23" t="s">
        <v>352</v>
      </c>
      <c r="Z70" s="84" t="s">
        <v>265</v>
      </c>
    </row>
    <row r="71" spans="1:26" s="23" customFormat="1" ht="1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-6.0336170461298234E-5</v>
      </c>
      <c r="K71" s="33">
        <f t="shared" si="40"/>
        <v>-5.4302553415168417E-5</v>
      </c>
      <c r="L71" s="33">
        <f t="shared" si="40"/>
        <v>-3.2065114766122806E-5</v>
      </c>
      <c r="M71" s="33">
        <f t="shared" si="40"/>
        <v>-1.8934129618247859E-5</v>
      </c>
      <c r="N71" s="33">
        <f t="shared" si="40"/>
        <v>-2.3019481365707897E-6</v>
      </c>
      <c r="O71" s="33">
        <f t="shared" si="40"/>
        <v>-2.7986315348527181E-7</v>
      </c>
      <c r="P71" s="24">
        <v>0</v>
      </c>
      <c r="Q71" s="24">
        <v>5</v>
      </c>
      <c r="R71" s="23" t="s">
        <v>353</v>
      </c>
      <c r="Z71" s="84" t="s">
        <v>265</v>
      </c>
    </row>
    <row r="72" spans="1:26" s="23" customFormat="1" ht="1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-2.3718137788820641E-2</v>
      </c>
      <c r="K72" s="33">
        <f t="shared" si="40"/>
        <v>-2.1346324009938578E-2</v>
      </c>
      <c r="L72" s="33">
        <f t="shared" si="40"/>
        <v>-1.2604790864628634E-2</v>
      </c>
      <c r="M72" s="33">
        <f t="shared" si="40"/>
        <v>-7.4430029576545639E-3</v>
      </c>
      <c r="N72" s="33">
        <f t="shared" si="40"/>
        <v>-9.0489539969935539E-4</v>
      </c>
      <c r="O72" s="33">
        <f t="shared" si="40"/>
        <v>-1.1001415544984379E-4</v>
      </c>
      <c r="P72" s="25">
        <v>0</v>
      </c>
      <c r="Q72" s="25">
        <v>5</v>
      </c>
      <c r="R72" s="23" t="s">
        <v>354</v>
      </c>
      <c r="Z72" s="84" t="s">
        <v>265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5">
      <c r="A76" s="26" t="s">
        <v>145</v>
      </c>
      <c r="B76" s="26" t="s">
        <v>254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1">IF(L33="","",-L33)</f>
        <v>-2.898883507522523E-2</v>
      </c>
      <c r="K76" s="34">
        <f t="shared" si="41"/>
        <v>-3.1887718582747755E-2</v>
      </c>
      <c r="L76" s="34">
        <f t="shared" si="41"/>
        <v>-5.135548965470111E-2</v>
      </c>
      <c r="M76" s="34">
        <f t="shared" si="41"/>
        <v>-8.2708529643792703E-2</v>
      </c>
      <c r="N76" s="34">
        <f t="shared" si="41"/>
        <v>-0.5</v>
      </c>
      <c r="O76" s="34">
        <f t="shared" si="41"/>
        <v>-0.5</v>
      </c>
      <c r="P76" s="24">
        <v>0</v>
      </c>
      <c r="Q76" s="24">
        <v>5</v>
      </c>
      <c r="R76" s="23" t="s">
        <v>355</v>
      </c>
      <c r="Z76" s="84"/>
    </row>
    <row r="77" spans="1:26" ht="15">
      <c r="A77" s="23" t="s">
        <v>203</v>
      </c>
      <c r="B77" s="26" t="s">
        <v>254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2">IF(L28="","",-L28)</f>
        <v>-0.14710032804388914</v>
      </c>
      <c r="K77" s="34">
        <f t="shared" si="42"/>
        <v>-0.15537976680035717</v>
      </c>
      <c r="L77" s="34">
        <f t="shared" si="42"/>
        <v>-0.15537976680035717</v>
      </c>
      <c r="M77" s="34">
        <f t="shared" si="42"/>
        <v>-0.15537976680035717</v>
      </c>
      <c r="N77" s="34">
        <f t="shared" si="42"/>
        <v>-0.15537976680035717</v>
      </c>
      <c r="O77" s="34">
        <f t="shared" si="42"/>
        <v>-0.15537976680035717</v>
      </c>
      <c r="P77" s="24">
        <v>0</v>
      </c>
      <c r="Q77" s="24">
        <v>5</v>
      </c>
      <c r="R77" s="23" t="s">
        <v>356</v>
      </c>
      <c r="Z77" s="84"/>
    </row>
    <row r="78" spans="1:26" s="23" customFormat="1" ht="15">
      <c r="A78" s="23" t="s">
        <v>203</v>
      </c>
      <c r="B78" s="23" t="s">
        <v>253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3">IF(L13="","",-L13)</f>
        <v>-0.12402359141942471</v>
      </c>
      <c r="K78" s="34">
        <f t="shared" si="43"/>
        <v>-0.13642595056136719</v>
      </c>
      <c r="L78" s="34">
        <f t="shared" si="43"/>
        <v>-0.15537976680035717</v>
      </c>
      <c r="M78" s="34">
        <f t="shared" si="43"/>
        <v>-0.15537976680035717</v>
      </c>
      <c r="N78" s="34">
        <f t="shared" si="43"/>
        <v>-0.15537976680035717</v>
      </c>
      <c r="O78" s="34">
        <f t="shared" si="43"/>
        <v>-0.15537976680035717</v>
      </c>
      <c r="P78" s="24">
        <v>0</v>
      </c>
      <c r="Q78" s="24">
        <v>5</v>
      </c>
      <c r="R78" s="23" t="s">
        <v>357</v>
      </c>
      <c r="Z78" s="84"/>
    </row>
    <row r="79" spans="1:26" s="23" customFormat="1" ht="1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120">
        <f t="shared" ref="J79:O79" si="44">MAX(IF(IF(L10="",0,L10)+IF(L11="",0,L11)=0,"",IF(L10="",0,-L10)+IF(L11="",0,-L11)),-$T$10)</f>
        <v>-5.5465820465900706E-2</v>
      </c>
      <c r="K79" s="120">
        <f t="shared" si="44"/>
        <v>-6.1012402512490779E-2</v>
      </c>
      <c r="L79" s="120">
        <f t="shared" si="44"/>
        <v>-9.8261084370391577E-2</v>
      </c>
      <c r="M79" s="120">
        <f t="shared" si="44"/>
        <v>-0.15825045898935935</v>
      </c>
      <c r="N79" s="120">
        <f t="shared" si="44"/>
        <v>-0.23680758777882333</v>
      </c>
      <c r="O79" s="120">
        <f t="shared" si="44"/>
        <v>-0.23680758777882333</v>
      </c>
      <c r="P79" s="24">
        <v>0</v>
      </c>
      <c r="Q79" s="24">
        <v>5</v>
      </c>
      <c r="R79" s="23" t="s">
        <v>362</v>
      </c>
      <c r="Z79" s="84" t="s">
        <v>265</v>
      </c>
    </row>
    <row r="80" spans="1:26" s="23" customFormat="1" ht="15">
      <c r="A80" s="23" t="s">
        <v>140</v>
      </c>
      <c r="B80" s="23" t="s">
        <v>253</v>
      </c>
      <c r="C80" s="26"/>
      <c r="D80" s="23" t="str">
        <f>IF(Z80="","UC-UP_"&amp;A6,"\I: DISABLED")</f>
        <v>UC-UP_R-SH_Det_COA_X0</v>
      </c>
      <c r="E80" s="23" t="str">
        <f>A80</f>
        <v>RSDCOA</v>
      </c>
      <c r="F80" s="23" t="str">
        <f>H80</f>
        <v>RSDSH_Det</v>
      </c>
      <c r="H80" s="23" t="str">
        <f>B80</f>
        <v>RSDSH_Det</v>
      </c>
      <c r="I80" s="24">
        <v>1</v>
      </c>
      <c r="J80" s="34">
        <f t="shared" ref="J80:O80" si="45">IF(L6="","",-L6)</f>
        <v>-7.7229583535462734E-2</v>
      </c>
      <c r="K80" s="34">
        <f t="shared" si="45"/>
        <v>-7.7229583535462734E-2</v>
      </c>
      <c r="L80" s="34">
        <f t="shared" si="45"/>
        <v>-7.7229583535462734E-2</v>
      </c>
      <c r="M80" s="34">
        <f t="shared" si="45"/>
        <v>-7.7229583535462734E-2</v>
      </c>
      <c r="N80" s="34">
        <f t="shared" si="45"/>
        <v>-7.7229583535462734E-2</v>
      </c>
      <c r="O80" s="34">
        <f t="shared" si="45"/>
        <v>-7.7229583535462734E-2</v>
      </c>
      <c r="P80" s="24">
        <v>0</v>
      </c>
      <c r="Q80" s="24">
        <v>5</v>
      </c>
      <c r="R80" s="23" t="s">
        <v>358</v>
      </c>
      <c r="Z80" s="84"/>
    </row>
    <row r="81" spans="1:26" s="23" customFormat="1" ht="1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>A81</f>
        <v>RSDBDL</v>
      </c>
      <c r="F81" s="23" t="str">
        <f>H81</f>
        <v>RSDSH_Det</v>
      </c>
      <c r="H81" s="23" t="str">
        <f>B81</f>
        <v>RSDSH_Det</v>
      </c>
      <c r="I81" s="24">
        <v>1</v>
      </c>
      <c r="J81" s="34">
        <f>IF(L7="","",-L7)</f>
        <v>-1.15E-2</v>
      </c>
      <c r="K81" s="34">
        <f>IF(M7="","",-M7)</f>
        <v>-1.3224999999999999E-2</v>
      </c>
      <c r="L81" s="34">
        <f>IF(N7="","",-N7)</f>
        <v>-2.6600198804687482E-2</v>
      </c>
      <c r="M81" s="34">
        <f>IF(O7="","",-O7)</f>
        <v>-5.3502501054737056E-2</v>
      </c>
      <c r="N81" s="34">
        <f>IF(P7="","",-P7)</f>
        <v>-0.87565068412849112</v>
      </c>
      <c r="O81" s="34">
        <f>IF(Q7="","",-Q7)</f>
        <v>-0.9</v>
      </c>
      <c r="P81" s="24">
        <v>0</v>
      </c>
      <c r="Q81" s="24">
        <v>5</v>
      </c>
      <c r="R81" s="23" t="s">
        <v>359</v>
      </c>
      <c r="Z81" s="84" t="s">
        <v>265</v>
      </c>
    </row>
    <row r="82" spans="1:26" s="23" customFormat="1" ht="1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46">A82</f>
        <v>RSDETH</v>
      </c>
      <c r="F82" s="23" t="str">
        <f t="shared" ref="F82:F102" si="47">H82</f>
        <v>RSDSH_Det</v>
      </c>
      <c r="H82" s="23" t="str">
        <f t="shared" ref="H82:H102" si="48">B82</f>
        <v>RSDSH_Det</v>
      </c>
      <c r="I82" s="24">
        <v>1</v>
      </c>
      <c r="J82" s="34" t="str">
        <f>IF(L8="","",-L8)</f>
        <v/>
      </c>
      <c r="K82" s="34" t="str">
        <f>IF(M8="","",-M8)</f>
        <v/>
      </c>
      <c r="L82" s="34" t="str">
        <f>IF(N8="","",-N8)</f>
        <v/>
      </c>
      <c r="M82" s="34" t="str">
        <f>IF(O8="","",-O8)</f>
        <v/>
      </c>
      <c r="N82" s="34" t="str">
        <f>IF(P8="","",-P8)</f>
        <v/>
      </c>
      <c r="O82" s="34" t="str">
        <f>IF(Q8="","",-Q8)</f>
        <v/>
      </c>
      <c r="P82" s="24">
        <v>0</v>
      </c>
      <c r="Q82" s="24">
        <v>5</v>
      </c>
      <c r="R82" s="23" t="s">
        <v>360</v>
      </c>
      <c r="Z82" s="84" t="s">
        <v>265</v>
      </c>
    </row>
    <row r="83" spans="1:26" s="23" customFormat="1" ht="1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46"/>
        <v>RSDLPG</v>
      </c>
      <c r="F83" s="23" t="str">
        <f t="shared" si="47"/>
        <v>RSDSH_Det</v>
      </c>
      <c r="H83" s="23" t="str">
        <f t="shared" si="48"/>
        <v>RSDSH_Det</v>
      </c>
      <c r="I83" s="24">
        <v>1</v>
      </c>
      <c r="J83" s="34">
        <f>IF(L9="","",-L9)</f>
        <v>-3.1556919013745063E-2</v>
      </c>
      <c r="K83" s="34">
        <f>IF(M9="","",-M9)</f>
        <v>-3.4712610915119568E-2</v>
      </c>
      <c r="L83" s="34">
        <f>IF(N9="","",-N9)</f>
        <v>-5.5905007004909246E-2</v>
      </c>
      <c r="M83" s="34">
        <f>IF(O9="","",-O9)</f>
        <v>-9.003557283147641E-2</v>
      </c>
      <c r="N83" s="34">
        <f>IF(P9="","",-P9)</f>
        <v>-0.60571431166125977</v>
      </c>
      <c r="O83" s="34">
        <f>IF(Q9="","",-Q9)</f>
        <v>-0.9</v>
      </c>
      <c r="P83" s="24">
        <v>0</v>
      </c>
      <c r="Q83" s="24">
        <v>5</v>
      </c>
      <c r="R83" s="23" t="s">
        <v>361</v>
      </c>
      <c r="Z83" s="84" t="s">
        <v>265</v>
      </c>
    </row>
    <row r="84" spans="1:26" s="23" customFormat="1" ht="1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>IF(L11="","",-L11)</f>
        <v>-2.9416985810230136E-2</v>
      </c>
      <c r="K84" s="34">
        <f>IF(M11="","",-M11)</f>
        <v>-3.2358684391253154E-2</v>
      </c>
      <c r="L84" s="34">
        <f>IF(N11="","",-N11)</f>
        <v>-5.2113984798957139E-2</v>
      </c>
      <c r="M84" s="34">
        <f>IF(O11="","",-O11)</f>
        <v>-8.3930093658568475E-2</v>
      </c>
      <c r="N84" s="34">
        <f>IF(P11="","",-P11)</f>
        <v>-0.56463970083491311</v>
      </c>
      <c r="O84" s="34">
        <f>IF(Q11="","",-Q11)</f>
        <v>-0.9</v>
      </c>
      <c r="P84" s="24">
        <v>0</v>
      </c>
      <c r="Q84" s="24">
        <v>5</v>
      </c>
      <c r="R84" s="23" t="s">
        <v>363</v>
      </c>
      <c r="Z84" s="84" t="s">
        <v>265</v>
      </c>
    </row>
    <row r="85" spans="1:26" s="23" customFormat="1" ht="1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46"/>
        <v>RSDKER</v>
      </c>
      <c r="F85" s="23" t="str">
        <f t="shared" si="47"/>
        <v>RSDSH_Det</v>
      </c>
      <c r="H85" s="23" t="str">
        <f t="shared" si="48"/>
        <v>RSDSH_Det</v>
      </c>
      <c r="I85" s="24">
        <v>1</v>
      </c>
      <c r="J85" s="34">
        <f>IF(L12="","",-L12)</f>
        <v>-0.69174378259232294</v>
      </c>
      <c r="K85" s="34">
        <f>IF(M12="","",-M12)</f>
        <v>-0.76091816085155528</v>
      </c>
      <c r="L85" s="34">
        <f>IF(N12="","",-N12)</f>
        <v>-0.9</v>
      </c>
      <c r="M85" s="34">
        <f>IF(O12="","",-O12)</f>
        <v>-0.9</v>
      </c>
      <c r="N85" s="34">
        <f>IF(P12="","",-P12)</f>
        <v>-0.9</v>
      </c>
      <c r="O85" s="34">
        <f>IF(Q12="","",-Q12)</f>
        <v>-0.9</v>
      </c>
      <c r="P85" s="24">
        <v>0</v>
      </c>
      <c r="Q85" s="24">
        <v>5</v>
      </c>
      <c r="R85" s="23" t="s">
        <v>364</v>
      </c>
      <c r="Z85" s="84" t="s">
        <v>265</v>
      </c>
    </row>
    <row r="86" spans="1:26" ht="1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46"/>
        <v>RSDPEA</v>
      </c>
      <c r="F86" s="23" t="str">
        <f t="shared" si="47"/>
        <v>RSDSH_Det</v>
      </c>
      <c r="H86" s="23" t="str">
        <f t="shared" si="48"/>
        <v>RSDSH_Det</v>
      </c>
      <c r="I86" s="24">
        <v>1</v>
      </c>
      <c r="J86" s="34">
        <f>IF(L14="","",-L14)</f>
        <v>-9.6222130645040482E-2</v>
      </c>
      <c r="K86" s="34">
        <f>IF(M14="","",-M14)</f>
        <v>-0.10584434370954453</v>
      </c>
      <c r="L86" s="34">
        <f>IF(N14="","",-N14)</f>
        <v>-0.17046337398765865</v>
      </c>
      <c r="M86" s="34">
        <f>IF(O14="","",-O14)</f>
        <v>-0.27453296844086417</v>
      </c>
      <c r="N86" s="34">
        <f>IF(P14="","",-P14)</f>
        <v>-0.9</v>
      </c>
      <c r="O86" s="34">
        <f>IF(Q14="","",-Q14)</f>
        <v>-0.9</v>
      </c>
      <c r="P86" s="24">
        <v>0</v>
      </c>
      <c r="Q86" s="24">
        <v>5</v>
      </c>
      <c r="R86" s="23" t="s">
        <v>365</v>
      </c>
      <c r="Z86" s="84" t="s">
        <v>265</v>
      </c>
    </row>
    <row r="87" spans="1:26" ht="1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47"/>
        <v>RSDSH_Det</v>
      </c>
      <c r="H87" s="23" t="str">
        <f t="shared" si="48"/>
        <v>RSDSH_Det</v>
      </c>
      <c r="I87" s="24">
        <v>1</v>
      </c>
      <c r="J87" s="34">
        <f>IF(L15="","",-L15)</f>
        <v>-0.12141618517354989</v>
      </c>
      <c r="K87" s="34">
        <f>IF(M15="","",-M15)</f>
        <v>-0.13355780369090489</v>
      </c>
      <c r="L87" s="34">
        <f>IF(N15="","",-N15)</f>
        <v>-0.21509617842223933</v>
      </c>
      <c r="M87" s="34">
        <f>IF(O15="","",-O15)</f>
        <v>-0.34641454631080071</v>
      </c>
      <c r="N87" s="34">
        <f>IF(P15="","",-P15)</f>
        <v>-0.9</v>
      </c>
      <c r="O87" s="34">
        <f>IF(Q15="","",-Q15)</f>
        <v>-0.9</v>
      </c>
      <c r="P87" s="24">
        <v>0</v>
      </c>
      <c r="Q87" s="24">
        <v>5</v>
      </c>
      <c r="R87" s="23" t="s">
        <v>366</v>
      </c>
      <c r="Z87" s="84" t="s">
        <v>265</v>
      </c>
    </row>
    <row r="88" spans="1:26" ht="1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46"/>
        <v>RSDWOO</v>
      </c>
      <c r="F88" s="23" t="str">
        <f t="shared" si="47"/>
        <v>RSDSH_Det</v>
      </c>
      <c r="H88" s="23" t="str">
        <f t="shared" si="48"/>
        <v>RSDSH_Det</v>
      </c>
      <c r="I88" s="24">
        <v>1</v>
      </c>
      <c r="J88" s="34">
        <f>IF(L16="","",-L16)</f>
        <v>-1.7178556268808584E-2</v>
      </c>
      <c r="K88" s="34">
        <f>IF(M16="","",-M16)</f>
        <v>-1.8896411895689445E-2</v>
      </c>
      <c r="L88" s="34">
        <f>IF(N16="","",-N16)</f>
        <v>-3.0432860322126821E-2</v>
      </c>
      <c r="M88" s="34">
        <f>IF(O16="","",-O16)</f>
        <v>-4.9012425877388473E-2</v>
      </c>
      <c r="N88" s="34">
        <f>IF(P16="","",-P16)</f>
        <v>-0.32973109260645611</v>
      </c>
      <c r="O88" s="34">
        <f>IF(Q16="","",-Q16)</f>
        <v>-0.9</v>
      </c>
      <c r="P88" s="24">
        <v>0</v>
      </c>
      <c r="Q88" s="24">
        <v>5</v>
      </c>
      <c r="R88" s="23" t="s">
        <v>367</v>
      </c>
      <c r="Z88" s="84" t="s">
        <v>265</v>
      </c>
    </row>
    <row r="89" spans="1:26" ht="1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46"/>
        <v>RSDHET</v>
      </c>
      <c r="F89" s="23" t="str">
        <f t="shared" si="47"/>
        <v>RSDSH_Det</v>
      </c>
      <c r="H89" s="23" t="str">
        <f t="shared" si="48"/>
        <v>RSDSH_Det</v>
      </c>
      <c r="I89" s="24">
        <v>1</v>
      </c>
      <c r="J89" s="34">
        <f>IF(L17="","",-L17)</f>
        <v>-2.9020168433202724E-3</v>
      </c>
      <c r="K89" s="34">
        <f>IF(M17="","",-M17)</f>
        <v>-3.1922185276522996E-3</v>
      </c>
      <c r="L89" s="34">
        <f>IF(N17="","",-N17)</f>
        <v>-5.1410998609693077E-3</v>
      </c>
      <c r="M89" s="34">
        <f>IF(O17="","",-O17)</f>
        <v>-8.2797927370896821E-3</v>
      </c>
      <c r="N89" s="34">
        <f>IF(P17="","",-P17)</f>
        <v>-5.5702305219197376E-2</v>
      </c>
      <c r="O89" s="34">
        <f>IF(Q17="","",-Q17)</f>
        <v>-0.1</v>
      </c>
      <c r="P89" s="24">
        <v>0</v>
      </c>
      <c r="Q89" s="24">
        <v>5</v>
      </c>
      <c r="R89" s="23" t="s">
        <v>368</v>
      </c>
      <c r="Z89" s="84" t="s">
        <v>265</v>
      </c>
    </row>
    <row r="90" spans="1:26" ht="15.7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46"/>
        <v>RSDGEO</v>
      </c>
      <c r="F90" s="53" t="str">
        <f t="shared" si="47"/>
        <v>RSDSH_Det</v>
      </c>
      <c r="G90" s="58"/>
      <c r="H90" s="53" t="str">
        <f t="shared" si="48"/>
        <v>RSDSH_Det</v>
      </c>
      <c r="I90" s="54">
        <v>1</v>
      </c>
      <c r="J90" s="59" t="str">
        <f>IF(L18="","",-L18)</f>
        <v/>
      </c>
      <c r="K90" s="59" t="str">
        <f>IF(M18="","",-M18)</f>
        <v/>
      </c>
      <c r="L90" s="59" t="str">
        <f>IF(N18="","",-N18)</f>
        <v/>
      </c>
      <c r="M90" s="59" t="str">
        <f>IF(O18="","",-O18)</f>
        <v/>
      </c>
      <c r="N90" s="59" t="str">
        <f>IF(P18="","",-P18)</f>
        <v/>
      </c>
      <c r="O90" s="59" t="str">
        <f>IF(Q18="","",-Q18)</f>
        <v/>
      </c>
      <c r="P90" s="54">
        <v>0</v>
      </c>
      <c r="Q90" s="54">
        <v>5</v>
      </c>
      <c r="R90" s="53" t="s">
        <v>369</v>
      </c>
      <c r="S90" s="58"/>
      <c r="T90" s="58"/>
      <c r="U90" s="58"/>
      <c r="V90" s="58"/>
      <c r="W90" s="58"/>
      <c r="X90" s="58"/>
      <c r="Y90" s="58"/>
      <c r="Z90" s="119" t="s">
        <v>265</v>
      </c>
    </row>
    <row r="91" spans="1:26" ht="1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22"/>
    </row>
    <row r="92" spans="1:26" ht="15.75" thickBot="1">
      <c r="A92" s="23" t="s">
        <v>140</v>
      </c>
      <c r="B92" s="26" t="s">
        <v>254</v>
      </c>
      <c r="D92" s="23" t="str">
        <f>IF(Z92="","UC-UP_"&amp;A21,"\I: DISABLED")</f>
        <v>\I: DISABLED</v>
      </c>
      <c r="E92" s="23" t="str">
        <f t="shared" si="46"/>
        <v>RSDCOA</v>
      </c>
      <c r="F92" s="23" t="str">
        <f t="shared" si="47"/>
        <v>RSDWH_Det</v>
      </c>
      <c r="G92" s="38" t="str">
        <f>LEFT(A21,12)&amp;"*"</f>
        <v>R-WH_Det_COA*</v>
      </c>
      <c r="H92" s="23" t="str">
        <f t="shared" si="48"/>
        <v>RSDWH_Det</v>
      </c>
      <c r="I92" s="24">
        <v>1</v>
      </c>
      <c r="J92" s="34">
        <f t="shared" ref="J92:J98" si="49">IF(L21="","",-L21)</f>
        <v>-1.2417350838608794E-2</v>
      </c>
      <c r="K92" s="34">
        <f t="shared" ref="K92:K98" si="50">IF(M21="","",-M21)</f>
        <v>-1.2417350838608794E-2</v>
      </c>
      <c r="L92" s="34">
        <f t="shared" ref="L92:L98" si="51">IF(N21="","",-N21)</f>
        <v>-1.2417350838608794E-2</v>
      </c>
      <c r="M92" s="34">
        <f t="shared" ref="M92:M98" si="52">IF(O21="","",-O21)</f>
        <v>-1.2417350838608794E-2</v>
      </c>
      <c r="N92" s="34">
        <f t="shared" ref="N92:N98" si="53">IF(P21="","",-P21)</f>
        <v>-1.2417350838608794E-2</v>
      </c>
      <c r="O92" s="34">
        <f t="shared" ref="O92:O98" si="54">IF(Q21="","",-Q21)</f>
        <v>-1.2417350838608794E-2</v>
      </c>
      <c r="P92" s="24">
        <v>0</v>
      </c>
      <c r="Q92" s="24">
        <v>5</v>
      </c>
      <c r="R92" s="23" t="s">
        <v>370</v>
      </c>
      <c r="Z92" s="84" t="s">
        <v>265</v>
      </c>
    </row>
    <row r="93" spans="1:26" ht="15.75" thickBot="1">
      <c r="A93" s="23" t="s">
        <v>198</v>
      </c>
      <c r="B93" s="26" t="s">
        <v>254</v>
      </c>
      <c r="D93" s="23" t="str">
        <f>IF(Z93="","UC-UP_"&amp;A22,"\I: DISABLED")</f>
        <v>\I: DISABLED</v>
      </c>
      <c r="E93" s="77" t="str">
        <f t="shared" si="46"/>
        <v>RSDBDL</v>
      </c>
      <c r="F93" s="77" t="str">
        <f t="shared" si="47"/>
        <v>RSDWH_Det</v>
      </c>
      <c r="G93" s="38" t="str">
        <f t="shared" ref="G93:G98" si="55">LEFT(A22,12)&amp;"*"</f>
        <v>R-WH_Det_BDL*</v>
      </c>
      <c r="H93" s="78" t="str">
        <f t="shared" si="48"/>
        <v>RSDWH_Det</v>
      </c>
      <c r="I93" s="77">
        <v>1</v>
      </c>
      <c r="J93" s="79">
        <f t="shared" si="49"/>
        <v>-6.4386458760561537E-6</v>
      </c>
      <c r="K93" s="80">
        <f t="shared" si="50"/>
        <v>-7.0825104636617698E-6</v>
      </c>
      <c r="L93" s="80">
        <f t="shared" si="51"/>
        <v>-1.1406453926831921E-5</v>
      </c>
      <c r="M93" s="80">
        <f t="shared" si="52"/>
        <v>-1.8370208113702082E-5</v>
      </c>
      <c r="N93" s="80">
        <f t="shared" si="53"/>
        <v>-1.2358557415403164E-4</v>
      </c>
      <c r="O93" s="80">
        <f t="shared" si="54"/>
        <v>-8.3142194385862434E-4</v>
      </c>
      <c r="P93" s="79">
        <v>0</v>
      </c>
      <c r="Q93" s="79">
        <v>5</v>
      </c>
      <c r="R93" s="79" t="s">
        <v>371</v>
      </c>
      <c r="Z93" s="84" t="s">
        <v>265</v>
      </c>
    </row>
    <row r="94" spans="1:26" ht="15">
      <c r="A94" s="23" t="s">
        <v>199</v>
      </c>
      <c r="B94" s="26" t="s">
        <v>254</v>
      </c>
      <c r="D94" s="23" t="str">
        <f>IF(Z94="","UC-UP_"&amp;A23,"\I: DISABLED")</f>
        <v>\I: DISABLED</v>
      </c>
      <c r="E94" s="77" t="str">
        <f t="shared" si="46"/>
        <v>RSDETH</v>
      </c>
      <c r="F94" s="77" t="str">
        <f t="shared" si="47"/>
        <v>RSDWH_Det</v>
      </c>
      <c r="G94" s="38" t="str">
        <f t="shared" si="55"/>
        <v>R-WH_Det_ETH*</v>
      </c>
      <c r="H94" s="78" t="str">
        <f t="shared" si="48"/>
        <v>RSDWH_Det</v>
      </c>
      <c r="I94" s="77">
        <v>1</v>
      </c>
      <c r="J94" s="79">
        <f t="shared" si="49"/>
        <v>-7.2932901633056909E-6</v>
      </c>
      <c r="K94" s="80">
        <f t="shared" si="50"/>
        <v>-8.0226191796362609E-6</v>
      </c>
      <c r="L94" s="80">
        <f t="shared" si="51"/>
        <v>-1.2920508414995999E-5</v>
      </c>
      <c r="M94" s="80">
        <f t="shared" si="52"/>
        <v>-2.0808608007435212E-5</v>
      </c>
      <c r="N94" s="80">
        <f t="shared" si="53"/>
        <v>-1.3998990931555686E-4</v>
      </c>
      <c r="O94" s="80">
        <f t="shared" si="54"/>
        <v>-9.4178210782650549E-4</v>
      </c>
      <c r="P94" s="79">
        <v>0</v>
      </c>
      <c r="Q94" s="79">
        <v>5</v>
      </c>
      <c r="R94" s="79" t="s">
        <v>372</v>
      </c>
      <c r="Z94" s="84" t="s">
        <v>265</v>
      </c>
    </row>
    <row r="95" spans="1:26" ht="15">
      <c r="A95" s="23" t="s">
        <v>200</v>
      </c>
      <c r="B95" s="26" t="s">
        <v>254</v>
      </c>
      <c r="D95" s="23" t="str">
        <f>IF(Z95="","UC-UP_"&amp;A24,"\I: DISABLED")</f>
        <v>\I: DISABLED</v>
      </c>
      <c r="E95" s="23" t="str">
        <f t="shared" si="46"/>
        <v>RSDLPG</v>
      </c>
      <c r="F95" s="23" t="str">
        <f t="shared" si="47"/>
        <v>RSDWH_Det</v>
      </c>
      <c r="G95" s="38" t="str">
        <f t="shared" si="55"/>
        <v>R-WH_Det_LPG*</v>
      </c>
      <c r="H95" s="23" t="str">
        <f t="shared" si="48"/>
        <v>RSDWH_Det</v>
      </c>
      <c r="I95" s="24">
        <v>1</v>
      </c>
      <c r="J95" s="34">
        <f t="shared" si="49"/>
        <v>-2.8562443588730432E-2</v>
      </c>
      <c r="K95" s="34">
        <f t="shared" si="50"/>
        <v>-3.1418687947603476E-2</v>
      </c>
      <c r="L95" s="34">
        <f t="shared" si="51"/>
        <v>-5.0600111126494901E-2</v>
      </c>
      <c r="M95" s="34">
        <f t="shared" si="52"/>
        <v>-8.1491984970331319E-2</v>
      </c>
      <c r="N95" s="34">
        <f t="shared" si="53"/>
        <v>-0.5482373247583473</v>
      </c>
      <c r="O95" s="34">
        <f t="shared" si="54"/>
        <v>-0.9</v>
      </c>
      <c r="P95" s="24">
        <v>0</v>
      </c>
      <c r="Q95" s="24">
        <v>5</v>
      </c>
      <c r="R95" s="23" t="s">
        <v>373</v>
      </c>
      <c r="Z95" s="84" t="s">
        <v>265</v>
      </c>
    </row>
    <row r="96" spans="1:26" ht="15">
      <c r="A96" s="23" t="s">
        <v>201</v>
      </c>
      <c r="B96" s="26" t="s">
        <v>254</v>
      </c>
      <c r="D96" s="88" t="str">
        <f>IF(Z96="","UC-UP_"&amp;A25,"\I: DISABLED")</f>
        <v>\I: DISABLED</v>
      </c>
      <c r="E96" s="23" t="str">
        <f t="shared" si="46"/>
        <v>RSDELC</v>
      </c>
      <c r="F96" s="23" t="str">
        <f t="shared" si="47"/>
        <v>RSDWH_Det</v>
      </c>
      <c r="G96" s="38" t="str">
        <f t="shared" si="55"/>
        <v>R-WH_Det_ELC*</v>
      </c>
      <c r="H96" s="23" t="str">
        <f t="shared" si="48"/>
        <v>RSDWH_Det</v>
      </c>
      <c r="I96" s="24">
        <v>1</v>
      </c>
      <c r="J96" s="89">
        <f>MAX(IF(L25+L26="","",-L25-L26),-$T$25)</f>
        <v>-9.9424429870132225E-2</v>
      </c>
      <c r="K96" s="89">
        <f t="shared" ref="K96:O96" si="56">MAX(IF(M25+M26="","",-M25-M26),-$T$25)</f>
        <v>-0.10936687285714544</v>
      </c>
      <c r="L96" s="89">
        <f t="shared" si="56"/>
        <v>-0.17613644240516141</v>
      </c>
      <c r="M96" s="89">
        <f t="shared" si="56"/>
        <v>-0.21637274225222125</v>
      </c>
      <c r="N96" s="89">
        <f t="shared" si="56"/>
        <v>-0.21637274225222125</v>
      </c>
      <c r="O96" s="89">
        <f t="shared" si="56"/>
        <v>-0.21637274225222125</v>
      </c>
      <c r="P96" s="24">
        <v>0</v>
      </c>
      <c r="Q96" s="24">
        <v>5</v>
      </c>
      <c r="R96" s="23" t="s">
        <v>374</v>
      </c>
      <c r="Z96" s="84" t="s">
        <v>265</v>
      </c>
    </row>
    <row r="97" spans="1:26" ht="15">
      <c r="A97" s="23" t="s">
        <v>201</v>
      </c>
      <c r="B97" s="26" t="s">
        <v>254</v>
      </c>
      <c r="D97" s="23" t="str">
        <f>IF(Z97="","UC-UP_"&amp;A26,"\I: DISABLED")</f>
        <v>\I: DISABLED</v>
      </c>
      <c r="E97" s="23" t="str">
        <f t="shared" si="46"/>
        <v>RSDELC</v>
      </c>
      <c r="F97" s="23" t="str">
        <f t="shared" si="47"/>
        <v>RSDWH_Det</v>
      </c>
      <c r="G97" s="38" t="str">
        <f t="shared" si="55"/>
        <v>R-WH_Det_ELC*</v>
      </c>
      <c r="H97" s="23" t="str">
        <f t="shared" si="48"/>
        <v>RSDWH_Det</v>
      </c>
      <c r="I97" s="24">
        <v>1</v>
      </c>
      <c r="J97" s="34">
        <f t="shared" si="49"/>
        <v>-7.5623428222387878E-2</v>
      </c>
      <c r="K97" s="34">
        <f t="shared" si="50"/>
        <v>-8.3185771044626669E-2</v>
      </c>
      <c r="L97" s="34">
        <f t="shared" si="51"/>
        <v>-0.13397151612508176</v>
      </c>
      <c r="M97" s="34">
        <f t="shared" si="52"/>
        <v>-0.21576246643460548</v>
      </c>
      <c r="N97" s="34">
        <f t="shared" si="53"/>
        <v>-0.9</v>
      </c>
      <c r="O97" s="34">
        <f t="shared" si="54"/>
        <v>-0.9</v>
      </c>
      <c r="P97" s="24">
        <v>0</v>
      </c>
      <c r="Q97" s="24">
        <v>5</v>
      </c>
      <c r="R97" s="23" t="s">
        <v>375</v>
      </c>
      <c r="Z97" s="84" t="s">
        <v>265</v>
      </c>
    </row>
    <row r="98" spans="1:26" ht="15">
      <c r="A98" s="23" t="s">
        <v>202</v>
      </c>
      <c r="B98" s="26" t="s">
        <v>254</v>
      </c>
      <c r="D98" s="23" t="str">
        <f>IF(Z98="","UC-UP_"&amp;A27,"\I: DISABLED")</f>
        <v>\I: DISABLED</v>
      </c>
      <c r="E98" s="23" t="str">
        <f t="shared" si="46"/>
        <v>RSDKER</v>
      </c>
      <c r="F98" s="23" t="str">
        <f t="shared" si="47"/>
        <v>RSDWH_Det</v>
      </c>
      <c r="G98" s="38" t="str">
        <f t="shared" si="55"/>
        <v>R-WH_Det_KER*</v>
      </c>
      <c r="H98" s="23" t="str">
        <f t="shared" si="48"/>
        <v>RSDWH_Det</v>
      </c>
      <c r="I98" s="24">
        <v>1</v>
      </c>
      <c r="J98" s="34">
        <f t="shared" si="49"/>
        <v>-0.74593989253131354</v>
      </c>
      <c r="K98" s="34">
        <f t="shared" si="50"/>
        <v>-0.82053388178444486</v>
      </c>
      <c r="L98" s="34">
        <f t="shared" si="51"/>
        <v>-0.9</v>
      </c>
      <c r="M98" s="34">
        <f t="shared" si="52"/>
        <v>-0.9</v>
      </c>
      <c r="N98" s="34">
        <f t="shared" si="53"/>
        <v>-0.9</v>
      </c>
      <c r="O98" s="34">
        <f t="shared" si="54"/>
        <v>-0.9</v>
      </c>
      <c r="P98" s="24">
        <v>0</v>
      </c>
      <c r="Q98" s="24">
        <v>5</v>
      </c>
      <c r="R98" s="23" t="s">
        <v>376</v>
      </c>
      <c r="Z98" s="84" t="s">
        <v>265</v>
      </c>
    </row>
    <row r="99" spans="1:26" ht="1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46"/>
        <v>RSDPEA</v>
      </c>
      <c r="F99" s="23" t="str">
        <f t="shared" si="47"/>
        <v>RSDWH_Det</v>
      </c>
      <c r="G99" s="38" t="str">
        <f>LEFT(A29,12)&amp;"*"</f>
        <v>R-WH_Det_PEA*</v>
      </c>
      <c r="H99" s="23" t="str">
        <f t="shared" si="48"/>
        <v>RSDWH_Det</v>
      </c>
      <c r="I99" s="24">
        <v>1</v>
      </c>
      <c r="J99" s="34">
        <f t="shared" ref="J99:O102" si="57">IF(L29="","",-L29)</f>
        <v>-2.9106185134608758E-2</v>
      </c>
      <c r="K99" s="34">
        <f t="shared" si="57"/>
        <v>-3.2016803648069636E-2</v>
      </c>
      <c r="L99" s="34">
        <f t="shared" si="57"/>
        <v>-5.1563382443252655E-2</v>
      </c>
      <c r="M99" s="34">
        <f t="shared" si="57"/>
        <v>-8.3043343058682842E-2</v>
      </c>
      <c r="N99" s="34">
        <f t="shared" si="57"/>
        <v>-0.55867408621911807</v>
      </c>
      <c r="O99" s="34">
        <f t="shared" si="57"/>
        <v>-0.9</v>
      </c>
      <c r="P99" s="24">
        <v>0</v>
      </c>
      <c r="Q99" s="24">
        <v>5</v>
      </c>
      <c r="R99" s="23" t="s">
        <v>377</v>
      </c>
      <c r="Z99" s="84" t="s">
        <v>265</v>
      </c>
    </row>
    <row r="100" spans="1:26" ht="1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47"/>
        <v>RSDWH_Det</v>
      </c>
      <c r="H100" s="23" t="str">
        <f t="shared" si="48"/>
        <v>RSDWH_Det</v>
      </c>
      <c r="I100" s="24">
        <v>1</v>
      </c>
      <c r="J100" s="34">
        <f t="shared" si="57"/>
        <v>-3.5112531341914451E-2</v>
      </c>
      <c r="K100" s="34">
        <f t="shared" si="57"/>
        <v>-3.8623784476105892E-2</v>
      </c>
      <c r="L100" s="34">
        <f t="shared" si="57"/>
        <v>-6.2203991136613332E-2</v>
      </c>
      <c r="M100" s="34">
        <f t="shared" si="57"/>
        <v>-0.10018014976542716</v>
      </c>
      <c r="N100" s="34">
        <f t="shared" si="57"/>
        <v>-0.67396195247034318</v>
      </c>
      <c r="O100" s="34">
        <f t="shared" si="57"/>
        <v>-0.9</v>
      </c>
      <c r="P100" s="24">
        <v>0</v>
      </c>
      <c r="Q100" s="24">
        <v>5</v>
      </c>
      <c r="R100" s="23" t="s">
        <v>378</v>
      </c>
      <c r="Z100" s="84" t="s">
        <v>265</v>
      </c>
    </row>
    <row r="101" spans="1:26" ht="1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46"/>
        <v>RSDWOO</v>
      </c>
      <c r="F101" s="23" t="str">
        <f t="shared" si="47"/>
        <v>RSDWH_Det</v>
      </c>
      <c r="G101" s="38" t="str">
        <f>LEFT(A31,12)&amp;"*"</f>
        <v>R-WH_Det_WOO*</v>
      </c>
      <c r="H101" s="23" t="str">
        <f t="shared" si="48"/>
        <v>RSDWH_Det</v>
      </c>
      <c r="I101" s="24">
        <v>1</v>
      </c>
      <c r="J101" s="34">
        <f t="shared" si="57"/>
        <v>-7.7817563522250303E-3</v>
      </c>
      <c r="K101" s="34">
        <f t="shared" si="57"/>
        <v>-8.5599319874475333E-3</v>
      </c>
      <c r="L101" s="34">
        <f t="shared" si="57"/>
        <v>-1.3785856065104135E-2</v>
      </c>
      <c r="M101" s="34">
        <f t="shared" si="57"/>
        <v>-2.2202259051410864E-2</v>
      </c>
      <c r="N101" s="34">
        <f t="shared" si="57"/>
        <v>-0.14936569664328064</v>
      </c>
      <c r="O101" s="34">
        <f t="shared" si="57"/>
        <v>-0.9</v>
      </c>
      <c r="P101" s="24">
        <v>0</v>
      </c>
      <c r="Q101" s="24">
        <v>5</v>
      </c>
      <c r="R101" s="23" t="s">
        <v>379</v>
      </c>
      <c r="Z101" s="84" t="s">
        <v>265</v>
      </c>
    </row>
    <row r="102" spans="1:26" ht="15.7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46"/>
        <v>RSDHET</v>
      </c>
      <c r="F102" s="53" t="str">
        <f t="shared" si="47"/>
        <v>RSDWH_Det</v>
      </c>
      <c r="G102" s="58" t="str">
        <f>LEFT(A32,12)&amp;"*"</f>
        <v>R-WH_Det_HET*</v>
      </c>
      <c r="H102" s="53" t="str">
        <f t="shared" si="48"/>
        <v>RSDWH_Det</v>
      </c>
      <c r="I102" s="54">
        <v>1</v>
      </c>
      <c r="J102" s="59">
        <f t="shared" si="57"/>
        <v>-7.374420834158673E-5</v>
      </c>
      <c r="K102" s="59">
        <f t="shared" si="57"/>
        <v>-8.1118629175745417E-5</v>
      </c>
      <c r="L102" s="59">
        <f t="shared" si="57"/>
        <v>-1.306423634738298E-4</v>
      </c>
      <c r="M102" s="59">
        <f t="shared" si="57"/>
        <v>-2.104008327982377E-4</v>
      </c>
      <c r="N102" s="59">
        <f t="shared" si="57"/>
        <v>-1.4154715919882101E-3</v>
      </c>
      <c r="O102" s="59">
        <f t="shared" si="57"/>
        <v>-9.5225850633725226E-3</v>
      </c>
      <c r="P102" s="54">
        <v>0</v>
      </c>
      <c r="Q102" s="54">
        <v>5</v>
      </c>
      <c r="R102" s="53" t="s">
        <v>380</v>
      </c>
      <c r="S102" s="58"/>
      <c r="T102" s="58"/>
      <c r="U102" s="58"/>
      <c r="V102" s="58"/>
      <c r="W102" s="58"/>
      <c r="X102" s="58"/>
      <c r="Y102" s="58"/>
      <c r="Z102" s="119" t="s">
        <v>265</v>
      </c>
    </row>
    <row r="103" spans="1:26" ht="15">
      <c r="J103" s="34" t="str">
        <f t="shared" ref="J103" si="58">IF(L34="","",-L34)</f>
        <v/>
      </c>
      <c r="K103" s="34" t="str">
        <f t="shared" ref="K103:O103" si="59">IF(M34="","",-M34)</f>
        <v/>
      </c>
      <c r="L103" s="34" t="str">
        <f t="shared" si="59"/>
        <v/>
      </c>
      <c r="M103" s="34" t="str">
        <f t="shared" si="59"/>
        <v/>
      </c>
      <c r="N103" s="34" t="str">
        <f t="shared" si="59"/>
        <v/>
      </c>
      <c r="O103" s="34" t="str">
        <f t="shared" si="5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2021-04-14T16:43:33Z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545325875282287</vt:r8>
  </property>
</Properties>
</file>