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F0073FCF-AE3C-4F39-87E0-0A4878422B78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7" i="1"/>
  <c r="L15" i="1"/>
  <c r="L6" i="1"/>
  <c r="B46" i="1"/>
  <c r="B43" i="1"/>
  <c r="C43" i="1" s="1"/>
  <c r="C46" i="1" l="1"/>
  <c r="L8" i="1" s="1"/>
  <c r="B45" i="1"/>
  <c r="C45" i="1" s="1"/>
  <c r="L11" i="1" s="1"/>
  <c r="B44" i="1"/>
  <c r="C44" i="1" s="1"/>
  <c r="L14" i="1" s="1"/>
  <c r="D43" i="1"/>
  <c r="E43" i="1" s="1"/>
  <c r="F43" i="1" s="1"/>
  <c r="G43" i="1" s="1"/>
  <c r="H43" i="1" s="1"/>
  <c r="E23" i="1"/>
  <c r="E24" i="1"/>
  <c r="E25" i="1"/>
  <c r="E26" i="1"/>
  <c r="E27" i="1"/>
  <c r="E28" i="1"/>
  <c r="E30" i="1"/>
  <c r="E31" i="1"/>
  <c r="E32" i="1"/>
  <c r="E29" i="1"/>
  <c r="D44" i="1" l="1"/>
  <c r="E44" i="1" s="1"/>
  <c r="F44" i="1" s="1"/>
  <c r="G44" i="1" s="1"/>
  <c r="H44" i="1" s="1"/>
  <c r="I44" i="1" s="1"/>
  <c r="J44" i="1" s="1"/>
  <c r="D46" i="1"/>
  <c r="E46" i="1" s="1"/>
  <c r="F46" i="1" s="1"/>
  <c r="G46" i="1" s="1"/>
  <c r="H46" i="1" s="1"/>
  <c r="I46" i="1" s="1"/>
  <c r="J46" i="1" s="1"/>
  <c r="D45" i="1"/>
  <c r="E45" i="1" s="1"/>
  <c r="F45" i="1" s="1"/>
  <c r="G45" i="1" s="1"/>
  <c r="H45" i="1" s="1"/>
  <c r="I45" i="1" s="1"/>
  <c r="J45" i="1" s="1"/>
  <c r="L10" i="1" s="1"/>
  <c r="I43" i="1"/>
  <c r="J43" i="1" s="1"/>
  <c r="K44" i="1" l="1"/>
  <c r="L44" i="1" s="1"/>
  <c r="K45" i="1"/>
  <c r="L45" i="1" s="1"/>
  <c r="L9" i="1"/>
  <c r="K43" i="1"/>
  <c r="L43" i="1" s="1"/>
  <c r="L16" i="1" s="1"/>
  <c r="K46" i="1"/>
  <c r="L46" i="1" s="1"/>
  <c r="L7" i="1"/>
</calcChain>
</file>

<file path=xl/sharedStrings.xml><?xml version="1.0" encoding="utf-8"?>
<sst xmlns="http://schemas.openxmlformats.org/spreadsheetml/2006/main" count="110" uniqueCount="77">
  <si>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</si>
  <si>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</si>
  <si>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</si>
  <si>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</si>
  <si>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</si>
  <si>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</si>
  <si>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</si>
  <si>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</si>
  <si>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</si>
  <si>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</si>
  <si>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</si>
  <si>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</si>
  <si>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</si>
  <si>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</si>
  <si>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</si>
  <si>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</si>
  <si>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</si>
  <si>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</si>
  <si>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</si>
  <si>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</si>
  <si>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</si>
  <si>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</si>
  <si>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</si>
  <si>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</si>
  <si>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</si>
  <si>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</si>
  <si>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</si>
  <si>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</si>
  <si>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</si>
  <si>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</si>
  <si>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</si>
  <si>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</si>
  <si>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</si>
  <si>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</si>
  <si>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</si>
  <si>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</si>
  <si>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</si>
  <si>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</si>
  <si>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</si>
  <si>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</si>
  <si>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T-LGT-BEV*</t>
  </si>
  <si>
    <t>T-MGT-BEV*</t>
  </si>
  <si>
    <t>T-HGT-BEV*</t>
  </si>
  <si>
    <t>T-CAR-BEV*</t>
  </si>
  <si>
    <t>UC_RHSRTS~2018</t>
  </si>
  <si>
    <t>T-CAR-PHEV*</t>
  </si>
  <si>
    <t>HGT-Maximum growth rate of HEVs</t>
  </si>
  <si>
    <t>HGT-Maximum growth rate of BEVs</t>
  </si>
  <si>
    <t>UC-HGT_MaxGrowthBEV</t>
  </si>
  <si>
    <t>UC-HGT_MaxGrowthHEV</t>
  </si>
  <si>
    <t>T-HGT-HEV*</t>
  </si>
  <si>
    <t>T-MGT-HEV*</t>
  </si>
  <si>
    <t>UC-MGT-MaxGrowthBEV</t>
  </si>
  <si>
    <t>UC-MGT-MaxGrowthHEV</t>
  </si>
  <si>
    <t>MGT-Maximum growth rate of BEVs</t>
  </si>
  <si>
    <t>MGT-Maximum growth rate of HEVs</t>
  </si>
  <si>
    <t>UC-LGT_MaxGrowthBEV</t>
  </si>
  <si>
    <t>LGT-Maximum growth rate of BEVs</t>
  </si>
  <si>
    <t>UC-CAR_MaxGrowthBEV</t>
  </si>
  <si>
    <t>UC-CAR_MaxGrowthPHEV</t>
  </si>
  <si>
    <t>Cars-Maximum growth rate of BEVs</t>
  </si>
  <si>
    <t>Cars-Maximum growth rate of PHEVs</t>
  </si>
  <si>
    <t>UC-HGT_MaxGrowthFCV</t>
  </si>
  <si>
    <t>T-HGT-FCV*</t>
  </si>
  <si>
    <t>HGT-Maximum growth rate of FCVs</t>
  </si>
  <si>
    <t>MGT-Maximum growth rate of FCVs</t>
  </si>
  <si>
    <t>T-MGT-FCV*</t>
  </si>
  <si>
    <t>UC-MGT-MaxGrowthFCV</t>
  </si>
  <si>
    <t>T-CAR-FCV*</t>
  </si>
  <si>
    <t>UC-CAR_MaxGrowthFCV</t>
  </si>
  <si>
    <t>Cars-Maximum growth rate of FCVs</t>
  </si>
  <si>
    <t>LGT-Maximum growth rate of PHEVs</t>
  </si>
  <si>
    <t>LGT-Maximum growth rate of FCVs</t>
  </si>
  <si>
    <t>T-LGT-PHEV*</t>
  </si>
  <si>
    <t>T-LGT-FCV*</t>
  </si>
  <si>
    <t>UC-LGT_MaxGrowthPHEV</t>
  </si>
  <si>
    <t>UC-LGT_MaxGrowthFCV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</si>
</sst>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9" fillId="0" borderId="0" xfId="0" applyFont="1"/>
    <xf numFmtId="1" fontId="9" fillId="0" borderId="0" xfId="0" applyNumberFormat="1" applyFont="1"/>
    <xf numFmtId="0" fontId="2" fillId="0" borderId="1" xfId="0" applyFont="1" applyFill="1" applyBorder="1"/>
    <xf numFmtId="165" fontId="2" fillId="0" borderId="1" xfId="0" applyNumberFormat="1" applyFont="1" applyFill="1" applyBorder="1"/>
    <xf numFmtId="0" fontId="0" fillId="0" borderId="0" xfId="0" applyAlignment="1">
      <alignment horizontal="center" vertical="center"/>
    </xf>
  </cellXfs>
  <cellStyles count="217">
    <cellStyle name="20% - Accent5 2" xfId="10" xr:uid="{72E8C261-0B7B-4154-8B6F-C9901D88251B}"/>
    <cellStyle name="20% - Accent5 2 2" xfId="25" xr:uid="{11984554-9BCD-4991-A26E-8E4E32B379F3}"/>
    <cellStyle name="20% - Accent5 2 2 2" xfId="80" xr:uid="{4053E826-B16E-4797-8175-121DE6309698}"/>
    <cellStyle name="20% - Accent5 2 2 2 2" xfId="185" xr:uid="{60554CB6-C7FE-4DDB-8F65-E30B396779E1}"/>
    <cellStyle name="20% - Accent5 2 2 3" xfId="132" xr:uid="{22EAA7F0-6D51-4237-88E7-CDFDDD6CC6CD}"/>
    <cellStyle name="20% - Accent5 2 3" xfId="38" xr:uid="{ECE689CC-3A6C-4742-8416-DEA8E8323B79}"/>
    <cellStyle name="20% - Accent5 2 3 2" xfId="93" xr:uid="{D756B8C4-6C46-4381-9E83-019B0600E541}"/>
    <cellStyle name="20% - Accent5 2 3 2 2" xfId="198" xr:uid="{A0708BD6-428C-4641-8390-32A8A1F2D30E}"/>
    <cellStyle name="20% - Accent5 2 3 3" xfId="145" xr:uid="{48AC7D55-0656-4540-9AE7-625393D58F89}"/>
    <cellStyle name="20% - Accent5 2 4" xfId="51" xr:uid="{0245FBCC-EA98-45BC-B689-A7F068460447}"/>
    <cellStyle name="20% - Accent5 2 4 2" xfId="106" xr:uid="{7C1FD2CD-79E1-4085-8FF1-B04CCC35C845}"/>
    <cellStyle name="20% - Accent5 2 4 2 2" xfId="211" xr:uid="{2C928263-E4BB-4D32-BA0D-ED1DA0E4035F}"/>
    <cellStyle name="20% - Accent5 2 4 3" xfId="158" xr:uid="{BEEEAD0A-8200-4A80-A59A-53F920FED21B}"/>
    <cellStyle name="20% - Accent5 2 5" xfId="66" xr:uid="{2630F565-7C6A-439B-ACD5-E0ACBA1DF268}"/>
    <cellStyle name="20% - Accent5 2 5 2" xfId="172" xr:uid="{61898455-0D5C-4576-B1DB-C00AE1322C0A}"/>
    <cellStyle name="20% - Accent5 2 6" xfId="119" xr:uid="{B5C471D3-1FE7-4D06-9740-089D1F7D9DAB}"/>
    <cellStyle name="20% - Accent5 3" xfId="14" xr:uid="{F609DE84-F47C-41C2-B577-FA90397BF740}"/>
    <cellStyle name="20% - Accent5 3 2" xfId="29" xr:uid="{EE7F52B9-AA79-4CE7-B338-D23AFC2B0771}"/>
    <cellStyle name="20% - Accent5 3 2 2" xfId="84" xr:uid="{C4C082C7-3040-455C-8122-CCFC8302854F}"/>
    <cellStyle name="20% - Accent5 3 2 2 2" xfId="189" xr:uid="{D90D9644-A52C-40A7-8241-24DFDBA54804}"/>
    <cellStyle name="20% - Accent5 3 2 3" xfId="136" xr:uid="{0C01763B-DBB7-4A3F-B0AC-0D5D554DB461}"/>
    <cellStyle name="20% - Accent5 3 3" xfId="42" xr:uid="{D9C5F10A-2A39-45FD-9A43-48FFEEEC2AB6}"/>
    <cellStyle name="20% - Accent5 3 3 2" xfId="97" xr:uid="{6A71DB6A-4154-472A-AF6B-27FD349E01E1}"/>
    <cellStyle name="20% - Accent5 3 3 2 2" xfId="202" xr:uid="{590EA8C2-E8A4-4640-8089-8E58A0EADA2D}"/>
    <cellStyle name="20% - Accent5 3 3 3" xfId="149" xr:uid="{FF192C5B-BF81-4F2B-AC6B-B251612853EC}"/>
    <cellStyle name="20% - Accent5 3 4" xfId="55" xr:uid="{845206FD-B807-497E-834D-193E26AF789C}"/>
    <cellStyle name="20% - Accent5 3 4 2" xfId="110" xr:uid="{63C1047A-E0ED-4BE6-9665-353E104AE219}"/>
    <cellStyle name="20% - Accent5 3 4 2 2" xfId="215" xr:uid="{9DA4DEC7-7FC7-42C7-8DAB-9003EA64DFE3}"/>
    <cellStyle name="20% - Accent5 3 4 3" xfId="162" xr:uid="{9CBD39AA-E2B1-4220-BF9D-4F7FA00418C5}"/>
    <cellStyle name="20% - Accent5 3 5" xfId="70" xr:uid="{E7FA3618-5794-4F17-99A4-D54270E978AB}"/>
    <cellStyle name="20% - Accent5 3 5 2" xfId="176" xr:uid="{EC35508F-3AF1-438A-8D38-E29D96A32F98}"/>
    <cellStyle name="20% - Accent5 3 6" xfId="123" xr:uid="{33D390C7-D73A-42F9-834D-B69500D81776}"/>
    <cellStyle name="20% - Accent5 4" xfId="18" xr:uid="{863EAC86-4DD0-44E4-9C89-723D946DD6C1}"/>
    <cellStyle name="20% - Accent5 4 2" xfId="74" xr:uid="{FBBF1120-A2ED-4D2D-92BD-340E611F10AE}"/>
    <cellStyle name="20% - Accent5 4 2 2" xfId="180" xr:uid="{3A6E54E0-75A4-4631-B926-8804A8C6DC1B}"/>
    <cellStyle name="20% - Accent5 4 3" xfId="127" xr:uid="{4A4B5670-3D45-493A-8898-921A20B19A2A}"/>
    <cellStyle name="20% - Accent5 5" xfId="33" xr:uid="{4087E6CD-999F-4901-851E-1D7378EF5F08}"/>
    <cellStyle name="20% - Accent5 5 2" xfId="88" xr:uid="{C897A37A-836C-42E2-B20D-12E6A565C76B}"/>
    <cellStyle name="20% - Accent5 5 2 2" xfId="193" xr:uid="{5EC463DA-7A01-483E-BA5E-FA3CB886AFB8}"/>
    <cellStyle name="20% - Accent5 5 3" xfId="140" xr:uid="{2BD21D5B-2252-4DB7-9BD2-8C6B544FF004}"/>
    <cellStyle name="20% - Accent5 6" xfId="46" xr:uid="{D89CA67E-77C0-43BB-B6A2-F2FBE2A7D6BD}"/>
    <cellStyle name="20% - Accent5 6 2" xfId="101" xr:uid="{DA40EAF3-2B0E-4A78-918E-040CD0359758}"/>
    <cellStyle name="20% - Accent5 6 2 2" xfId="206" xr:uid="{DC5819E0-D3F0-4003-91C0-24744F7158BE}"/>
    <cellStyle name="20% - Accent5 6 3" xfId="153" xr:uid="{707D31F7-FC72-4C10-A515-F50A5A63F7CB}"/>
    <cellStyle name="20% - Accent5 7" xfId="59" xr:uid="{B7DE35D2-5923-47D5-8064-2C04AE3B01BB}"/>
    <cellStyle name="20% - Accent5 7 2" xfId="167" xr:uid="{874CF592-FD0E-4904-873C-C07FAEC322FE}"/>
    <cellStyle name="Comma" xfId="1" builtinId="3"/>
    <cellStyle name="Comma 2" xfId="8" xr:uid="{C47861FD-3E97-4744-A865-ACFD9DCC992D}"/>
    <cellStyle name="Comma 2 2" xfId="23" xr:uid="{6FD8625A-7619-4301-8188-1E0AF0841F5E}"/>
    <cellStyle name="Comma 2 2 2" xfId="78" xr:uid="{A71FA496-1E4A-4D5C-95F9-C213403D1372}"/>
    <cellStyle name="Comma 2 2 2 2" xfId="183" xr:uid="{356500B6-3D45-44B3-9B7E-3AAB43000148}"/>
    <cellStyle name="Comma 2 2 3" xfId="130" xr:uid="{CB4D2CEB-63D1-4770-9880-AD8E6C8E36DB}"/>
    <cellStyle name="Comma 2 3" xfId="36" xr:uid="{90DE3579-1977-4C6B-847E-E92F15F9E0F1}"/>
    <cellStyle name="Comma 2 3 2" xfId="91" xr:uid="{3CA1604E-8A06-4062-9104-8340F7183A16}"/>
    <cellStyle name="Comma 2 3 2 2" xfId="196" xr:uid="{A7F5DA55-53CE-4422-BA06-89ABB3409010}"/>
    <cellStyle name="Comma 2 3 3" xfId="143" xr:uid="{B8F801FD-5FC7-4F0B-88EC-EA43AE0A79B7}"/>
    <cellStyle name="Comma 2 4" xfId="49" xr:uid="{59FC5B72-FAAC-4300-9DF1-2048D9CFC09A}"/>
    <cellStyle name="Comma 2 4 2" xfId="104" xr:uid="{7F9BEF86-F7C9-47F6-B638-E029087F62EC}"/>
    <cellStyle name="Comma 2 4 2 2" xfId="209" xr:uid="{DC4C781B-3ECA-42B1-94E6-01303C20BCE0}"/>
    <cellStyle name="Comma 2 4 3" xfId="156" xr:uid="{928DA526-D1B2-4D7C-A0C2-989B566BF2CF}"/>
    <cellStyle name="Comma 2 5" xfId="64" xr:uid="{18203036-49E3-4111-A041-C15EF8392F11}"/>
    <cellStyle name="Comma 2 5 2" xfId="170" xr:uid="{69F7F36D-3C18-4C61-8F9E-13F178F3D6A0}"/>
    <cellStyle name="Comma 2 6" xfId="117" xr:uid="{38D21344-41A3-4171-A298-3C4D16D5781D}"/>
    <cellStyle name="Comma 3" xfId="12" xr:uid="{B4F90DA6-3CEF-4B5E-8E10-A29DAAC7E6E1}"/>
    <cellStyle name="Comma 3 2" xfId="27" xr:uid="{22BBC824-B041-4306-BF3D-112FE089A6E4}"/>
    <cellStyle name="Comma 3 2 2" xfId="82" xr:uid="{3B2B509C-A915-437B-8267-A638DE5102EC}"/>
    <cellStyle name="Comma 3 2 2 2" xfId="187" xr:uid="{57955E9D-94F0-49A6-9F3F-5B3A06C4A25F}"/>
    <cellStyle name="Comma 3 2 3" xfId="134" xr:uid="{B597C21C-04D6-4E66-99E2-E7521C0BF552}"/>
    <cellStyle name="Comma 3 3" xfId="40" xr:uid="{BD92A8CD-1B04-42B0-A5EE-AD5991DE5F2B}"/>
    <cellStyle name="Comma 3 3 2" xfId="95" xr:uid="{5B05ABBD-7F05-4B95-8433-D04FC429FFF6}"/>
    <cellStyle name="Comma 3 3 2 2" xfId="200" xr:uid="{1181A999-A111-41F5-A8B6-A0A329A6282A}"/>
    <cellStyle name="Comma 3 3 3" xfId="147" xr:uid="{431A9580-1EFC-4ADD-975F-AF3215B5DB60}"/>
    <cellStyle name="Comma 3 4" xfId="53" xr:uid="{74EF9D46-89F5-4B02-BA6A-F228F73BCD51}"/>
    <cellStyle name="Comma 3 4 2" xfId="108" xr:uid="{6E59CA5A-5039-4947-9E29-BC415D8C6D0E}"/>
    <cellStyle name="Comma 3 4 2 2" xfId="213" xr:uid="{AC91527F-1468-44EF-99F2-A6476A77388E}"/>
    <cellStyle name="Comma 3 4 3" xfId="160" xr:uid="{64ADE26D-B709-46AB-B1ED-D98440A98F28}"/>
    <cellStyle name="Comma 3 5" xfId="68" xr:uid="{A984BC4E-032F-4E6C-8A39-C87842CFF2C7}"/>
    <cellStyle name="Comma 3 5 2" xfId="174" xr:uid="{7839EEA7-157F-4562-A4BB-29503D37EA90}"/>
    <cellStyle name="Comma 3 6" xfId="121" xr:uid="{5E507840-1D65-4E87-8D7F-4DEAC0461FD0}"/>
    <cellStyle name="Comma 4" xfId="16" xr:uid="{CD4C481F-9382-4616-8DC5-80BECD555C1F}"/>
    <cellStyle name="Comma 4 2" xfId="72" xr:uid="{1E03F2A1-21D4-49FC-B60C-E51F6DD1E52E}"/>
    <cellStyle name="Comma 4 2 2" xfId="178" xr:uid="{5EE973C0-E52B-4051-8B2B-A870AF88C918}"/>
    <cellStyle name="Comma 4 3" xfId="125" xr:uid="{BA46819D-2274-4B63-9822-8B2920FDE4A6}"/>
    <cellStyle name="Comma 5" xfId="31" xr:uid="{8948A309-0A0B-4EDB-897E-DC68ADC888E5}"/>
    <cellStyle name="Comma 5 2" xfId="86" xr:uid="{5F4FD49D-B720-479C-9506-386B5E33CC68}"/>
    <cellStyle name="Comma 5 2 2" xfId="191" xr:uid="{9555B528-480C-43E9-848D-C76431DBFCDC}"/>
    <cellStyle name="Comma 5 3" xfId="138" xr:uid="{F3A3DFF2-0391-488D-B790-383EFEFC2E88}"/>
    <cellStyle name="Comma 6" xfId="44" xr:uid="{D215E70F-4FC9-4641-915E-57F29291582D}"/>
    <cellStyle name="Comma 6 2" xfId="99" xr:uid="{A33A6D59-2FDE-4498-B148-2742AAA886D8}"/>
    <cellStyle name="Comma 6 2 2" xfId="204" xr:uid="{8CB077BA-9B0C-4E28-B8F2-3F8DA5F6644F}"/>
    <cellStyle name="Comma 6 3" xfId="151" xr:uid="{5FE6D830-212B-46FA-9213-E06AE57FD613}"/>
    <cellStyle name="Comma 7" xfId="57" xr:uid="{B07F94D8-52D2-4210-96DC-5BE939614702}"/>
    <cellStyle name="Comma 7 2" xfId="165" xr:uid="{59CC3575-535F-4640-8AA9-6860CE88644D}"/>
    <cellStyle name="Comma 8" xfId="113" xr:uid="{D3049B2C-D006-4A03-BB47-B9A6F9D46786}"/>
    <cellStyle name="Normal" xfId="0" builtinId="0"/>
    <cellStyle name="Normal 10" xfId="56" xr:uid="{8FD9948C-E924-46F1-8C3F-BE68079CF0FB}"/>
    <cellStyle name="Normal 10 2" xfId="164" xr:uid="{6EC5393C-9EE8-492E-83F0-05CD88BCF795}"/>
    <cellStyle name="Normal 11" xfId="163" xr:uid="{35D2CCE6-F0E5-4CDF-A655-1461C9460DED}"/>
    <cellStyle name="Normal 12" xfId="112" xr:uid="{9DEC65C4-D779-4C8A-A956-FB5E0551CC15}"/>
    <cellStyle name="Normal 13" xfId="111" xr:uid="{4A4D0DE1-B7E2-43D6-B757-5CF5E4EA8606}"/>
    <cellStyle name="Normal 13 2" xfId="216" xr:uid="{8ABA52A1-5844-4A31-A141-027FD6E20731}"/>
    <cellStyle name="Normal 14" xfId="4" xr:uid="{43B4C573-954F-48A8-9646-FBB812C8F4E8}"/>
    <cellStyle name="Normal 2" xfId="3" xr:uid="{B99A9728-4181-4E10-9A7D-F6FA2D41C1C2}"/>
    <cellStyle name="Normal 2 2" xfId="21" xr:uid="{D245E550-6DC4-464E-BC9E-B8BB8FF47FFA}"/>
    <cellStyle name="Normal 2 2 2" xfId="76" xr:uid="{418AE6B7-4883-40CF-B7E0-E8903843E3C8}"/>
    <cellStyle name="Normal 2 2 2 2" xfId="181" xr:uid="{74AF0739-B6A2-4D63-AB95-D606EFCD5525}"/>
    <cellStyle name="Normal 2 2 3" xfId="128" xr:uid="{1B2A998C-1465-4567-89F1-D49FA63A0558}"/>
    <cellStyle name="Normal 2 3" xfId="34" xr:uid="{9959FB5A-92DC-4F5B-BA05-7578B72EA55C}"/>
    <cellStyle name="Normal 2 3 2" xfId="89" xr:uid="{BA0BBB05-2276-40CE-9331-2F11DEDD566E}"/>
    <cellStyle name="Normal 2 3 2 2" xfId="194" xr:uid="{40AF102A-6F84-4EA1-86AE-F21D3027B03C}"/>
    <cellStyle name="Normal 2 3 3" xfId="141" xr:uid="{4A1230BE-DB43-4A26-AA0B-EC87742D0BB1}"/>
    <cellStyle name="Normal 2 4" xfId="47" xr:uid="{C9EB474F-38CB-417B-BAFE-12FCAEB6B917}"/>
    <cellStyle name="Normal 2 4 2" xfId="102" xr:uid="{756F70DA-A844-4C72-A5DB-49C8D28BABC2}"/>
    <cellStyle name="Normal 2 4 2 2" xfId="207" xr:uid="{4A3C8C3D-66FD-4FCD-9EE1-0143CCFAC5EE}"/>
    <cellStyle name="Normal 2 4 3" xfId="154" xr:uid="{D3850522-CAE2-4125-8A70-390D1953457C}"/>
    <cellStyle name="Normal 2 5" xfId="62" xr:uid="{FEC486B2-72F3-4837-AABF-F208873D8282}"/>
    <cellStyle name="Normal 2 5 2" xfId="168" xr:uid="{C3306601-716F-49BD-BF14-C567D899BBAB}"/>
    <cellStyle name="Normal 2 6" xfId="115" xr:uid="{9F445F9F-682F-45FB-8EF4-82DA73F7116E}"/>
    <cellStyle name="Normal 2 7" xfId="6" xr:uid="{572D363D-A58A-4852-94FE-C6E6523A396B}"/>
    <cellStyle name="Normal 3" xfId="7" xr:uid="{9FCFF3A1-DEBF-4DF2-884D-337A0A280F03}"/>
    <cellStyle name="Normal 3 2" xfId="22" xr:uid="{64823147-4DBC-4235-BEC9-C4FF6206EA70}"/>
    <cellStyle name="Normal 3 2 2" xfId="77" xr:uid="{C696E8C7-37AD-4C70-9B4A-C34D33549A5F}"/>
    <cellStyle name="Normal 3 2 2 2" xfId="182" xr:uid="{B865EA29-4B9B-4C97-8E83-D4457302C6F6}"/>
    <cellStyle name="Normal 3 2 3" xfId="129" xr:uid="{C9345BF7-CF94-4EAD-817E-79DC6639D891}"/>
    <cellStyle name="Normal 3 3" xfId="35" xr:uid="{5E39A6F9-3B9D-42FC-942C-82396F68F64A}"/>
    <cellStyle name="Normal 3 3 2" xfId="90" xr:uid="{B2F6894A-ABDF-43B5-ACB8-C9BB8FFA8254}"/>
    <cellStyle name="Normal 3 3 2 2" xfId="195" xr:uid="{B89BCBE0-1A73-47C0-9968-394D990CE44B}"/>
    <cellStyle name="Normal 3 3 3" xfId="142" xr:uid="{0B4BD0D8-5EC2-4491-B0FE-EF1255690E88}"/>
    <cellStyle name="Normal 3 4" xfId="48" xr:uid="{19BF5F99-8799-4E7C-8FB1-DEEB93186CD6}"/>
    <cellStyle name="Normal 3 4 2" xfId="103" xr:uid="{FF00D113-D91D-4000-8A87-535BC8AA7275}"/>
    <cellStyle name="Normal 3 4 2 2" xfId="208" xr:uid="{D8FF36A5-87F7-4102-A01E-341FDFB3DC50}"/>
    <cellStyle name="Normal 3 4 3" xfId="155" xr:uid="{8973DE8E-A21D-4A67-AE7E-9BCCFEABD1D7}"/>
    <cellStyle name="Normal 3 5" xfId="63" xr:uid="{6F24F798-C036-4FC7-B10A-6F202581A2CC}"/>
    <cellStyle name="Normal 3 5 2" xfId="169" xr:uid="{353F0A7F-7ABF-4972-950E-E5EB28AC0136}"/>
    <cellStyle name="Normal 3 6" xfId="116" xr:uid="{E3D319F9-E9CF-40F2-90B9-FE6BA93125B8}"/>
    <cellStyle name="Normal 4" xfId="11" xr:uid="{52ED5DC7-210A-445A-915C-A2E1BF4F8C59}"/>
    <cellStyle name="Normal 4 2" xfId="26" xr:uid="{20B018E7-FDD2-4D64-AF83-7566BF3BC845}"/>
    <cellStyle name="Normal 4 2 2" xfId="81" xr:uid="{6178EC38-A062-46C3-BBDA-1F030D7D4CD1}"/>
    <cellStyle name="Normal 4 2 2 2" xfId="186" xr:uid="{8C125171-9CD0-4D07-966B-D69CBEB140C2}"/>
    <cellStyle name="Normal 4 2 3" xfId="133" xr:uid="{00FC95A5-2941-4A9A-8D15-985B00991972}"/>
    <cellStyle name="Normal 4 3" xfId="39" xr:uid="{EEA1B992-496D-4D09-B5A5-C93195F8259C}"/>
    <cellStyle name="Normal 4 3 2" xfId="94" xr:uid="{D9A8C5DA-CF6B-4C37-B9FA-1B4D9EB6CA5E}"/>
    <cellStyle name="Normal 4 3 2 2" xfId="199" xr:uid="{1C29C5AF-57AE-4CF5-A536-06218088DB3A}"/>
    <cellStyle name="Normal 4 3 3" xfId="146" xr:uid="{0E7F66CE-3CE3-4E80-A053-2D3830CC49B6}"/>
    <cellStyle name="Normal 4 4" xfId="52" xr:uid="{81CD0E6C-08B3-474E-9036-C846BA89C4DF}"/>
    <cellStyle name="Normal 4 4 2" xfId="107" xr:uid="{0E22EDF5-01B4-4706-9EAB-D01AACA1D958}"/>
    <cellStyle name="Normal 4 4 2 2" xfId="212" xr:uid="{73CD0AFB-63E6-47D8-BDDB-D751FFB60CDB}"/>
    <cellStyle name="Normal 4 4 3" xfId="159" xr:uid="{600F8E78-9F3F-4DCB-8BBA-E571C692EDF0}"/>
    <cellStyle name="Normal 4 5" xfId="67" xr:uid="{0E130F97-0EB5-444C-A205-F58418115BD4}"/>
    <cellStyle name="Normal 4 5 2" xfId="173" xr:uid="{20286E43-B33A-466B-B905-CA3B8D96BB98}"/>
    <cellStyle name="Normal 4 6" xfId="120" xr:uid="{9425644B-9165-4A5C-8E86-AF1E7D81D0FF}"/>
    <cellStyle name="Normal 5" xfId="19" xr:uid="{8C177EFE-557B-4BF8-B113-860388016769}"/>
    <cellStyle name="Normal 5 2" xfId="75" xr:uid="{E339B932-AE50-4479-AC49-EF84DAEB367F}"/>
    <cellStyle name="Normal 6" xfId="15" xr:uid="{7BD16B33-6930-4198-A6F1-8E4EAC20364B}"/>
    <cellStyle name="Normal 6 2" xfId="71" xr:uid="{BEEDA6E6-2F0A-4FD9-B680-5652C04B4245}"/>
    <cellStyle name="Normal 6 2 2" xfId="177" xr:uid="{A41F7CA7-EB0E-4346-85BA-26B66233784E}"/>
    <cellStyle name="Normal 6 3" xfId="124" xr:uid="{1A2C9E8F-E339-487E-ADB7-653CAF2283B3}"/>
    <cellStyle name="Normal 7" xfId="30" xr:uid="{A0527DB1-859B-47D9-8AF4-7E6FBB24C293}"/>
    <cellStyle name="Normal 7 2" xfId="85" xr:uid="{4309EB4E-D133-4BB8-8C9F-F55DF1E295AF}"/>
    <cellStyle name="Normal 7 2 2" xfId="190" xr:uid="{4070A2FD-CB1D-46D6-AFEE-D53E679E461E}"/>
    <cellStyle name="Normal 7 3" xfId="137" xr:uid="{676DAAF5-AC0B-4A24-A15C-AA0472388AC5}"/>
    <cellStyle name="Normal 8" xfId="43" xr:uid="{88AA4B56-5212-4625-8A57-DAA15B88DCB4}"/>
    <cellStyle name="Normal 8 2" xfId="98" xr:uid="{EA3E8B42-E850-4A76-9DE5-EDEB909C927A}"/>
    <cellStyle name="Normal 8 2 2" xfId="203" xr:uid="{B3554D9C-7423-46A1-AC75-E8AC3DB91AF5}"/>
    <cellStyle name="Normal 8 3" xfId="150" xr:uid="{B6AF7096-7495-40F8-8DFB-CBA837E78CF6}"/>
    <cellStyle name="Normal 9" xfId="60" xr:uid="{E867A79A-5FDB-4F45-A8F9-B6AC5B9D7569}"/>
    <cellStyle name="Percent" xfId="2" builtinId="5"/>
    <cellStyle name="Percent 10" xfId="114" xr:uid="{7868A223-7A62-4040-8A1F-697609DDA337}"/>
    <cellStyle name="Percent 11" xfId="5" xr:uid="{EE941A09-82F0-45C0-B10F-76FC07DAEEFD}"/>
    <cellStyle name="Percent 2" xfId="9" xr:uid="{8BFD9FCD-CF3F-4946-9791-AAC37770C517}"/>
    <cellStyle name="Percent 2 2" xfId="24" xr:uid="{5B4A32BC-2D03-4598-9EC9-ACA78BA94BFB}"/>
    <cellStyle name="Percent 2 2 2" xfId="79" xr:uid="{FC5F31F7-54FD-4F4F-9317-7C1E75E9E3BB}"/>
    <cellStyle name="Percent 2 2 2 2" xfId="184" xr:uid="{2A8E32BE-C94A-4DD2-90C9-94112466EF41}"/>
    <cellStyle name="Percent 2 2 3" xfId="131" xr:uid="{425A8DD2-6A22-4039-97EE-D53CA44B19DD}"/>
    <cellStyle name="Percent 2 3" xfId="37" xr:uid="{236B8580-D7D1-469D-AF95-E1CFD5B41119}"/>
    <cellStyle name="Percent 2 3 2" xfId="92" xr:uid="{1ACB8966-E39F-4D01-82FF-A65C66A0ADC8}"/>
    <cellStyle name="Percent 2 3 2 2" xfId="197" xr:uid="{B7AD31B6-D449-4CBE-9939-81318ABAF046}"/>
    <cellStyle name="Percent 2 3 3" xfId="144" xr:uid="{83E4070D-767C-4F53-87F3-4898969296F8}"/>
    <cellStyle name="Percent 2 4" xfId="50" xr:uid="{9260B4DB-A3D4-4976-97AA-4E5A1AD23684}"/>
    <cellStyle name="Percent 2 4 2" xfId="105" xr:uid="{513B06AF-3ADE-4F9B-A6DA-37039A14F880}"/>
    <cellStyle name="Percent 2 4 2 2" xfId="210" xr:uid="{5CA3032B-99B7-405F-9C8E-54DA37CFB930}"/>
    <cellStyle name="Percent 2 4 3" xfId="157" xr:uid="{B15AD370-0144-4FDD-84AB-6482C09A230B}"/>
    <cellStyle name="Percent 2 5" xfId="65" xr:uid="{6AF70087-790D-4B7D-90C0-B1FB37759188}"/>
    <cellStyle name="Percent 2 5 2" xfId="171" xr:uid="{5FEAA66B-5EE7-49B3-9640-DAC60CE307E6}"/>
    <cellStyle name="Percent 2 6" xfId="118" xr:uid="{B47EBB9B-C7EE-487E-9594-D1AA29CB900A}"/>
    <cellStyle name="Percent 3" xfId="13" xr:uid="{FBA9ADE3-D1A0-43B5-910C-82408F637899}"/>
    <cellStyle name="Percent 3 2" xfId="28" xr:uid="{C59C35C1-9ADF-4FA7-A3BF-AE805C05C2EE}"/>
    <cellStyle name="Percent 3 2 2" xfId="83" xr:uid="{D27A9B6B-A7EA-42C6-BD8E-04E433A5147B}"/>
    <cellStyle name="Percent 3 2 2 2" xfId="188" xr:uid="{3D7A89B1-364B-4297-8204-F2F0F302D138}"/>
    <cellStyle name="Percent 3 2 3" xfId="135" xr:uid="{66C59DF8-BFE3-4813-9EF4-1B7D4885D29A}"/>
    <cellStyle name="Percent 3 3" xfId="41" xr:uid="{A165D081-EC3D-46B1-B6C7-D2787E38FC85}"/>
    <cellStyle name="Percent 3 3 2" xfId="96" xr:uid="{9A7797D2-6BE5-4468-80C1-DBA9C4DBD0B8}"/>
    <cellStyle name="Percent 3 3 2 2" xfId="201" xr:uid="{55650E75-BD4B-47C4-9459-264441E678D9}"/>
    <cellStyle name="Percent 3 3 3" xfId="148" xr:uid="{34A27936-BBD0-4531-8BCA-4FDA1F42E5CD}"/>
    <cellStyle name="Percent 3 4" xfId="54" xr:uid="{B54C68FC-EB06-46F6-9510-89CE54A34328}"/>
    <cellStyle name="Percent 3 4 2" xfId="109" xr:uid="{A7363051-84E2-4CF7-881B-AF8B10C784B6}"/>
    <cellStyle name="Percent 3 4 2 2" xfId="214" xr:uid="{D5BDB50F-7EA3-4600-A2F9-0E928AC40357}"/>
    <cellStyle name="Percent 3 4 3" xfId="161" xr:uid="{5D60557C-7C0D-409C-8700-B400A80F074E}"/>
    <cellStyle name="Percent 3 5" xfId="69" xr:uid="{478AC944-C28B-42EF-B1D4-35E86AB9B888}"/>
    <cellStyle name="Percent 3 5 2" xfId="175" xr:uid="{DAEB3EB4-FC2F-44C2-8625-94DE60249A15}"/>
    <cellStyle name="Percent 3 6" xfId="122" xr:uid="{E4A0ED59-7C2B-4A39-8FA2-72C1551C2E75}"/>
    <cellStyle name="Percent 4" xfId="20" xr:uid="{6A195803-FDB9-4226-97AE-B51FCAC37BB6}"/>
    <cellStyle name="Percent 5" xfId="17" xr:uid="{B6A5AAB7-CBDE-4019-91D3-58A64847BAFD}"/>
    <cellStyle name="Percent 5 2" xfId="73" xr:uid="{8DA4AE56-FA32-4F43-A95E-3B1A83EC0870}"/>
    <cellStyle name="Percent 5 2 2" xfId="179" xr:uid="{BBCE41A6-0308-4EF4-978D-EA668BF3FD8F}"/>
    <cellStyle name="Percent 5 3" xfId="126" xr:uid="{28179A12-E6CB-4974-A2A4-BCF0E056DBB4}"/>
    <cellStyle name="Percent 6" xfId="32" xr:uid="{C9D84FF9-1809-4F65-8E73-C3A7C7682976}"/>
    <cellStyle name="Percent 6 2" xfId="87" xr:uid="{E7BCB055-AEE1-44E1-8BAB-9ECA40EAEA2C}"/>
    <cellStyle name="Percent 6 2 2" xfId="192" xr:uid="{FB1CC11A-1D55-493F-BB70-8FCF18B0AAA6}"/>
    <cellStyle name="Percent 6 3" xfId="139" xr:uid="{F8B6D391-7AA8-4784-B01C-0628B603A2A6}"/>
    <cellStyle name="Percent 7" xfId="45" xr:uid="{EC099B8F-9555-4D95-B8DF-DDA73C6646D9}"/>
    <cellStyle name="Percent 7 2" xfId="100" xr:uid="{78254F7A-EAAD-4DA4-A0CC-1C925142EB15}"/>
    <cellStyle name="Percent 7 2 2" xfId="205" xr:uid="{C4FB9B98-DF70-4314-893E-D6EBB23D9170}"/>
    <cellStyle name="Percent 7 3" xfId="152" xr:uid="{92CF761C-1BBE-4D94-BF6D-AD7667227CE2}"/>
    <cellStyle name="Percent 8" xfId="61" xr:uid="{1848715F-DE88-40CD-98AC-0CB6E56A7642}"/>
    <cellStyle name="Percent 9" xfId="58" xr:uid="{657D1467-14DF-4F62-A66C-89876345DB56}"/>
    <cellStyle name="Percent 9 2" xfId="166" xr:uid="{D3945A79-ED19-4CA5-8845-823608947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6"/>
  <sheetViews>
    <sheetView tabSelected="1" topLeftCell="A10" zoomScaleNormal="100" workbookViewId="0">
      <selection activeCell="L13" sqref="L13"/>
    </sheetView>
  </sheetViews>
  <sheetFormatPr defaultRowHeight="14.4" x14ac:dyDescent="0.3"/>
  <cols>
    <col min="2" max="2" width="23" bestFit="1" customWidth="1"/>
    <col min="3" max="3" width="14.21875" customWidth="1"/>
    <col min="4" max="4" width="11" customWidth="1"/>
    <col min="5" max="5" width="11.109375" customWidth="1"/>
    <col min="7" max="7" width="12.77734375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33.109375" customWidth="1"/>
    <col min="15" max="15" width="9.44140625" customWidth="1"/>
  </cols>
  <sheetData>
    <row r="2" spans="2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2:15" x14ac:dyDescent="0.3">
      <c r="B5" s="5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7" t="s">
        <v>8</v>
      </c>
      <c r="I5" s="17" t="s">
        <v>9</v>
      </c>
      <c r="J5" s="5" t="s">
        <v>10</v>
      </c>
      <c r="K5" s="5" t="s">
        <v>11</v>
      </c>
      <c r="L5" s="5" t="s">
        <v>44</v>
      </c>
      <c r="M5" s="5" t="s">
        <v>12</v>
      </c>
      <c r="N5" s="5" t="s">
        <v>13</v>
      </c>
    </row>
    <row r="6" spans="2:15" x14ac:dyDescent="0.3">
      <c r="B6" s="18" t="s">
        <v>58</v>
      </c>
      <c r="C6" s="18" t="s">
        <v>14</v>
      </c>
      <c r="D6" s="18" t="s">
        <v>15</v>
      </c>
      <c r="E6" s="18"/>
      <c r="F6" s="18"/>
      <c r="G6" s="18" t="s">
        <v>43</v>
      </c>
      <c r="H6" s="18">
        <v>2018</v>
      </c>
      <c r="I6" s="18" t="s">
        <v>16</v>
      </c>
      <c r="J6" s="18">
        <v>1.3</v>
      </c>
      <c r="K6" s="18">
        <v>1</v>
      </c>
      <c r="L6" s="19">
        <f>-J46/1000</f>
        <v>-152.00326255114004</v>
      </c>
      <c r="M6" s="18">
        <v>5</v>
      </c>
      <c r="N6" s="18" t="s">
        <v>60</v>
      </c>
    </row>
    <row r="7" spans="2:15" x14ac:dyDescent="0.3">
      <c r="B7" s="18" t="s">
        <v>59</v>
      </c>
      <c r="C7" s="18" t="s">
        <v>14</v>
      </c>
      <c r="D7" s="18" t="s">
        <v>15</v>
      </c>
      <c r="E7" s="18"/>
      <c r="F7" s="18"/>
      <c r="G7" s="18" t="s">
        <v>45</v>
      </c>
      <c r="H7" s="18">
        <v>2018</v>
      </c>
      <c r="I7" s="18" t="s">
        <v>16</v>
      </c>
      <c r="J7" s="18">
        <v>1.3</v>
      </c>
      <c r="K7" s="18">
        <v>1</v>
      </c>
      <c r="L7" s="19">
        <f>-J46/1000</f>
        <v>-152.00326255114004</v>
      </c>
      <c r="M7" s="18">
        <v>5</v>
      </c>
      <c r="N7" s="18" t="s">
        <v>61</v>
      </c>
    </row>
    <row r="8" spans="2:15" x14ac:dyDescent="0.3">
      <c r="B8" s="22" t="s">
        <v>69</v>
      </c>
      <c r="C8" s="22" t="s">
        <v>14</v>
      </c>
      <c r="D8" s="22" t="s">
        <v>15</v>
      </c>
      <c r="E8" s="22"/>
      <c r="F8" s="22"/>
      <c r="G8" s="22" t="s">
        <v>68</v>
      </c>
      <c r="H8" s="22">
        <v>2018</v>
      </c>
      <c r="I8" s="22" t="s">
        <v>16</v>
      </c>
      <c r="J8" s="22">
        <v>1.2</v>
      </c>
      <c r="K8" s="22">
        <v>1</v>
      </c>
      <c r="L8" s="23">
        <f>-C46/1000</f>
        <v>-24.2242</v>
      </c>
      <c r="M8" s="22">
        <v>5</v>
      </c>
      <c r="N8" s="22" t="s">
        <v>70</v>
      </c>
    </row>
    <row r="9" spans="2:15" x14ac:dyDescent="0.3">
      <c r="B9" s="18" t="s">
        <v>56</v>
      </c>
      <c r="C9" s="18" t="s">
        <v>14</v>
      </c>
      <c r="D9" s="18" t="s">
        <v>15</v>
      </c>
      <c r="E9" s="18"/>
      <c r="F9" s="18"/>
      <c r="G9" s="18" t="s">
        <v>40</v>
      </c>
      <c r="H9" s="18">
        <v>2018</v>
      </c>
      <c r="I9" s="18" t="s">
        <v>16</v>
      </c>
      <c r="J9" s="18">
        <v>1.3</v>
      </c>
      <c r="K9" s="18">
        <v>1</v>
      </c>
      <c r="L9" s="19">
        <f>-J45/1000</f>
        <v>-10.377977226630003</v>
      </c>
      <c r="M9" s="18">
        <v>5</v>
      </c>
      <c r="N9" s="18" t="s">
        <v>57</v>
      </c>
    </row>
    <row r="10" spans="2:15" x14ac:dyDescent="0.3">
      <c r="B10" s="18" t="s">
        <v>75</v>
      </c>
      <c r="C10" s="18" t="s">
        <v>14</v>
      </c>
      <c r="D10" s="18" t="s">
        <v>15</v>
      </c>
      <c r="E10" s="18"/>
      <c r="F10" s="18"/>
      <c r="G10" s="18" t="s">
        <v>73</v>
      </c>
      <c r="H10" s="18">
        <v>2018</v>
      </c>
      <c r="I10" s="18" t="s">
        <v>16</v>
      </c>
      <c r="J10" s="18">
        <v>1.3</v>
      </c>
      <c r="K10" s="18">
        <v>1</v>
      </c>
      <c r="L10" s="19">
        <f>-J45/1000</f>
        <v>-10.377977226630003</v>
      </c>
      <c r="M10" s="18">
        <v>5</v>
      </c>
      <c r="N10" s="18" t="s">
        <v>71</v>
      </c>
    </row>
    <row r="11" spans="2:15" x14ac:dyDescent="0.3">
      <c r="B11" s="22" t="s">
        <v>76</v>
      </c>
      <c r="C11" s="22" t="s">
        <v>14</v>
      </c>
      <c r="D11" s="22" t="s">
        <v>15</v>
      </c>
      <c r="E11" s="22"/>
      <c r="F11" s="22"/>
      <c r="G11" s="22" t="s">
        <v>74</v>
      </c>
      <c r="H11" s="22">
        <v>2018</v>
      </c>
      <c r="I11" s="22" t="s">
        <v>16</v>
      </c>
      <c r="J11" s="22">
        <v>1.2</v>
      </c>
      <c r="K11" s="22">
        <v>1</v>
      </c>
      <c r="L11" s="23">
        <f>-C45/1000</f>
        <v>-1.6539000000000001</v>
      </c>
      <c r="M11" s="22">
        <v>5</v>
      </c>
      <c r="N11" s="22" t="s">
        <v>72</v>
      </c>
    </row>
    <row r="12" spans="2:15" x14ac:dyDescent="0.3">
      <c r="B12" s="18" t="s">
        <v>52</v>
      </c>
      <c r="C12" s="18" t="s">
        <v>14</v>
      </c>
      <c r="D12" s="18" t="s">
        <v>15</v>
      </c>
      <c r="E12" s="18"/>
      <c r="F12" s="18"/>
      <c r="G12" s="18" t="s">
        <v>41</v>
      </c>
      <c r="H12" s="18">
        <v>2018</v>
      </c>
      <c r="I12" s="18" t="s">
        <v>16</v>
      </c>
      <c r="J12" s="18">
        <v>1.3</v>
      </c>
      <c r="K12" s="18">
        <v>1</v>
      </c>
      <c r="L12" s="19">
        <f>-L44/1000</f>
        <v>-0.56203846676900016</v>
      </c>
      <c r="M12" s="18">
        <v>5</v>
      </c>
      <c r="N12" s="18" t="s">
        <v>54</v>
      </c>
    </row>
    <row r="13" spans="2:15" x14ac:dyDescent="0.3">
      <c r="B13" s="18" t="s">
        <v>53</v>
      </c>
      <c r="C13" s="18" t="s">
        <v>14</v>
      </c>
      <c r="D13" s="18" t="s">
        <v>15</v>
      </c>
      <c r="E13" s="18"/>
      <c r="F13" s="18"/>
      <c r="G13" s="18" t="s">
        <v>51</v>
      </c>
      <c r="H13" s="18">
        <v>2018</v>
      </c>
      <c r="I13" s="18" t="s">
        <v>16</v>
      </c>
      <c r="J13" s="18">
        <v>1.3</v>
      </c>
      <c r="K13" s="18">
        <v>1</v>
      </c>
      <c r="L13" s="19">
        <f>-L44/1000</f>
        <v>-0.56203846676900016</v>
      </c>
      <c r="M13" s="18">
        <v>5</v>
      </c>
      <c r="N13" s="18" t="s">
        <v>55</v>
      </c>
    </row>
    <row r="14" spans="2:15" x14ac:dyDescent="0.3">
      <c r="B14" s="22" t="s">
        <v>67</v>
      </c>
      <c r="C14" s="22" t="s">
        <v>14</v>
      </c>
      <c r="D14" s="22" t="s">
        <v>15</v>
      </c>
      <c r="E14" s="22"/>
      <c r="F14" s="22"/>
      <c r="G14" s="22" t="s">
        <v>66</v>
      </c>
      <c r="H14" s="22">
        <v>2018</v>
      </c>
      <c r="I14" s="22" t="s">
        <v>16</v>
      </c>
      <c r="J14" s="22">
        <v>1.2</v>
      </c>
      <c r="K14" s="22">
        <v>1</v>
      </c>
      <c r="L14" s="23">
        <f>-C44/1000</f>
        <v>-5.2999999999999999E-2</v>
      </c>
      <c r="M14" s="22">
        <v>5</v>
      </c>
      <c r="N14" s="22" t="s">
        <v>65</v>
      </c>
    </row>
    <row r="15" spans="2:15" x14ac:dyDescent="0.3">
      <c r="B15" s="18" t="s">
        <v>48</v>
      </c>
      <c r="C15" s="18" t="s">
        <v>14</v>
      </c>
      <c r="D15" s="18" t="s">
        <v>15</v>
      </c>
      <c r="E15" s="18"/>
      <c r="F15" s="18"/>
      <c r="G15" s="18" t="s">
        <v>42</v>
      </c>
      <c r="H15" s="18">
        <v>2018</v>
      </c>
      <c r="I15" s="18" t="s">
        <v>16</v>
      </c>
      <c r="J15" s="18">
        <v>1.3</v>
      </c>
      <c r="K15" s="18">
        <v>1</v>
      </c>
      <c r="L15" s="19">
        <f>-L43/1000</f>
        <v>-1.6097630048214007</v>
      </c>
      <c r="M15" s="18">
        <v>5</v>
      </c>
      <c r="N15" s="18" t="s">
        <v>47</v>
      </c>
    </row>
    <row r="16" spans="2:15" x14ac:dyDescent="0.3">
      <c r="B16" s="18" t="s">
        <v>49</v>
      </c>
      <c r="C16" s="18" t="s">
        <v>14</v>
      </c>
      <c r="D16" s="18" t="s">
        <v>15</v>
      </c>
      <c r="E16" s="18"/>
      <c r="F16" s="18"/>
      <c r="G16" s="18" t="s">
        <v>50</v>
      </c>
      <c r="H16" s="18">
        <v>2018</v>
      </c>
      <c r="I16" s="18" t="s">
        <v>16</v>
      </c>
      <c r="J16" s="18">
        <v>1.3</v>
      </c>
      <c r="K16" s="18">
        <v>1</v>
      </c>
      <c r="L16" s="19">
        <f>-L43/1000</f>
        <v>-1.6097630048214007</v>
      </c>
      <c r="M16" s="18">
        <v>5</v>
      </c>
      <c r="N16" s="18" t="s">
        <v>46</v>
      </c>
      <c r="O16" s="2"/>
    </row>
    <row r="17" spans="1:14" x14ac:dyDescent="0.3">
      <c r="B17" s="22" t="s">
        <v>62</v>
      </c>
      <c r="C17" s="22" t="s">
        <v>14</v>
      </c>
      <c r="D17" s="22" t="s">
        <v>15</v>
      </c>
      <c r="E17" s="22"/>
      <c r="F17" s="22"/>
      <c r="G17" s="22" t="s">
        <v>63</v>
      </c>
      <c r="H17" s="22">
        <v>2018</v>
      </c>
      <c r="I17" s="22" t="s">
        <v>16</v>
      </c>
      <c r="J17" s="22">
        <v>1.2</v>
      </c>
      <c r="K17" s="22">
        <v>1</v>
      </c>
      <c r="L17" s="23">
        <f>-C43/1000</f>
        <v>-0.15180000000000002</v>
      </c>
      <c r="M17" s="22">
        <v>5</v>
      </c>
      <c r="N17" s="22" t="s">
        <v>64</v>
      </c>
    </row>
    <row r="21" spans="1:14" x14ac:dyDescent="0.3">
      <c r="A21" s="4" t="s">
        <v>30</v>
      </c>
    </row>
    <row r="22" spans="1:14" x14ac:dyDescent="0.3">
      <c r="A22" s="5"/>
      <c r="B22" s="5"/>
      <c r="C22" s="10" t="s">
        <v>32</v>
      </c>
      <c r="D22" s="10" t="s">
        <v>31</v>
      </c>
      <c r="E22" s="10" t="s">
        <v>33</v>
      </c>
    </row>
    <row r="23" spans="1:14" x14ac:dyDescent="0.3">
      <c r="A23" s="24" t="s">
        <v>28</v>
      </c>
      <c r="B23" s="3" t="s">
        <v>27</v>
      </c>
      <c r="C23" s="8">
        <v>228046</v>
      </c>
      <c r="D23" s="8">
        <v>9959</v>
      </c>
      <c r="E23" s="11">
        <f t="shared" ref="E23:E28" si="0">D23/C23</f>
        <v>4.3671013742841359E-2</v>
      </c>
    </row>
    <row r="24" spans="1:14" x14ac:dyDescent="0.3">
      <c r="A24" s="24"/>
      <c r="B24" s="3" t="s">
        <v>26</v>
      </c>
      <c r="C24" s="8">
        <v>100649</v>
      </c>
      <c r="D24" s="8">
        <v>6580</v>
      </c>
      <c r="E24" s="11">
        <f t="shared" si="0"/>
        <v>6.5375711631511485E-2</v>
      </c>
    </row>
    <row r="25" spans="1:14" x14ac:dyDescent="0.3">
      <c r="A25" s="24"/>
      <c r="B25" s="3" t="s">
        <v>25</v>
      </c>
      <c r="C25" s="8">
        <v>4546</v>
      </c>
      <c r="D25" s="8">
        <v>201</v>
      </c>
      <c r="E25" s="11">
        <f t="shared" si="0"/>
        <v>4.4214694236691596E-2</v>
      </c>
    </row>
    <row r="26" spans="1:14" x14ac:dyDescent="0.3">
      <c r="A26" s="24"/>
      <c r="B26" s="3" t="s">
        <v>24</v>
      </c>
      <c r="C26" s="8">
        <v>6661</v>
      </c>
      <c r="D26" s="8">
        <v>329</v>
      </c>
      <c r="E26" s="11">
        <f t="shared" si="0"/>
        <v>4.9391983185707852E-2</v>
      </c>
    </row>
    <row r="27" spans="1:14" x14ac:dyDescent="0.3">
      <c r="A27" s="24"/>
      <c r="B27" s="3" t="s">
        <v>23</v>
      </c>
      <c r="C27" s="8">
        <v>8424</v>
      </c>
      <c r="D27" s="8">
        <v>485</v>
      </c>
      <c r="E27" s="11">
        <f t="shared" si="0"/>
        <v>5.7573599240265907E-2</v>
      </c>
    </row>
    <row r="28" spans="1:14" x14ac:dyDescent="0.3">
      <c r="A28" s="24"/>
      <c r="B28" s="3" t="s">
        <v>22</v>
      </c>
      <c r="C28" s="8">
        <v>14373</v>
      </c>
      <c r="D28" s="8">
        <v>1033</v>
      </c>
      <c r="E28" s="11">
        <f t="shared" si="0"/>
        <v>7.187086899046824E-2</v>
      </c>
    </row>
    <row r="29" spans="1:14" x14ac:dyDescent="0.3">
      <c r="B29" s="3" t="s">
        <v>21</v>
      </c>
      <c r="C29" s="8">
        <v>2168099</v>
      </c>
      <c r="D29" s="8">
        <v>121121</v>
      </c>
      <c r="E29" s="11">
        <f>D29/C29</f>
        <v>5.5865068892149296E-2</v>
      </c>
    </row>
    <row r="30" spans="1:14" x14ac:dyDescent="0.3">
      <c r="B30" s="3" t="s">
        <v>20</v>
      </c>
      <c r="C30" s="8">
        <v>41471</v>
      </c>
      <c r="D30" s="8">
        <v>2566</v>
      </c>
      <c r="E30" s="11">
        <f t="shared" ref="E30:E32" si="1">D30/C30</f>
        <v>6.1874562947601935E-2</v>
      </c>
    </row>
    <row r="31" spans="1:14" x14ac:dyDescent="0.3">
      <c r="B31" s="3" t="s">
        <v>19</v>
      </c>
      <c r="C31" s="8">
        <v>21457</v>
      </c>
      <c r="D31" s="8">
        <v>1224</v>
      </c>
      <c r="E31" s="11">
        <f t="shared" si="1"/>
        <v>5.7044321200540614E-2</v>
      </c>
    </row>
    <row r="32" spans="1:14" x14ac:dyDescent="0.3">
      <c r="A32" s="6"/>
      <c r="B32" s="7" t="s">
        <v>18</v>
      </c>
      <c r="C32" s="9">
        <v>11206</v>
      </c>
      <c r="D32" s="9">
        <v>551</v>
      </c>
      <c r="E32" s="12">
        <f t="shared" si="1"/>
        <v>4.9170087453150095E-2</v>
      </c>
    </row>
    <row r="33" spans="1:13" x14ac:dyDescent="0.3">
      <c r="A33" t="s">
        <v>29</v>
      </c>
    </row>
    <row r="39" spans="1:13" x14ac:dyDescent="0.3">
      <c r="B39" t="s">
        <v>34</v>
      </c>
    </row>
    <row r="40" spans="1:13" x14ac:dyDescent="0.3">
      <c r="B40" s="13">
        <v>0.3</v>
      </c>
    </row>
    <row r="41" spans="1:13" x14ac:dyDescent="0.3">
      <c r="C41">
        <v>2018</v>
      </c>
      <c r="D41">
        <v>2019</v>
      </c>
      <c r="E41">
        <v>2020</v>
      </c>
      <c r="F41">
        <v>2021</v>
      </c>
      <c r="G41">
        <v>2022</v>
      </c>
      <c r="H41">
        <v>2023</v>
      </c>
      <c r="I41">
        <v>2024</v>
      </c>
      <c r="J41">
        <v>2025</v>
      </c>
      <c r="K41">
        <v>2026</v>
      </c>
      <c r="L41">
        <v>2027</v>
      </c>
    </row>
    <row r="42" spans="1:13" x14ac:dyDescent="0.3">
      <c r="B42" t="s">
        <v>35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 s="20">
        <v>8</v>
      </c>
      <c r="K42">
        <v>9</v>
      </c>
      <c r="L42">
        <v>10</v>
      </c>
    </row>
    <row r="43" spans="1:13" x14ac:dyDescent="0.3">
      <c r="A43" t="s">
        <v>36</v>
      </c>
      <c r="B43" s="15">
        <f>D28+D27</f>
        <v>1518</v>
      </c>
      <c r="C43" s="14">
        <f>B43/10</f>
        <v>151.80000000000001</v>
      </c>
      <c r="D43" s="14">
        <f t="shared" ref="D43:L43" si="2">C43*(1+$B$40)</f>
        <v>197.34000000000003</v>
      </c>
      <c r="E43" s="14">
        <f t="shared" si="2"/>
        <v>256.54200000000003</v>
      </c>
      <c r="F43" s="14">
        <f t="shared" si="2"/>
        <v>333.50460000000004</v>
      </c>
      <c r="G43" s="14">
        <f t="shared" si="2"/>
        <v>433.55598000000009</v>
      </c>
      <c r="H43" s="14">
        <f t="shared" si="2"/>
        <v>563.62277400000016</v>
      </c>
      <c r="I43" s="14">
        <f t="shared" si="2"/>
        <v>732.70960620000028</v>
      </c>
      <c r="J43" s="21">
        <f t="shared" si="2"/>
        <v>952.52248806000034</v>
      </c>
      <c r="K43" s="14">
        <f t="shared" si="2"/>
        <v>1238.2792344780005</v>
      </c>
      <c r="L43" s="14">
        <f t="shared" si="2"/>
        <v>1609.7630048214007</v>
      </c>
      <c r="M43" s="14"/>
    </row>
    <row r="44" spans="1:13" x14ac:dyDescent="0.3">
      <c r="A44" t="s">
        <v>37</v>
      </c>
      <c r="B44" s="15">
        <f>D26+D25</f>
        <v>530</v>
      </c>
      <c r="C44" s="14">
        <f>B44/10</f>
        <v>53</v>
      </c>
      <c r="D44" s="14">
        <f t="shared" ref="D44:L44" si="3">C44*(1+$B$40)</f>
        <v>68.900000000000006</v>
      </c>
      <c r="E44" s="14">
        <f t="shared" si="3"/>
        <v>89.570000000000007</v>
      </c>
      <c r="F44" s="14">
        <f t="shared" si="3"/>
        <v>116.44100000000002</v>
      </c>
      <c r="G44" s="14">
        <f t="shared" si="3"/>
        <v>151.37330000000003</v>
      </c>
      <c r="H44" s="14">
        <f t="shared" si="3"/>
        <v>196.78529000000003</v>
      </c>
      <c r="I44" s="14">
        <f t="shared" si="3"/>
        <v>255.82087700000005</v>
      </c>
      <c r="J44" s="21">
        <f t="shared" si="3"/>
        <v>332.56714010000007</v>
      </c>
      <c r="K44" s="14">
        <f t="shared" si="3"/>
        <v>432.33728213000012</v>
      </c>
      <c r="L44" s="14">
        <f t="shared" si="3"/>
        <v>562.03846676900014</v>
      </c>
      <c r="M44" s="14"/>
    </row>
    <row r="45" spans="1:13" x14ac:dyDescent="0.3">
      <c r="A45" t="s">
        <v>38</v>
      </c>
      <c r="B45" s="15">
        <f>D24+D23</f>
        <v>16539</v>
      </c>
      <c r="C45" s="14">
        <f>B45/10</f>
        <v>1653.9</v>
      </c>
      <c r="D45" s="14">
        <f t="shared" ref="D45:L45" si="4">C45*(1+$B$40)</f>
        <v>2150.0700000000002</v>
      </c>
      <c r="E45" s="14">
        <f t="shared" si="4"/>
        <v>2795.0910000000003</v>
      </c>
      <c r="F45" s="14">
        <f t="shared" si="4"/>
        <v>3633.6183000000005</v>
      </c>
      <c r="G45" s="14">
        <f t="shared" si="4"/>
        <v>4723.7037900000005</v>
      </c>
      <c r="H45" s="14">
        <f t="shared" si="4"/>
        <v>6140.8149270000013</v>
      </c>
      <c r="I45" s="14">
        <f t="shared" si="4"/>
        <v>7983.0594051000016</v>
      </c>
      <c r="J45" s="21">
        <f t="shared" si="4"/>
        <v>10377.977226630002</v>
      </c>
      <c r="K45" s="14">
        <f t="shared" si="4"/>
        <v>13491.370394619003</v>
      </c>
      <c r="L45" s="14">
        <f t="shared" si="4"/>
        <v>17538.781513004706</v>
      </c>
      <c r="M45" s="14"/>
    </row>
    <row r="46" spans="1:13" x14ac:dyDescent="0.3">
      <c r="A46" t="s">
        <v>39</v>
      </c>
      <c r="B46" s="15">
        <f>D29</f>
        <v>121121</v>
      </c>
      <c r="C46" s="14">
        <f>B46/5</f>
        <v>24224.2</v>
      </c>
      <c r="D46" s="14">
        <f t="shared" ref="D46:L46" si="5">C46*(1+$B$40)</f>
        <v>31491.460000000003</v>
      </c>
      <c r="E46" s="14">
        <f t="shared" si="5"/>
        <v>40938.898000000008</v>
      </c>
      <c r="F46" s="14">
        <f t="shared" si="5"/>
        <v>53220.567400000014</v>
      </c>
      <c r="G46" s="14">
        <f t="shared" si="5"/>
        <v>69186.737620000014</v>
      </c>
      <c r="H46" s="14">
        <f t="shared" si="5"/>
        <v>89942.758906000017</v>
      </c>
      <c r="I46" s="14">
        <f t="shared" si="5"/>
        <v>116925.58657780003</v>
      </c>
      <c r="J46" s="21">
        <f t="shared" si="5"/>
        <v>152003.26255114004</v>
      </c>
      <c r="K46" s="14">
        <f t="shared" si="5"/>
        <v>197604.24131648205</v>
      </c>
      <c r="L46" s="14">
        <f t="shared" si="5"/>
        <v>256885.51371142667</v>
      </c>
      <c r="M46" s="14"/>
    </row>
  </sheetData>
  <mergeCells count="1">
    <mergeCell ref="A23:A28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2021-03-08T19:04:12Z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589489161968231</vt:r8>
  </property>
</Properties>
</file>