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6055BA0B-005A-4C7E-A8AD-46D78DA1C52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" i="5" l="1"/>
  <c r="C305" i="5" s="1"/>
  <c r="C302" i="5"/>
  <c r="C303" i="5" s="1"/>
  <c r="C300" i="5"/>
  <c r="C301" i="5" s="1"/>
  <c r="C298" i="5"/>
  <c r="C299" i="5" s="1"/>
  <c r="C294" i="5"/>
  <c r="C295" i="5" s="1"/>
  <c r="C292" i="5"/>
  <c r="C293" i="5" s="1"/>
  <c r="C296" i="5"/>
  <c r="C297" i="5" s="1"/>
  <c r="C184" i="5"/>
  <c r="C288" i="5"/>
  <c r="C289" i="5" s="1"/>
  <c r="C182" i="5"/>
  <c r="C290" i="5"/>
  <c r="C291" i="5" s="1"/>
  <c r="C286" i="5"/>
  <c r="C287" i="5" s="1"/>
  <c r="C284" i="5"/>
  <c r="C285" i="5" s="1"/>
  <c r="C282" i="5"/>
  <c r="C283" i="5" s="1"/>
  <c r="C280" i="5"/>
  <c r="C281" i="5" s="1"/>
  <c r="C278" i="5"/>
  <c r="C279" i="5" s="1"/>
  <c r="C276" i="5"/>
  <c r="C277" i="5" s="1"/>
  <c r="C274" i="5"/>
  <c r="C275" i="5" s="1"/>
  <c r="C272" i="5"/>
  <c r="C273" i="5" s="1"/>
  <c r="C270" i="5"/>
  <c r="C271" i="5" s="1"/>
  <c r="C268" i="5"/>
  <c r="C269" i="5" s="1"/>
  <c r="C262" i="5"/>
  <c r="C263" i="5" s="1"/>
  <c r="C258" i="5"/>
  <c r="C259" i="5" s="1"/>
  <c r="C264" i="5"/>
  <c r="C265" i="5" s="1"/>
  <c r="C266" i="5"/>
  <c r="C267" i="5" s="1"/>
  <c r="C260" i="5"/>
  <c r="C261" i="5" s="1"/>
  <c r="C256" i="5"/>
  <c r="C257" i="5" s="1"/>
  <c r="C254" i="5"/>
  <c r="C255" i="5" s="1"/>
  <c r="C252" i="5"/>
  <c r="C253" i="5" s="1"/>
  <c r="D226" i="5"/>
  <c r="D252" i="5" s="1"/>
  <c r="E226" i="5"/>
  <c r="F226" i="5"/>
  <c r="G226" i="5"/>
  <c r="H226" i="5"/>
  <c r="D227" i="5"/>
  <c r="D253" i="5" s="1"/>
  <c r="E227" i="5"/>
  <c r="F227" i="5"/>
  <c r="G227" i="5"/>
  <c r="H227" i="5"/>
  <c r="D228" i="5"/>
  <c r="D254" i="5" s="1"/>
  <c r="E228" i="5"/>
  <c r="F228" i="5"/>
  <c r="G228" i="5"/>
  <c r="H228" i="5"/>
  <c r="D229" i="5"/>
  <c r="D255" i="5" s="1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D249" i="5"/>
  <c r="E249" i="5"/>
  <c r="F249" i="5"/>
  <c r="G249" i="5"/>
  <c r="H249" i="5"/>
  <c r="D250" i="5"/>
  <c r="E250" i="5"/>
  <c r="F250" i="5"/>
  <c r="G250" i="5"/>
  <c r="H250" i="5"/>
  <c r="D251" i="5"/>
  <c r="E251" i="5"/>
  <c r="F251" i="5"/>
  <c r="G251" i="5"/>
  <c r="H251" i="5"/>
  <c r="C246" i="5"/>
  <c r="C247" i="5"/>
  <c r="C224" i="5"/>
  <c r="C225" i="5" s="1"/>
  <c r="C251" i="5" s="1"/>
  <c r="C222" i="5"/>
  <c r="C223" i="5" s="1"/>
  <c r="C249" i="5" s="1"/>
  <c r="C218" i="5"/>
  <c r="C219" i="5" s="1"/>
  <c r="C245" i="5" s="1"/>
  <c r="C216" i="5"/>
  <c r="C217" i="5" s="1"/>
  <c r="C243" i="5" s="1"/>
  <c r="C214" i="5"/>
  <c r="C215" i="5" s="1"/>
  <c r="C241" i="5" s="1"/>
  <c r="C212" i="5"/>
  <c r="C213" i="5" s="1"/>
  <c r="C239" i="5" s="1"/>
  <c r="C210" i="5"/>
  <c r="C211" i="5" s="1"/>
  <c r="C237" i="5" s="1"/>
  <c r="C208" i="5"/>
  <c r="C209" i="5" s="1"/>
  <c r="C235" i="5" s="1"/>
  <c r="C206" i="5"/>
  <c r="C207" i="5" s="1"/>
  <c r="C233" i="5" s="1"/>
  <c r="C204" i="5"/>
  <c r="C205" i="5" s="1"/>
  <c r="C231" i="5" s="1"/>
  <c r="C202" i="5"/>
  <c r="C203" i="5" s="1"/>
  <c r="C229" i="5" s="1"/>
  <c r="C200" i="5"/>
  <c r="C201" i="5" s="1"/>
  <c r="C227" i="5" s="1"/>
  <c r="C198" i="5"/>
  <c r="C199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Q155" i="5"/>
  <c r="Q156" i="5" s="1"/>
  <c r="Q157" i="5" s="1"/>
  <c r="Q158" i="5" s="1"/>
  <c r="Q159" i="5" s="1"/>
  <c r="Q160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04" i="5" s="1"/>
  <c r="B305" i="5" s="1"/>
  <c r="B186" i="5"/>
  <c r="B302" i="5" s="1"/>
  <c r="B303" i="5" s="1"/>
  <c r="D183" i="5"/>
  <c r="D184" i="5"/>
  <c r="D182" i="5"/>
  <c r="E88" i="5"/>
  <c r="E89" i="5"/>
  <c r="E90" i="5"/>
  <c r="D89" i="5"/>
  <c r="B183" i="5" s="1"/>
  <c r="B290" i="5" s="1"/>
  <c r="B291" i="5" s="1"/>
  <c r="D90" i="5"/>
  <c r="B184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D88" i="5"/>
  <c r="B182" i="5" s="1"/>
  <c r="B286" i="5" s="1"/>
  <c r="B287" i="5" s="1"/>
  <c r="B288" i="5" l="1"/>
  <c r="B289" i="5" s="1"/>
  <c r="C240" i="5"/>
  <c r="C232" i="5"/>
  <c r="C248" i="5"/>
  <c r="C238" i="5"/>
  <c r="C230" i="5"/>
  <c r="C226" i="5"/>
  <c r="C244" i="5"/>
  <c r="C236" i="5"/>
  <c r="C228" i="5"/>
  <c r="C250" i="5"/>
  <c r="C242" i="5"/>
  <c r="C234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F162" i="5"/>
  <c r="G162" i="5"/>
  <c r="H162" i="5"/>
  <c r="I162" i="5"/>
  <c r="J162" i="5"/>
  <c r="L162" i="5"/>
  <c r="M162" i="5"/>
  <c r="N162" i="5"/>
  <c r="O162" i="5"/>
  <c r="S162" i="5"/>
  <c r="E163" i="5"/>
  <c r="F163" i="5"/>
  <c r="G163" i="5"/>
  <c r="H163" i="5"/>
  <c r="I163" i="5"/>
  <c r="J163" i="5"/>
  <c r="L163" i="5"/>
  <c r="M163" i="5"/>
  <c r="N163" i="5"/>
  <c r="O163" i="5"/>
  <c r="S163" i="5"/>
  <c r="E164" i="5"/>
  <c r="F164" i="5"/>
  <c r="G164" i="5"/>
  <c r="H164" i="5"/>
  <c r="I164" i="5"/>
  <c r="J164" i="5"/>
  <c r="L164" i="5"/>
  <c r="M164" i="5"/>
  <c r="N164" i="5"/>
  <c r="O164" i="5"/>
  <c r="S164" i="5"/>
  <c r="E165" i="5"/>
  <c r="F165" i="5"/>
  <c r="G165" i="5"/>
  <c r="H165" i="5"/>
  <c r="I165" i="5"/>
  <c r="J165" i="5"/>
  <c r="L165" i="5"/>
  <c r="M165" i="5"/>
  <c r="N165" i="5"/>
  <c r="O165" i="5"/>
  <c r="S165" i="5"/>
  <c r="E166" i="5"/>
  <c r="F166" i="5"/>
  <c r="G166" i="5"/>
  <c r="H166" i="5"/>
  <c r="I166" i="5"/>
  <c r="J166" i="5"/>
  <c r="L166" i="5"/>
  <c r="M166" i="5"/>
  <c r="N166" i="5"/>
  <c r="O166" i="5"/>
  <c r="S166" i="5"/>
  <c r="E167" i="5"/>
  <c r="F167" i="5"/>
  <c r="G167" i="5"/>
  <c r="H167" i="5"/>
  <c r="I167" i="5"/>
  <c r="J167" i="5"/>
  <c r="L167" i="5"/>
  <c r="M167" i="5"/>
  <c r="N167" i="5"/>
  <c r="O167" i="5"/>
  <c r="S167" i="5"/>
  <c r="E168" i="5"/>
  <c r="F168" i="5"/>
  <c r="G168" i="5"/>
  <c r="H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72" i="5" s="1"/>
  <c r="B273" i="5" s="1"/>
  <c r="D72" i="5"/>
  <c r="B166" i="5" s="1"/>
  <c r="B274" i="5" s="1"/>
  <c r="B275" i="5" s="1"/>
  <c r="D73" i="5"/>
  <c r="B167" i="5" s="1"/>
  <c r="D74" i="5"/>
  <c r="B168" i="5" s="1"/>
  <c r="D68" i="5"/>
  <c r="B162" i="5" s="1"/>
  <c r="B268" i="5" s="1"/>
  <c r="B269" i="5" l="1"/>
  <c r="B270" i="5"/>
  <c r="B271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82" i="5" s="1"/>
  <c r="B283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6" i="5" s="1"/>
  <c r="B227" i="5" s="1"/>
  <c r="D31" i="5"/>
  <c r="B125" i="5" s="1"/>
  <c r="B228" i="5" s="1"/>
  <c r="B229" i="5" s="1"/>
  <c r="D32" i="5"/>
  <c r="D33" i="5"/>
  <c r="B127" i="5" s="1"/>
  <c r="B232" i="5" s="1"/>
  <c r="B233" i="5" s="1"/>
  <c r="D34" i="5"/>
  <c r="B128" i="5" s="1"/>
  <c r="B234" i="5" s="1"/>
  <c r="B235" i="5" s="1"/>
  <c r="D35" i="5"/>
  <c r="B129" i="5" s="1"/>
  <c r="D36" i="5"/>
  <c r="B130" i="5" s="1"/>
  <c r="B236" i="5" s="1"/>
  <c r="B237" i="5" s="1"/>
  <c r="D37" i="5"/>
  <c r="B131" i="5" s="1"/>
  <c r="B238" i="5" s="1"/>
  <c r="B239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52" i="5" s="1"/>
  <c r="B253" i="5" s="1"/>
  <c r="D51" i="5"/>
  <c r="B145" i="5" s="1"/>
  <c r="D52" i="5"/>
  <c r="B146" i="5" s="1"/>
  <c r="B254" i="5" s="1"/>
  <c r="B255" i="5" s="1"/>
  <c r="D53" i="5"/>
  <c r="B147" i="5" s="1"/>
  <c r="D54" i="5"/>
  <c r="B148" i="5" s="1"/>
  <c r="D56" i="5"/>
  <c r="B150" i="5" s="1"/>
  <c r="D57" i="5"/>
  <c r="B151" i="5" s="1"/>
  <c r="D58" i="5"/>
  <c r="B152" i="5" s="1"/>
  <c r="B256" i="5" s="1"/>
  <c r="B257" i="5" s="1"/>
  <c r="D60" i="5"/>
  <c r="B154" i="5" s="1"/>
  <c r="B258" i="5" s="1"/>
  <c r="B259" i="5" s="1"/>
  <c r="D61" i="5"/>
  <c r="B155" i="5" s="1"/>
  <c r="B260" i="5" s="1"/>
  <c r="B261" i="5" s="1"/>
  <c r="D62" i="5"/>
  <c r="D63" i="5"/>
  <c r="B157" i="5" s="1"/>
  <c r="B264" i="5" s="1"/>
  <c r="B265" i="5" s="1"/>
  <c r="D65" i="5"/>
  <c r="B159" i="5" s="1"/>
  <c r="D66" i="5"/>
  <c r="B160" i="5" s="1"/>
  <c r="D76" i="5"/>
  <c r="B170" i="5" s="1"/>
  <c r="B276" i="5" s="1"/>
  <c r="B277" i="5" s="1"/>
  <c r="D77" i="5"/>
  <c r="B171" i="5" s="1"/>
  <c r="B278" i="5" s="1"/>
  <c r="B279" i="5" s="1"/>
  <c r="D78" i="5"/>
  <c r="B172" i="5" s="1"/>
  <c r="D79" i="5"/>
  <c r="B173" i="5" s="1"/>
  <c r="B280" i="5" s="1"/>
  <c r="B281" i="5" s="1"/>
  <c r="D84" i="5"/>
  <c r="B178" i="5" s="1"/>
  <c r="B284" i="5" s="1"/>
  <c r="B285" i="5" s="1"/>
  <c r="D85" i="5"/>
  <c r="B179" i="5" s="1"/>
  <c r="D10" i="5"/>
  <c r="B104" i="5" s="1"/>
  <c r="B200" i="5" s="1"/>
  <c r="B201" i="5" s="1"/>
  <c r="D11" i="5"/>
  <c r="B105" i="5" s="1"/>
  <c r="B202" i="5" s="1"/>
  <c r="B203" i="5" s="1"/>
  <c r="D12" i="5"/>
  <c r="D13" i="5"/>
  <c r="B107" i="5" s="1"/>
  <c r="B206" i="5" s="1"/>
  <c r="B207" i="5" s="1"/>
  <c r="D14" i="5"/>
  <c r="B108" i="5" s="1"/>
  <c r="B208" i="5" s="1"/>
  <c r="B209" i="5" s="1"/>
  <c r="D15" i="5"/>
  <c r="B109" i="5" s="1"/>
  <c r="D16" i="5"/>
  <c r="B110" i="5" s="1"/>
  <c r="B210" i="5" s="1"/>
  <c r="B211" i="5" s="1"/>
  <c r="D17" i="5"/>
  <c r="B111" i="5" s="1"/>
  <c r="B212" i="5" s="1"/>
  <c r="B213" i="5" s="1"/>
  <c r="D7" i="5"/>
  <c r="B101" i="5" s="1"/>
  <c r="B198" i="5" s="1"/>
  <c r="B199" i="5" s="1"/>
  <c r="B266" i="5" l="1"/>
  <c r="B267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62" i="5" l="1"/>
  <c r="B263" i="5" s="1"/>
  <c r="B244" i="5"/>
  <c r="B245" i="5" s="1"/>
  <c r="B246" i="5"/>
  <c r="B247" i="5" s="1"/>
  <c r="B250" i="5"/>
  <c r="B251" i="5" s="1"/>
  <c r="B242" i="5"/>
  <c r="B243" i="5" s="1"/>
  <c r="B248" i="5"/>
  <c r="B249" i="5" s="1"/>
  <c r="B240" i="5"/>
  <c r="B241" i="5" s="1"/>
  <c r="B230" i="5"/>
  <c r="B231" i="5" s="1"/>
  <c r="B220" i="5"/>
  <c r="B221" i="5" s="1"/>
  <c r="B222" i="5"/>
  <c r="B223" i="5" s="1"/>
  <c r="B224" i="5"/>
  <c r="B225" i="5" s="1"/>
  <c r="B218" i="5"/>
  <c r="B219" i="5" s="1"/>
  <c r="B216" i="5"/>
  <c r="B217" i="5" s="1"/>
  <c r="B214" i="5"/>
  <c r="B215" i="5" s="1"/>
  <c r="B204" i="5"/>
  <c r="B20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<sst xmlns="http://schemas.openxmlformats.org/spreadsheetml/2006/main" count="806" uniqueCount="389">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</sst>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20" fillId="3" borderId="0" applyNumberFormat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4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01">
    <xf numFmtId="0" fontId="0" fillId="0" borderId="0" xfId="0"/>
    <xf numFmtId="0" fontId="0" fillId="0" borderId="0" xfId="0"/>
    <xf numFmtId="165" fontId="9" fillId="0" borderId="0" xfId="0" applyNumberFormat="1" applyFont="1"/>
    <xf numFmtId="165" fontId="10" fillId="0" borderId="0" xfId="0" applyNumberFormat="1" applyFont="1"/>
    <xf numFmtId="165" fontId="11" fillId="2" borderId="1" xfId="0" applyNumberFormat="1" applyFont="1" applyFill="1" applyBorder="1" applyAlignment="1">
      <alignment horizontal="left"/>
    </xf>
    <xf numFmtId="165" fontId="11" fillId="2" borderId="2" xfId="0" applyNumberFormat="1" applyFont="1" applyFill="1" applyBorder="1" applyAlignment="1">
      <alignment horizontal="left"/>
    </xf>
    <xf numFmtId="165" fontId="22" fillId="3" borderId="3" xfId="1" applyNumberFormat="1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23" fillId="0" borderId="0" xfId="0" applyFont="1"/>
    <xf numFmtId="165" fontId="0" fillId="0" borderId="0" xfId="0" applyNumberFormat="1"/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22" fillId="3" borderId="1" xfId="1" applyFont="1" applyBorder="1" applyAlignment="1">
      <alignment horizontal="left" wrapText="1"/>
    </xf>
    <xf numFmtId="0" fontId="22" fillId="3" borderId="1" xfId="1" applyFont="1" applyBorder="1" applyAlignment="1">
      <alignment horizontal="right" wrapText="1"/>
    </xf>
    <xf numFmtId="0" fontId="22" fillId="3" borderId="2" xfId="1" applyFont="1" applyBorder="1" applyAlignment="1">
      <alignment horizontal="right" wrapText="1"/>
    </xf>
    <xf numFmtId="0" fontId="22" fillId="0" borderId="0" xfId="1" applyFont="1" applyFill="1" applyBorder="1" applyAlignment="1">
      <alignment horizontal="right" wrapText="1"/>
    </xf>
    <xf numFmtId="0" fontId="24" fillId="4" borderId="0" xfId="0" applyFont="1" applyFill="1"/>
    <xf numFmtId="0" fontId="0" fillId="4" borderId="0" xfId="0" applyFill="1"/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5" fillId="5" borderId="2" xfId="0" applyFont="1" applyFill="1" applyBorder="1" applyAlignment="1">
      <alignment vertical="center"/>
    </xf>
    <xf numFmtId="0" fontId="21" fillId="6" borderId="0" xfId="0" applyFont="1" applyFill="1" applyAlignment="1">
      <alignment wrapText="1"/>
    </xf>
    <xf numFmtId="0" fontId="25" fillId="5" borderId="3" xfId="0" applyFont="1" applyFill="1" applyBorder="1" applyAlignment="1">
      <alignment vertical="center"/>
    </xf>
    <xf numFmtId="0" fontId="21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0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6" fillId="7" borderId="3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right" vertical="center"/>
    </xf>
    <xf numFmtId="165" fontId="26" fillId="7" borderId="3" xfId="0" applyNumberFormat="1" applyFont="1" applyFill="1" applyBorder="1" applyAlignment="1">
      <alignment horizontal="left" vertical="top"/>
    </xf>
    <xf numFmtId="0" fontId="22" fillId="3" borderId="1" xfId="1" applyFont="1" applyBorder="1" applyAlignment="1">
      <alignment horizontal="left" vertical="top" wrapText="1"/>
    </xf>
    <xf numFmtId="165" fontId="26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8" fillId="8" borderId="0" xfId="2" applyFont="1" applyFill="1"/>
    <xf numFmtId="41" fontId="17" fillId="0" borderId="0" xfId="0" applyNumberFormat="1" applyFont="1"/>
    <xf numFmtId="0" fontId="21" fillId="0" borderId="0" xfId="0" applyFont="1"/>
    <xf numFmtId="9" fontId="21" fillId="0" borderId="0" xfId="0" applyNumberFormat="1" applyFont="1"/>
    <xf numFmtId="9" fontId="21" fillId="0" borderId="0" xfId="2" applyFont="1"/>
    <xf numFmtId="41" fontId="27" fillId="8" borderId="0" xfId="0" applyNumberFormat="1" applyFont="1" applyFill="1"/>
    <xf numFmtId="0" fontId="28" fillId="0" borderId="0" xfId="0" applyFont="1"/>
    <xf numFmtId="165" fontId="26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8" fillId="0" borderId="0" xfId="0" applyFont="1"/>
    <xf numFmtId="0" fontId="0" fillId="0" borderId="0" xfId="0" applyBorder="1"/>
    <xf numFmtId="0" fontId="32" fillId="0" borderId="0" xfId="0" applyFont="1" applyAlignment="1">
      <alignment vertical="center"/>
    </xf>
    <xf numFmtId="0" fontId="11" fillId="9" borderId="6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vertical="center" wrapText="1"/>
    </xf>
    <xf numFmtId="0" fontId="33" fillId="1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33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164" fontId="21" fillId="6" borderId="0" xfId="0" applyNumberFormat="1" applyFont="1" applyFill="1"/>
    <xf numFmtId="164" fontId="0" fillId="0" borderId="0" xfId="0" applyNumberFormat="1" applyBorder="1"/>
    <xf numFmtId="0" fontId="21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8" fillId="0" borderId="0" xfId="0" applyNumberFormat="1" applyFont="1"/>
    <xf numFmtId="164" fontId="0" fillId="0" borderId="4" xfId="0" applyNumberFormat="1" applyFill="1" applyBorder="1"/>
    <xf numFmtId="165" fontId="8" fillId="0" borderId="4" xfId="0" applyNumberFormat="1" applyFont="1" applyBorder="1"/>
    <xf numFmtId="165" fontId="0" fillId="0" borderId="4" xfId="0" applyNumberFormat="1" applyBorder="1"/>
    <xf numFmtId="0" fontId="8" fillId="0" borderId="0" xfId="0" applyFont="1" applyFill="1" applyAlignment="1">
      <alignment vertical="center"/>
    </xf>
    <xf numFmtId="0" fontId="5" fillId="0" borderId="0" xfId="8" applyFill="1" applyBorder="1"/>
    <xf numFmtId="0" fontId="5" fillId="0" borderId="0" xfId="8" applyFill="1"/>
    <xf numFmtId="0" fontId="5" fillId="0" borderId="4" xfId="8" applyFill="1" applyBorder="1"/>
    <xf numFmtId="2" fontId="35" fillId="0" borderId="0" xfId="12" applyNumberFormat="1" applyFont="1"/>
    <xf numFmtId="2" fontId="14" fillId="0" borderId="0" xfId="12" applyNumberFormat="1" applyFont="1"/>
    <xf numFmtId="0" fontId="5" fillId="0" borderId="0" xfId="8" applyFill="1" applyAlignment="1">
      <alignment vertical="center"/>
    </xf>
    <xf numFmtId="0" fontId="3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2" fillId="0" borderId="4" xfId="0" applyFont="1" applyFill="1" applyBorder="1" applyAlignment="1">
      <alignment vertical="center"/>
    </xf>
    <xf numFmtId="0" fontId="37" fillId="12" borderId="1" xfId="53" applyFont="1" applyFill="1" applyBorder="1"/>
    <xf numFmtId="164" fontId="37" fillId="11" borderId="0" xfId="53" applyNumberFormat="1" applyFont="1" applyFill="1" applyBorder="1"/>
    <xf numFmtId="164" fontId="37" fillId="12" borderId="4" xfId="53" applyNumberFormat="1" applyFont="1" applyFill="1" applyBorder="1"/>
    <xf numFmtId="0" fontId="37" fillId="12" borderId="0" xfId="53" applyFont="1" applyFill="1" applyBorder="1"/>
    <xf numFmtId="0" fontId="37" fillId="11" borderId="0" xfId="53" applyFont="1" applyFill="1" applyBorder="1" applyAlignment="1">
      <alignment horizontal="right"/>
    </xf>
    <xf numFmtId="0" fontId="37" fillId="12" borderId="4" xfId="53" applyFont="1" applyFill="1" applyBorder="1" applyAlignment="1">
      <alignment horizontal="right"/>
    </xf>
    <xf numFmtId="164" fontId="37" fillId="12" borderId="1" xfId="53" applyNumberFormat="1" applyFont="1" applyFill="1" applyBorder="1"/>
    <xf numFmtId="0" fontId="8" fillId="12" borderId="4" xfId="0" applyFont="1" applyFill="1" applyBorder="1"/>
    <xf numFmtId="0" fontId="37" fillId="11" borderId="0" xfId="53" applyFont="1" applyFill="1" applyBorder="1"/>
    <xf numFmtId="164" fontId="37" fillId="12" borderId="0" xfId="53" applyNumberFormat="1" applyFont="1" applyFill="1" applyBorder="1"/>
    <xf numFmtId="0" fontId="37" fillId="12" borderId="1" xfId="53" applyFont="1" applyFill="1" applyBorder="1" applyAlignment="1">
      <alignment horizontal="right"/>
    </xf>
    <xf numFmtId="0" fontId="8" fillId="12" borderId="0" xfId="0" applyFont="1" applyFill="1" applyBorder="1"/>
    <xf numFmtId="0" fontId="37" fillId="12" borderId="4" xfId="53" applyFont="1" applyFill="1" applyBorder="1"/>
    <xf numFmtId="0" fontId="37" fillId="12" borderId="0" xfId="53" applyFont="1" applyFill="1" applyBorder="1" applyAlignment="1">
      <alignment horizontal="right"/>
    </xf>
    <xf numFmtId="0" fontId="1" fillId="0" borderId="0" xfId="53"/>
    <xf numFmtId="166" fontId="1" fillId="0" borderId="0" xfId="53" applyNumberFormat="1"/>
    <xf numFmtId="0" fontId="25" fillId="5" borderId="2" xfId="53" applyFont="1" applyFill="1" applyBorder="1" applyAlignment="1">
      <alignment vertical="center"/>
    </xf>
    <xf numFmtId="167" fontId="1" fillId="0" borderId="0" xfId="53" applyNumberFormat="1" applyBorder="1"/>
    <xf numFmtId="0" fontId="36" fillId="4" borderId="0" xfId="53" applyFont="1" applyFill="1"/>
    <xf numFmtId="0" fontId="25" fillId="5" borderId="2" xfId="53" applyFont="1" applyFill="1" applyBorder="1" applyAlignment="1">
      <alignment horizontal="right" vertical="center"/>
    </xf>
    <xf numFmtId="0" fontId="29" fillId="4" borderId="4" xfId="0" applyFont="1" applyFill="1" applyBorder="1" applyAlignment="1">
      <alignment horizontal="center"/>
    </xf>
  </cellXfs>
  <cellStyles count="108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3" xfId="35" xr:uid="{64A1DEB4-76C7-4D7E-B183-769228520DF6}"/>
    <cellStyle name="20% - Accent5 2 3 2" xfId="90" xr:uid="{0D0D6279-2017-4898-BAD5-6B558FB10637}"/>
    <cellStyle name="20% - Accent5 2 4" xfId="48" xr:uid="{B6EB5E8B-FCFF-4F4E-8AB6-E3215DFC371B}"/>
    <cellStyle name="20% - Accent5 2 4 2" xfId="103" xr:uid="{30AF541E-196B-40C1-AC50-FC8192ADC0BE}"/>
    <cellStyle name="20% - Accent5 2 5" xfId="63" xr:uid="{E4942102-333A-4347-87C5-3BB3880A6AB3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3" xfId="39" xr:uid="{A4C767C1-51C3-47D5-A74C-587D3519900C}"/>
    <cellStyle name="20% - Accent5 3 3 2" xfId="94" xr:uid="{9F2AEC89-E3E1-456E-AFAB-746F7754295C}"/>
    <cellStyle name="20% - Accent5 3 4" xfId="52" xr:uid="{C90B685B-F75D-460B-BDFC-7D7533C48C33}"/>
    <cellStyle name="20% - Accent5 3 4 2" xfId="107" xr:uid="{138EC8A5-98DD-41B5-8AEA-B3E4F6DDC91C}"/>
    <cellStyle name="20% - Accent5 3 5" xfId="67" xr:uid="{CB8D90FD-E342-4E4E-97ED-6566F0383DA8}"/>
    <cellStyle name="20% - Accent5 4" xfId="15" xr:uid="{DC1DD871-6B98-4E25-8BE8-6A14C839CFCF}"/>
    <cellStyle name="20% - Accent5 4 2" xfId="71" xr:uid="{8A5ADE6F-838F-4859-A40E-05FF9B5ED05F}"/>
    <cellStyle name="20% - Accent5 5" xfId="30" xr:uid="{0FAED7C7-EA67-4CB3-AE34-15128E10EBDD}"/>
    <cellStyle name="20% - Accent5 5 2" xfId="85" xr:uid="{FD83161D-F025-47DE-932C-C09CCF236B28}"/>
    <cellStyle name="20% - Accent5 6" xfId="43" xr:uid="{AED42CDA-BA61-497A-9B25-6EC421F7DD74}"/>
    <cellStyle name="20% - Accent5 6 2" xfId="98" xr:uid="{D3154FDA-750D-4526-89DE-A27FA32F362A}"/>
    <cellStyle name="20% - Accent5 7" xfId="56" xr:uid="{DA7F47C0-FD1B-441F-935D-8AD7CC5C6E1D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3" xfId="33" xr:uid="{9A5060E8-4621-4D2E-8FA3-F2C0D822E9A4}"/>
    <cellStyle name="Comma 2 3 2" xfId="88" xr:uid="{E1923561-86EC-460D-BC19-5C07AEBF1D47}"/>
    <cellStyle name="Comma 2 4" xfId="46" xr:uid="{640D3F39-7ADA-41F7-A824-1BFD8996D38B}"/>
    <cellStyle name="Comma 2 4 2" xfId="101" xr:uid="{E2D14C34-0F3F-44F3-A287-3464F22C7687}"/>
    <cellStyle name="Comma 2 5" xfId="61" xr:uid="{243DF1CB-25DA-4BF4-8322-1D82C49CD531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3" xfId="37" xr:uid="{96E677B2-1E39-47F3-B561-DD4F13597381}"/>
    <cellStyle name="Comma 3 3 2" xfId="92" xr:uid="{0339C6BC-2315-4A35-972E-9C0115061548}"/>
    <cellStyle name="Comma 3 4" xfId="50" xr:uid="{B86C2900-CA03-40CB-895D-AA126B40D038}"/>
    <cellStyle name="Comma 3 4 2" xfId="105" xr:uid="{2F1C02E0-F632-41D5-921C-A25FF8C789F7}"/>
    <cellStyle name="Comma 3 5" xfId="65" xr:uid="{7CB782F8-2A35-46DD-9621-962ECDE1F2C7}"/>
    <cellStyle name="Comma 4" xfId="13" xr:uid="{F10BAA2F-325D-48FE-B4DE-588412CF4783}"/>
    <cellStyle name="Comma 4 2" xfId="69" xr:uid="{B1AE5C0E-22F5-4478-9785-B9413DBF2438}"/>
    <cellStyle name="Comma 5" xfId="28" xr:uid="{A96DE9F5-7FB1-4FAB-B94D-B2EF920E5378}"/>
    <cellStyle name="Comma 5 2" xfId="83" xr:uid="{BBE1F8E9-1232-44B8-BCCF-1C0927C0783C}"/>
    <cellStyle name="Comma 6" xfId="41" xr:uid="{F6AC73A4-766F-41AF-8546-1BD92C1A5DC3}"/>
    <cellStyle name="Comma 6 2" xfId="96" xr:uid="{77D1E22B-1913-4AD1-A0DD-3B9445C9B943}"/>
    <cellStyle name="Comma 7" xfId="54" xr:uid="{94DEC19E-A6A7-4788-812E-6C5318BF22E8}"/>
    <cellStyle name="Normal" xfId="0" builtinId="0"/>
    <cellStyle name="Normal 10" xfId="53" xr:uid="{8BBE64AA-0071-44B5-A766-DD878DA19F08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3" xfId="31" xr:uid="{3DE8F047-C232-4A35-B429-F0537449F260}"/>
    <cellStyle name="Normal 2 3 2" xfId="86" xr:uid="{11AAA4BB-E8A9-4185-ADFA-83841C071238}"/>
    <cellStyle name="Normal 2 4" xfId="44" xr:uid="{4FF9CFE9-7E21-4A6B-A29A-1180095F3394}"/>
    <cellStyle name="Normal 2 4 2" xfId="99" xr:uid="{3320B5F5-33BD-4D66-8320-92478374F742}"/>
    <cellStyle name="Normal 2 5" xfId="59" xr:uid="{82B1CADE-454F-41BD-B69C-1C727AEACFA4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3" xfId="32" xr:uid="{6D6D7D4C-E015-466A-A2A9-35851197F9B9}"/>
    <cellStyle name="Normal 3 3 2" xfId="87" xr:uid="{A09B1EDC-BC53-4A84-8A09-CD2B3E72AB92}"/>
    <cellStyle name="Normal 3 4" xfId="45" xr:uid="{3F2C4675-A6B6-4303-ADF3-7F5FDBCC1201}"/>
    <cellStyle name="Normal 3 4 2" xfId="100" xr:uid="{52A0E527-D628-412E-933C-8E8D41704332}"/>
    <cellStyle name="Normal 3 5" xfId="60" xr:uid="{3B4793EE-2556-4444-B5B4-4962FF9A0B3A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3" xfId="36" xr:uid="{62A12A76-EC25-4B9B-9DE7-60E39637AA4D}"/>
    <cellStyle name="Normal 4 3 2" xfId="91" xr:uid="{EC7D6496-983A-4947-B588-F58C77B67828}"/>
    <cellStyle name="Normal 4 4" xfId="49" xr:uid="{0D81F105-5652-4284-861E-275768C81364}"/>
    <cellStyle name="Normal 4 4 2" xfId="104" xr:uid="{2ED90C63-2832-484C-8BE6-4FE320068DCF}"/>
    <cellStyle name="Normal 4 5" xfId="64" xr:uid="{C01B067D-10D4-4312-A991-9BB0541632E1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7" xfId="27" xr:uid="{2534D22A-6169-4D9A-B012-B7294C0AC758}"/>
    <cellStyle name="Normal 7 2" xfId="82" xr:uid="{A89A0637-FCF4-4BBE-973F-383CEA45A07D}"/>
    <cellStyle name="Normal 8" xfId="40" xr:uid="{19F067A3-D80D-48FD-BF06-BF292EC8BB24}"/>
    <cellStyle name="Normal 8 2" xfId="95" xr:uid="{7AC36C7D-8CC4-4325-8C2B-FA3C713B7CF5}"/>
    <cellStyle name="Normal 9" xfId="57" xr:uid="{CC04280B-7E40-41C0-B008-E89A699DBC6E}"/>
    <cellStyle name="Percent" xfId="2" builtinId="5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3" xfId="34" xr:uid="{F1235FEE-D3ED-46E3-8284-249567537760}"/>
    <cellStyle name="Percent 2 3 2" xfId="89" xr:uid="{243A6ED9-AAFA-49A8-9C9D-1F9201E74EE5}"/>
    <cellStyle name="Percent 2 4" xfId="47" xr:uid="{9B5DB1B9-289D-4910-A43A-3BB8D718BF50}"/>
    <cellStyle name="Percent 2 4 2" xfId="102" xr:uid="{72EADBC2-7F91-4039-B221-1AF9C08D12D9}"/>
    <cellStyle name="Percent 2 5" xfId="62" xr:uid="{99781A41-93CF-4EB0-92D0-C5CD68D53132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3" xfId="38" xr:uid="{2C62A5E3-4F5C-4053-B9EE-104D29570544}"/>
    <cellStyle name="Percent 3 3 2" xfId="93" xr:uid="{84DDFECE-69E2-4B0E-A09E-659E48A24F42}"/>
    <cellStyle name="Percent 3 4" xfId="51" xr:uid="{71214003-4755-4936-B69C-71301425DFDB}"/>
    <cellStyle name="Percent 3 4 2" xfId="106" xr:uid="{C8250550-A077-468C-AEF8-166BFF71412B}"/>
    <cellStyle name="Percent 3 5" xfId="66" xr:uid="{90D550B4-A467-4B1F-8791-783C947825CE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6" xfId="29" xr:uid="{3C9E2FB6-4013-4108-851E-44B42960E338}"/>
    <cellStyle name="Percent 6 2" xfId="84" xr:uid="{A9529AA1-C733-45A5-9A59-8E9A9D926271}"/>
    <cellStyle name="Percent 7" xfId="42" xr:uid="{E615D24B-233E-4FC3-8466-3E474BB7156C}"/>
    <cellStyle name="Percent 7 2" xfId="97" xr:uid="{C8975516-84DD-418A-B968-A1AE0DCED118}"/>
    <cellStyle name="Percent 8" xfId="58" xr:uid="{DAF5A91A-7863-44B8-B357-3AAC899BD8B2}"/>
    <cellStyle name="Percent 9" xfId="55" xr:uid="{05B3DA8B-8D4B-4546-93F0-A0F74AD24A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305"/>
  <sheetViews>
    <sheetView tabSelected="1" topLeftCell="A163" zoomScale="40" zoomScaleNormal="40" workbookViewId="0">
      <selection activeCell="K208" sqref="K208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50">
        <v>0.32300000000000001</v>
      </c>
      <c r="G154" s="50">
        <v>0.36099999999999999</v>
      </c>
      <c r="H154" s="50">
        <v>0.39100000000000001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50">
        <v>4.5493804447819669E-2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50">
        <v>0.40300000000000002</v>
      </c>
      <c r="G155" s="50">
        <v>0.45500000000000002</v>
      </c>
      <c r="H155" s="50">
        <v>0.48699999999999999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50">
        <f>Q154</f>
        <v>4.5493804447819669E-2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50">
        <v>0.56699999999999995</v>
      </c>
      <c r="G156" s="50">
        <v>0.66100000000000003</v>
      </c>
      <c r="H156" s="50">
        <v>0.73099999999999998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50">
        <f t="shared" ref="Q156:Q160" si="8">Q155</f>
        <v>4.5493804447819669E-2</v>
      </c>
      <c r="R156" s="49">
        <v>20</v>
      </c>
      <c r="S156" s="49">
        <v>1E-3</v>
      </c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50">
        <v>0.22800000000000001</v>
      </c>
      <c r="G157" s="50">
        <v>0.23699999999999999</v>
      </c>
      <c r="H157" s="50">
        <v>0.27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50">
        <f t="shared" si="8"/>
        <v>4.5493804447819669E-2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50">
        <v>0.46300000000000002</v>
      </c>
      <c r="G158" s="50">
        <v>0.496</v>
      </c>
      <c r="H158" s="50">
        <v>0.56699999999999995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50">
        <f t="shared" si="8"/>
        <v>4.5493804447819669E-2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2019</v>
      </c>
      <c r="F159" s="50">
        <v>0.53400000000000003</v>
      </c>
      <c r="G159" s="50">
        <v>0.60399999999999998</v>
      </c>
      <c r="H159" s="50">
        <v>0.64600000000000002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50">
        <f t="shared" si="8"/>
        <v>4.5493804447819669E-2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50">
        <v>0.92600000000000005</v>
      </c>
      <c r="G160" s="50">
        <v>1.111</v>
      </c>
      <c r="H160" s="50">
        <v>1.2629999999999999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50">
        <f t="shared" si="8"/>
        <v>4.5493804447819669E-2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9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10">E170</f>
        <v>2019</v>
      </c>
      <c r="F162" s="1">
        <f t="shared" si="10"/>
        <v>0.121</v>
      </c>
      <c r="G162" s="1">
        <f t="shared" si="10"/>
        <v>0.13200000000000001</v>
      </c>
      <c r="H162" s="1">
        <f t="shared" si="10"/>
        <v>0.157</v>
      </c>
      <c r="I162" s="1">
        <f t="shared" si="10"/>
        <v>95.69</v>
      </c>
      <c r="J162" s="1">
        <f t="shared" si="10"/>
        <v>100.95</v>
      </c>
      <c r="K162" s="48">
        <f t="shared" ref="K162:K168" si="11">J162-((J162-L162)/4)</f>
        <v>100.95</v>
      </c>
      <c r="L162" s="1">
        <f t="shared" ref="L162:O168" si="12">L170</f>
        <v>100.95</v>
      </c>
      <c r="M162" s="48">
        <f t="shared" si="12"/>
        <v>2.1157042474212369</v>
      </c>
      <c r="N162" s="48">
        <f t="shared" si="12"/>
        <v>2.1689507539373367</v>
      </c>
      <c r="O162" s="48">
        <f t="shared" si="12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3">S170</f>
        <v>1E-3</v>
      </c>
    </row>
    <row r="163" spans="2:22" s="1" customFormat="1" x14ac:dyDescent="0.25">
      <c r="B163" s="1" t="str">
        <f t="shared" si="9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4">E171</f>
        <v>2019</v>
      </c>
      <c r="F163" s="1">
        <f t="shared" si="14"/>
        <v>0.17299999999999999</v>
      </c>
      <c r="G163" s="1">
        <f t="shared" si="14"/>
        <v>0.189</v>
      </c>
      <c r="H163" s="1">
        <f t="shared" si="14"/>
        <v>0.224</v>
      </c>
      <c r="I163" s="1">
        <f t="shared" si="14"/>
        <v>124.73</v>
      </c>
      <c r="J163" s="1">
        <f t="shared" si="14"/>
        <v>125.12</v>
      </c>
      <c r="K163" s="48">
        <f>J163-((J163-L163)/4)</f>
        <v>123.88250000000001</v>
      </c>
      <c r="L163" s="1">
        <f t="shared" si="12"/>
        <v>120.17</v>
      </c>
      <c r="M163" s="48">
        <f t="shared" si="12"/>
        <v>3.5721072259038325</v>
      </c>
      <c r="N163" s="48">
        <f t="shared" si="12"/>
        <v>3.0618061936318557</v>
      </c>
      <c r="O163" s="48">
        <f t="shared" si="12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3"/>
        <v>1E-3</v>
      </c>
    </row>
    <row r="164" spans="2:22" s="1" customFormat="1" x14ac:dyDescent="0.25">
      <c r="B164" s="1" t="str">
        <f t="shared" si="9"/>
        <v>T-MGT-FCV_HYD71</v>
      </c>
      <c r="C164" s="1" t="str">
        <f t="shared" si="14"/>
        <v>TRAHYD</v>
      </c>
      <c r="D164" s="1" t="str">
        <f t="shared" ref="D164:D168" si="15">D163</f>
        <v>TRAF</v>
      </c>
      <c r="E164" s="1">
        <f t="shared" si="14"/>
        <v>2019</v>
      </c>
      <c r="F164" s="1">
        <f t="shared" si="14"/>
        <v>0.20100000000000001</v>
      </c>
      <c r="G164" s="1">
        <f t="shared" si="14"/>
        <v>0.22</v>
      </c>
      <c r="H164" s="1">
        <f t="shared" si="14"/>
        <v>0.26200000000000001</v>
      </c>
      <c r="I164" s="1">
        <f t="shared" si="14"/>
        <v>345.67</v>
      </c>
      <c r="J164" s="1">
        <f t="shared" si="14"/>
        <v>222.22</v>
      </c>
      <c r="K164" s="48">
        <f t="shared" si="11"/>
        <v>195.70750000000001</v>
      </c>
      <c r="L164" s="1">
        <f t="shared" si="12"/>
        <v>116.17</v>
      </c>
      <c r="M164" s="48">
        <f t="shared" si="12"/>
        <v>3.5721072259038325</v>
      </c>
      <c r="N164" s="48">
        <f t="shared" si="12"/>
        <v>3.0618061936318557</v>
      </c>
      <c r="O164" s="48">
        <f t="shared" si="12"/>
        <v>2.3858458293310703</v>
      </c>
      <c r="P164" s="48">
        <v>29.397500000000001</v>
      </c>
      <c r="Q164" s="50">
        <f t="shared" ref="Q164:Q168" si="16">Q163</f>
        <v>3.592571901094749</v>
      </c>
      <c r="R164" s="1">
        <v>20</v>
      </c>
      <c r="S164" s="1">
        <f t="shared" si="13"/>
        <v>1E-3</v>
      </c>
    </row>
    <row r="165" spans="2:22" s="1" customFormat="1" x14ac:dyDescent="0.25">
      <c r="B165" s="1" t="str">
        <f t="shared" si="9"/>
        <v>T-MGT-ICE_NGB71</v>
      </c>
      <c r="C165" s="1" t="str">
        <f>Commodities!B13&amp;","&amp;Commodities!B14</f>
        <v>TRACNG,TRABNG</v>
      </c>
      <c r="D165" s="1" t="str">
        <f t="shared" si="15"/>
        <v>TRAF</v>
      </c>
      <c r="E165" s="1">
        <f t="shared" si="14"/>
        <v>2019</v>
      </c>
      <c r="F165" s="1">
        <f t="shared" si="14"/>
        <v>0.11799999999999999</v>
      </c>
      <c r="G165" s="1">
        <f t="shared" si="14"/>
        <v>0.14099999999999999</v>
      </c>
      <c r="H165" s="1">
        <f t="shared" si="14"/>
        <v>0.155</v>
      </c>
      <c r="I165" s="1">
        <f t="shared" si="14"/>
        <v>115.69</v>
      </c>
      <c r="J165" s="1">
        <f t="shared" si="14"/>
        <v>120.95</v>
      </c>
      <c r="K165" s="48">
        <f t="shared" si="11"/>
        <v>120.95</v>
      </c>
      <c r="L165" s="1">
        <f t="shared" si="12"/>
        <v>120.95</v>
      </c>
      <c r="M165" s="48">
        <f t="shared" si="12"/>
        <v>5.0989820625747049</v>
      </c>
      <c r="N165" s="48">
        <f t="shared" si="12"/>
        <v>3.5538821890369761</v>
      </c>
      <c r="O165" s="48">
        <f t="shared" si="12"/>
        <v>2.3292245236828353</v>
      </c>
      <c r="P165" s="48">
        <v>29.397500000000001</v>
      </c>
      <c r="Q165" s="50">
        <f t="shared" si="16"/>
        <v>3.592571901094749</v>
      </c>
      <c r="R165" s="1">
        <v>20</v>
      </c>
      <c r="S165" s="1">
        <f t="shared" si="13"/>
        <v>1E-3</v>
      </c>
    </row>
    <row r="166" spans="2:22" s="1" customFormat="1" x14ac:dyDescent="0.25">
      <c r="B166" s="1" t="str">
        <f t="shared" si="9"/>
        <v>T-MGT-HEV_NGB71</v>
      </c>
      <c r="C166" s="1" t="str">
        <f>Commodities!B13&amp;","&amp;Commodities!B14</f>
        <v>TRACNG,TRABNG</v>
      </c>
      <c r="D166" s="1" t="str">
        <f t="shared" si="15"/>
        <v>TRAF</v>
      </c>
      <c r="E166" s="1">
        <f t="shared" si="14"/>
        <v>2019</v>
      </c>
      <c r="F166" s="1">
        <f t="shared" si="14"/>
        <v>0.16800000000000001</v>
      </c>
      <c r="G166" s="1">
        <f t="shared" si="14"/>
        <v>0.20100000000000001</v>
      </c>
      <c r="H166" s="1">
        <f t="shared" si="14"/>
        <v>0.222</v>
      </c>
      <c r="I166" s="1">
        <f t="shared" si="14"/>
        <v>144.72999999999999</v>
      </c>
      <c r="J166" s="1">
        <f t="shared" si="14"/>
        <v>145.12</v>
      </c>
      <c r="K166" s="48">
        <f t="shared" si="11"/>
        <v>143.88249999999999</v>
      </c>
      <c r="L166" s="1">
        <f t="shared" si="12"/>
        <v>140.16999999999999</v>
      </c>
      <c r="M166" s="48">
        <f t="shared" si="12"/>
        <v>5.0989820625747049</v>
      </c>
      <c r="N166" s="48">
        <f t="shared" si="12"/>
        <v>3.5538821890369761</v>
      </c>
      <c r="O166" s="48">
        <f t="shared" si="12"/>
        <v>2.3292245236828353</v>
      </c>
      <c r="P166" s="48">
        <v>29.397500000000001</v>
      </c>
      <c r="Q166" s="50">
        <f t="shared" si="16"/>
        <v>3.592571901094749</v>
      </c>
      <c r="R166" s="1">
        <v>20</v>
      </c>
      <c r="S166" s="1">
        <f t="shared" si="13"/>
        <v>1E-3</v>
      </c>
    </row>
    <row r="167" spans="2:22" s="1" customFormat="1" x14ac:dyDescent="0.25">
      <c r="B167" s="1" t="str">
        <f t="shared" si="9"/>
        <v>T-MGT-ICE_LNG71</v>
      </c>
      <c r="C167" s="1" t="str">
        <f t="shared" si="14"/>
        <v>TRALNG</v>
      </c>
      <c r="D167" s="1" t="str">
        <f t="shared" si="15"/>
        <v>TRAF</v>
      </c>
      <c r="E167" s="1">
        <f t="shared" si="14"/>
        <v>2019</v>
      </c>
      <c r="F167" s="1">
        <f t="shared" si="14"/>
        <v>0.11799999999999999</v>
      </c>
      <c r="G167" s="1">
        <f t="shared" si="14"/>
        <v>0.14099999999999999</v>
      </c>
      <c r="H167" s="1">
        <f t="shared" si="14"/>
        <v>0.155</v>
      </c>
      <c r="I167" s="1">
        <f t="shared" si="14"/>
        <v>130.68600000000001</v>
      </c>
      <c r="J167" s="1">
        <f t="shared" si="14"/>
        <v>128.75800000000001</v>
      </c>
      <c r="K167" s="48">
        <f t="shared" si="11"/>
        <v>128.11425</v>
      </c>
      <c r="L167" s="1">
        <f t="shared" si="12"/>
        <v>126.18300000000001</v>
      </c>
      <c r="M167" s="48">
        <f t="shared" si="12"/>
        <v>5.0989820625747049</v>
      </c>
      <c r="N167" s="48">
        <f t="shared" si="12"/>
        <v>3.5538821890369761</v>
      </c>
      <c r="O167" s="48">
        <f t="shared" si="12"/>
        <v>2.3292245236828353</v>
      </c>
      <c r="P167" s="48">
        <v>29.397500000000001</v>
      </c>
      <c r="Q167" s="50">
        <f t="shared" si="16"/>
        <v>3.592571901094749</v>
      </c>
      <c r="R167" s="1">
        <v>20</v>
      </c>
      <c r="S167" s="1">
        <f t="shared" si="13"/>
        <v>1E-3</v>
      </c>
    </row>
    <row r="168" spans="2:22" s="1" customFormat="1" x14ac:dyDescent="0.25">
      <c r="B168" s="1" t="str">
        <f t="shared" si="9"/>
        <v>T-MGT-BEV_ELC71</v>
      </c>
      <c r="C168" s="1" t="str">
        <f t="shared" si="14"/>
        <v>TRAELC</v>
      </c>
      <c r="D168" s="1" t="str">
        <f t="shared" si="15"/>
        <v>TRAF</v>
      </c>
      <c r="E168" s="1">
        <f t="shared" si="14"/>
        <v>2019</v>
      </c>
      <c r="F168" s="1">
        <f t="shared" si="14"/>
        <v>0.34699999999999998</v>
      </c>
      <c r="G168" s="1">
        <f t="shared" si="14"/>
        <v>0.34699999999999998</v>
      </c>
      <c r="H168" s="1">
        <f t="shared" si="14"/>
        <v>0.34699999999999998</v>
      </c>
      <c r="I168" s="1">
        <f t="shared" si="14"/>
        <v>345.67</v>
      </c>
      <c r="J168" s="1">
        <f t="shared" si="14"/>
        <v>274.11</v>
      </c>
      <c r="K168" s="48">
        <f t="shared" si="11"/>
        <v>234.625</v>
      </c>
      <c r="L168" s="1">
        <f t="shared" si="12"/>
        <v>116.17</v>
      </c>
      <c r="M168" s="48">
        <f t="shared" si="12"/>
        <v>3.5721072259038325</v>
      </c>
      <c r="N168" s="48">
        <f t="shared" si="12"/>
        <v>3.0618061936318557</v>
      </c>
      <c r="O168" s="48">
        <f t="shared" si="12"/>
        <v>2.3858458293310703</v>
      </c>
      <c r="P168" s="48">
        <v>29.397500000000001</v>
      </c>
      <c r="Q168" s="50">
        <f t="shared" si="16"/>
        <v>3.592571901094749</v>
      </c>
      <c r="R168" s="1">
        <v>20</v>
      </c>
      <c r="S168" s="1">
        <f t="shared" si="13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7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50">
        <v>0.121</v>
      </c>
      <c r="G170" s="50">
        <v>0.13200000000000001</v>
      </c>
      <c r="H170" s="50">
        <v>0.157</v>
      </c>
      <c r="I170" s="50">
        <v>95.69</v>
      </c>
      <c r="J170" s="50">
        <v>100.95</v>
      </c>
      <c r="K170" s="48">
        <f t="shared" ref="K170:K176" si="18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7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50">
        <v>0.17299999999999999</v>
      </c>
      <c r="G171" s="50">
        <v>0.189</v>
      </c>
      <c r="H171" s="50">
        <v>0.224</v>
      </c>
      <c r="I171" s="50">
        <v>124.73</v>
      </c>
      <c r="J171" s="50">
        <v>125.12</v>
      </c>
      <c r="K171" s="48">
        <f t="shared" si="18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7"/>
        <v>T-HGT-FCV_HYD81</v>
      </c>
      <c r="C172" s="1" t="str">
        <f>Commodities!B17</f>
        <v>TRAHYD</v>
      </c>
      <c r="D172" s="49" t="str">
        <f t="shared" ref="D172:D176" si="19">D171</f>
        <v>TRAF</v>
      </c>
      <c r="E172" s="49">
        <v>2019</v>
      </c>
      <c r="F172" s="50">
        <v>0.20100000000000001</v>
      </c>
      <c r="G172" s="50">
        <v>0.22</v>
      </c>
      <c r="H172" s="50">
        <v>0.26200000000000001</v>
      </c>
      <c r="I172" s="50">
        <v>345.67</v>
      </c>
      <c r="J172" s="50">
        <v>222.22</v>
      </c>
      <c r="K172" s="48">
        <f t="shared" si="18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20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7"/>
        <v>T-HGT-ICE_NGB81</v>
      </c>
      <c r="C173" s="1" t="str">
        <f>Commodities!B13&amp;","&amp;Commodities!B14</f>
        <v>TRACNG,TRABNG</v>
      </c>
      <c r="D173" s="49" t="str">
        <f t="shared" si="19"/>
        <v>TRAF</v>
      </c>
      <c r="E173" s="49">
        <v>2019</v>
      </c>
      <c r="F173" s="50">
        <v>0.11799999999999999</v>
      </c>
      <c r="G173" s="50">
        <v>0.14099999999999999</v>
      </c>
      <c r="H173" s="50">
        <v>0.155</v>
      </c>
      <c r="I173" s="50">
        <v>115.69</v>
      </c>
      <c r="J173" s="50">
        <v>120.95</v>
      </c>
      <c r="K173" s="48">
        <f t="shared" si="18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20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7"/>
        <v>T-HGT-HEV_NGB81</v>
      </c>
      <c r="C174" s="1" t="str">
        <f>Commodities!B13&amp;","&amp;Commodities!B14</f>
        <v>TRACNG,TRABNG</v>
      </c>
      <c r="D174" s="49" t="str">
        <f t="shared" si="19"/>
        <v>TRAF</v>
      </c>
      <c r="E174" s="49">
        <v>2019</v>
      </c>
      <c r="F174" s="50">
        <v>0.16800000000000001</v>
      </c>
      <c r="G174" s="50">
        <v>0.20100000000000001</v>
      </c>
      <c r="H174" s="50">
        <v>0.222</v>
      </c>
      <c r="I174" s="50">
        <v>144.72999999999999</v>
      </c>
      <c r="J174" s="50">
        <v>145.12</v>
      </c>
      <c r="K174" s="48">
        <f t="shared" si="18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20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7"/>
        <v>T-HGT-ICE_LNG81</v>
      </c>
      <c r="C175" s="1" t="str">
        <f>Commodities!B16</f>
        <v>TRALNG</v>
      </c>
      <c r="D175" s="49" t="str">
        <f t="shared" si="19"/>
        <v>TRAF</v>
      </c>
      <c r="E175" s="49">
        <v>2019</v>
      </c>
      <c r="F175" s="50">
        <v>0.11799999999999999</v>
      </c>
      <c r="G175" s="50">
        <v>0.14099999999999999</v>
      </c>
      <c r="H175" s="50">
        <v>0.155</v>
      </c>
      <c r="I175" s="50">
        <v>130.68600000000001</v>
      </c>
      <c r="J175" s="50">
        <v>128.75800000000001</v>
      </c>
      <c r="K175" s="48">
        <f t="shared" si="18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20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7"/>
        <v>T-HGT-BEV_ELC81</v>
      </c>
      <c r="C176" s="1" t="str">
        <f>Commodities!B15</f>
        <v>TRAELC</v>
      </c>
      <c r="D176" s="49" t="str">
        <f t="shared" si="19"/>
        <v>TRAF</v>
      </c>
      <c r="E176" s="49">
        <v>2019</v>
      </c>
      <c r="F176" s="50">
        <v>0.34699999999999998</v>
      </c>
      <c r="G176" s="50">
        <v>0.34699999999999998</v>
      </c>
      <c r="H176" s="50">
        <v>0.34699999999999998</v>
      </c>
      <c r="I176" s="50">
        <v>345.67</v>
      </c>
      <c r="J176" s="50">
        <v>274.11</v>
      </c>
      <c r="K176" s="48">
        <f t="shared" si="18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20"/>
        <v>9.2231504438872829</v>
      </c>
      <c r="R176" s="49">
        <v>20</v>
      </c>
      <c r="S176" s="49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26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1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26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1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26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2019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26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26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26" s="1" customFormat="1" x14ac:dyDescent="0.25">
      <c r="B183" s="1" t="str">
        <f t="shared" ref="B183:B184" si="22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26" s="1" customFormat="1" x14ac:dyDescent="0.25">
      <c r="B184" s="1" t="str">
        <f t="shared" si="22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26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26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26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s="1" customFormat="1" x14ac:dyDescent="0.25"/>
    <row r="195" spans="2:3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4.4" x14ac:dyDescent="0.3">
      <c r="B196" s="94"/>
      <c r="C196" s="94"/>
      <c r="D196" s="98" t="s">
        <v>0</v>
      </c>
      <c r="F196" s="97"/>
      <c r="G196" s="95"/>
      <c r="H196" s="95"/>
      <c r="I196" s="9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4.4" x14ac:dyDescent="0.25">
      <c r="B197" s="96" t="s">
        <v>1</v>
      </c>
      <c r="C197" s="96" t="s">
        <v>3</v>
      </c>
      <c r="D197" s="99" t="s">
        <v>46</v>
      </c>
      <c r="E197" s="99" t="s">
        <v>385</v>
      </c>
      <c r="F197" s="99" t="s">
        <v>386</v>
      </c>
      <c r="G197" s="99" t="s">
        <v>387</v>
      </c>
      <c r="H197" s="99" t="s">
        <v>388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0" t="str">
        <f>B101</f>
        <v>T-MOT-ICE_GSL01</v>
      </c>
      <c r="C198" s="80" t="str">
        <f>Commodities!B8</f>
        <v>TRAGSL</v>
      </c>
      <c r="D198" s="90" t="s">
        <v>196</v>
      </c>
      <c r="E198" s="86">
        <v>0.96784365458672328</v>
      </c>
      <c r="F198" s="86">
        <v>1</v>
      </c>
      <c r="G198" s="86">
        <v>1</v>
      </c>
      <c r="H198" s="80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3" t="str">
        <f>B198</f>
        <v>T-MOT-ICE_GSL01</v>
      </c>
      <c r="C199" s="83" t="str">
        <f>C198</f>
        <v>TRAGSL</v>
      </c>
      <c r="D199" s="93" t="s">
        <v>356</v>
      </c>
      <c r="E199" s="89">
        <v>0.96784365458672328</v>
      </c>
      <c r="F199" s="89">
        <v>0.95</v>
      </c>
      <c r="G199" s="89">
        <v>0.9</v>
      </c>
      <c r="H199" s="83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B104</f>
        <v>T-CAR-ICE_GSL21</v>
      </c>
      <c r="C200" s="88" t="str">
        <f>Commodities!B8</f>
        <v>TRAGSL</v>
      </c>
      <c r="D200" s="84" t="s">
        <v>196</v>
      </c>
      <c r="E200" s="81">
        <v>0.96784365458672328</v>
      </c>
      <c r="F200" s="81">
        <v>1</v>
      </c>
      <c r="G200" s="81">
        <v>1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B200</f>
        <v>T-CAR-ICE_GSL21</v>
      </c>
      <c r="C201" s="88" t="str">
        <f>C200</f>
        <v>TRAGSL</v>
      </c>
      <c r="D201" s="84" t="s">
        <v>356</v>
      </c>
      <c r="E201" s="81">
        <v>0.96784365458672328</v>
      </c>
      <c r="F201" s="81">
        <v>0.95</v>
      </c>
      <c r="G201" s="81">
        <v>0.9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B105</f>
        <v>T-CAR-ICE_DST21</v>
      </c>
      <c r="C202" s="88" t="str">
        <f>Commodities!B9</f>
        <v>TRADST</v>
      </c>
      <c r="D202" s="84" t="s">
        <v>196</v>
      </c>
      <c r="E202" s="81">
        <v>0.95903634682608185</v>
      </c>
      <c r="F202" s="81">
        <v>1</v>
      </c>
      <c r="G202" s="81">
        <v>1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25">
      <c r="B203" s="88" t="str">
        <f>B202</f>
        <v>T-CAR-ICE_DST21</v>
      </c>
      <c r="C203" s="88" t="str">
        <f>C202</f>
        <v>TRADST</v>
      </c>
      <c r="D203" s="84" t="s">
        <v>356</v>
      </c>
      <c r="E203" s="81">
        <v>0.95903634682608185</v>
      </c>
      <c r="F203" s="81">
        <v>0.95</v>
      </c>
      <c r="G203" s="81">
        <v>0.9</v>
      </c>
      <c r="H203" s="88">
        <v>5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88" t="str">
        <f>B106</f>
        <v>T-CAR-ICE_DF21</v>
      </c>
      <c r="C204" s="88" t="str">
        <f>Commodities!B13</f>
        <v>TRACNG</v>
      </c>
      <c r="D204" s="84" t="s">
        <v>196</v>
      </c>
      <c r="E204" s="81">
        <v>0.5</v>
      </c>
      <c r="F204" s="81">
        <v>0.5</v>
      </c>
      <c r="G204" s="81">
        <v>0.8</v>
      </c>
      <c r="H204" s="88">
        <v>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88" t="str">
        <f>B204</f>
        <v>T-CAR-ICE_DF21</v>
      </c>
      <c r="C205" s="88" t="str">
        <f>C204</f>
        <v>TRACNG</v>
      </c>
      <c r="D205" s="84" t="s">
        <v>356</v>
      </c>
      <c r="E205" s="81">
        <v>0.4</v>
      </c>
      <c r="F205" s="81">
        <v>0.4</v>
      </c>
      <c r="G205" s="81">
        <v>0.4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s="1" customFormat="1" x14ac:dyDescent="0.25">
      <c r="B206" s="88" t="str">
        <f>B107</f>
        <v>T-CAR-ICE_NGB21</v>
      </c>
      <c r="C206" s="88" t="str">
        <f>Commodities!B13</f>
        <v>TRACNG</v>
      </c>
      <c r="D206" s="84" t="s">
        <v>196</v>
      </c>
      <c r="E206" s="81">
        <v>0.5</v>
      </c>
      <c r="F206" s="81">
        <v>0.5</v>
      </c>
      <c r="G206" s="81">
        <v>1</v>
      </c>
      <c r="H206" s="88">
        <v>5</v>
      </c>
    </row>
    <row r="207" spans="2:32" s="1" customFormat="1" x14ac:dyDescent="0.25">
      <c r="B207" s="88" t="str">
        <f>B206</f>
        <v>T-CAR-ICE_NGB21</v>
      </c>
      <c r="C207" s="88" t="str">
        <f>C206</f>
        <v>TRACNG</v>
      </c>
      <c r="D207" s="84" t="s">
        <v>356</v>
      </c>
      <c r="E207" s="81">
        <v>0.5</v>
      </c>
      <c r="F207" s="81">
        <v>0.5</v>
      </c>
      <c r="G207" s="81">
        <v>0</v>
      </c>
      <c r="H207" s="88">
        <v>5</v>
      </c>
    </row>
    <row r="208" spans="2:32" x14ac:dyDescent="0.25">
      <c r="B208" s="88" t="str">
        <f>TRA!B108</f>
        <v>T-CAR-ICE_E8521</v>
      </c>
      <c r="C208" s="88" t="str">
        <f>Commodities!B10</f>
        <v>TRAETH</v>
      </c>
      <c r="D208" s="84" t="s">
        <v>196</v>
      </c>
      <c r="E208" s="81">
        <v>0.85</v>
      </c>
      <c r="F208" s="81">
        <v>0.85</v>
      </c>
      <c r="G208" s="81">
        <v>0.85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B208</f>
        <v>T-CAR-ICE_E8521</v>
      </c>
      <c r="C209" s="88" t="str">
        <f>C208</f>
        <v>TRAETH</v>
      </c>
      <c r="D209" s="84" t="s">
        <v>356</v>
      </c>
      <c r="E209" s="81">
        <v>0</v>
      </c>
      <c r="F209" s="81">
        <v>0</v>
      </c>
      <c r="G209" s="81">
        <v>0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B110</f>
        <v>T-CAR-HEV_GSL21</v>
      </c>
      <c r="C210" s="88" t="str">
        <f>Commodities!B8</f>
        <v>TRAGSL</v>
      </c>
      <c r="D210" s="84" t="s">
        <v>196</v>
      </c>
      <c r="E210" s="81">
        <v>0.96784365458672328</v>
      </c>
      <c r="F210" s="81">
        <v>1</v>
      </c>
      <c r="G210" s="81">
        <v>1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" customHeight="1" x14ac:dyDescent="0.25">
      <c r="B211" s="88" t="str">
        <f>B210</f>
        <v>T-CAR-HEV_GSL21</v>
      </c>
      <c r="C211" s="88" t="str">
        <f>C210</f>
        <v>TRAGSL</v>
      </c>
      <c r="D211" s="84" t="s">
        <v>356</v>
      </c>
      <c r="E211" s="81">
        <v>0.96784365458672328</v>
      </c>
      <c r="F211" s="81">
        <v>0.95</v>
      </c>
      <c r="G211" s="81">
        <v>0.9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B111</f>
        <v>T-CAR-HEV_DST21</v>
      </c>
      <c r="C212" s="88" t="str">
        <f>Commodities!B9</f>
        <v>TRADST</v>
      </c>
      <c r="D212" s="84" t="s">
        <v>196</v>
      </c>
      <c r="E212" s="81">
        <v>0.95903634682608185</v>
      </c>
      <c r="F212" s="81">
        <v>1</v>
      </c>
      <c r="G212" s="81">
        <v>1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88" t="str">
        <f>B212</f>
        <v>T-CAR-HEV_DST21</v>
      </c>
      <c r="C213" s="88" t="str">
        <f>C212</f>
        <v>TRADST</v>
      </c>
      <c r="D213" s="84" t="s">
        <v>356</v>
      </c>
      <c r="E213" s="81">
        <v>0.95903634682608185</v>
      </c>
      <c r="F213" s="81">
        <v>0.95</v>
      </c>
      <c r="G213" s="81">
        <v>0.9</v>
      </c>
      <c r="H213" s="88">
        <v>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88" t="str">
        <f>B112</f>
        <v>T-CAR-PHEV10_GSL21</v>
      </c>
      <c r="C214" s="88" t="str">
        <f>Commodities!B15</f>
        <v>TRAELC</v>
      </c>
      <c r="D214" s="84" t="s">
        <v>196</v>
      </c>
      <c r="E214" s="81">
        <v>0.5</v>
      </c>
      <c r="F214" s="81">
        <v>0.6</v>
      </c>
      <c r="G214" s="81">
        <v>0.8</v>
      </c>
      <c r="H214" s="88">
        <v>5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88" t="str">
        <f>B214</f>
        <v>T-CAR-PHEV10_GSL21</v>
      </c>
      <c r="C215" s="88" t="str">
        <f>C214</f>
        <v>TRAELC</v>
      </c>
      <c r="D215" s="84" t="s">
        <v>356</v>
      </c>
      <c r="E215" s="81">
        <v>0.3</v>
      </c>
      <c r="F215" s="81">
        <v>0.3</v>
      </c>
      <c r="G215" s="81">
        <v>0.3</v>
      </c>
      <c r="H215" s="88">
        <v>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s="1" customFormat="1" x14ac:dyDescent="0.25">
      <c r="B216" s="88" t="str">
        <f>B113</f>
        <v>T-CAR-PHEV20_GSL21</v>
      </c>
      <c r="C216" s="88" t="str">
        <f>Commodities!B15</f>
        <v>TRAELC</v>
      </c>
      <c r="D216" s="84" t="s">
        <v>196</v>
      </c>
      <c r="E216" s="81">
        <v>0.5</v>
      </c>
      <c r="F216" s="81">
        <v>0.6</v>
      </c>
      <c r="G216" s="81">
        <v>0.8</v>
      </c>
      <c r="H216" s="88">
        <v>5</v>
      </c>
    </row>
    <row r="217" spans="2:26" s="1" customFormat="1" x14ac:dyDescent="0.25">
      <c r="B217" s="88" t="str">
        <f>B216</f>
        <v>T-CAR-PHEV20_GSL21</v>
      </c>
      <c r="C217" s="88" t="str">
        <f>C216</f>
        <v>TRAELC</v>
      </c>
      <c r="D217" s="84" t="s">
        <v>356</v>
      </c>
      <c r="E217" s="81">
        <v>0.3</v>
      </c>
      <c r="F217" s="81">
        <v>0.3</v>
      </c>
      <c r="G217" s="81">
        <v>0.3</v>
      </c>
      <c r="H217" s="88">
        <v>5</v>
      </c>
    </row>
    <row r="218" spans="2:26" s="1" customFormat="1" x14ac:dyDescent="0.25">
      <c r="B218" s="88" t="str">
        <f>B114</f>
        <v>T-CAR-PHEV40_GSL21</v>
      </c>
      <c r="C218" s="88" t="str">
        <f>Commodities!B15</f>
        <v>TRAELC</v>
      </c>
      <c r="D218" s="84" t="s">
        <v>196</v>
      </c>
      <c r="E218" s="81">
        <v>0.5</v>
      </c>
      <c r="F218" s="81">
        <v>0.6</v>
      </c>
      <c r="G218" s="81">
        <v>0.8</v>
      </c>
      <c r="H218" s="88">
        <v>5</v>
      </c>
    </row>
    <row r="219" spans="2:26" s="1" customFormat="1" x14ac:dyDescent="0.25">
      <c r="B219" s="88" t="str">
        <f>B218</f>
        <v>T-CAR-PHEV40_GSL21</v>
      </c>
      <c r="C219" s="88" t="str">
        <f>C218</f>
        <v>TRAELC</v>
      </c>
      <c r="D219" s="84" t="s">
        <v>356</v>
      </c>
      <c r="E219" s="81">
        <v>0.3</v>
      </c>
      <c r="F219" s="81">
        <v>0.3</v>
      </c>
      <c r="G219" s="81">
        <v>0.3</v>
      </c>
      <c r="H219" s="88">
        <v>5</v>
      </c>
    </row>
    <row r="220" spans="2:26" x14ac:dyDescent="0.25">
      <c r="B220" s="88" t="str">
        <f>B115</f>
        <v>T-CAR-PHEV10_DST21</v>
      </c>
      <c r="C220" s="88" t="s">
        <v>40</v>
      </c>
      <c r="D220" s="84" t="s">
        <v>196</v>
      </c>
      <c r="E220" s="81">
        <v>0.5</v>
      </c>
      <c r="F220" s="81">
        <v>0.6</v>
      </c>
      <c r="G220" s="81">
        <v>0.8</v>
      </c>
      <c r="H220" s="88">
        <v>5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88" t="str">
        <f>B220</f>
        <v>T-CAR-PHEV10_DST21</v>
      </c>
      <c r="C221" s="88" t="s">
        <v>40</v>
      </c>
      <c r="D221" s="84" t="s">
        <v>356</v>
      </c>
      <c r="E221" s="81">
        <v>0.3</v>
      </c>
      <c r="F221" s="81">
        <v>0.3</v>
      </c>
      <c r="G221" s="81">
        <v>0.3</v>
      </c>
      <c r="H221" s="88">
        <v>5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>
      <c r="B222" s="88" t="str">
        <f>B116</f>
        <v>T-CAR-PHEV20_DST21</v>
      </c>
      <c r="C222" s="88" t="str">
        <f>Commodities!B15</f>
        <v>TRAELC</v>
      </c>
      <c r="D222" s="84" t="s">
        <v>196</v>
      </c>
      <c r="E222" s="81">
        <v>0.5</v>
      </c>
      <c r="F222" s="81">
        <v>0.6</v>
      </c>
      <c r="G222" s="81">
        <v>0.8</v>
      </c>
      <c r="H222" s="88">
        <v>5</v>
      </c>
    </row>
    <row r="223" spans="2:26" s="1" customFormat="1" x14ac:dyDescent="0.25">
      <c r="B223" s="88" t="str">
        <f>B222</f>
        <v>T-CAR-PHEV20_DST21</v>
      </c>
      <c r="C223" s="88" t="str">
        <f>C222</f>
        <v>TRAELC</v>
      </c>
      <c r="D223" s="84" t="s">
        <v>356</v>
      </c>
      <c r="E223" s="81">
        <v>0.3</v>
      </c>
      <c r="F223" s="81">
        <v>0.3</v>
      </c>
      <c r="G223" s="81">
        <v>0.3</v>
      </c>
      <c r="H223" s="88">
        <v>5</v>
      </c>
    </row>
    <row r="224" spans="2:26" s="1" customFormat="1" x14ac:dyDescent="0.25">
      <c r="B224" s="88" t="str">
        <f>B117</f>
        <v>T-CAR-PHEV40_DST21</v>
      </c>
      <c r="C224" s="88" t="str">
        <f>Commodities!B15</f>
        <v>TRAELC</v>
      </c>
      <c r="D224" s="84" t="s">
        <v>196</v>
      </c>
      <c r="E224" s="81">
        <v>0.5</v>
      </c>
      <c r="F224" s="81">
        <v>0.6</v>
      </c>
      <c r="G224" s="81">
        <v>0.8</v>
      </c>
      <c r="H224" s="88">
        <v>5</v>
      </c>
    </row>
    <row r="225" spans="2:26" s="1" customFormat="1" x14ac:dyDescent="0.25">
      <c r="B225" s="88" t="str">
        <f>B224</f>
        <v>T-CAR-PHEV40_DST21</v>
      </c>
      <c r="C225" s="88" t="str">
        <f>C224</f>
        <v>TRAELC</v>
      </c>
      <c r="D225" s="84" t="s">
        <v>356</v>
      </c>
      <c r="E225" s="81">
        <v>0.3</v>
      </c>
      <c r="F225" s="81">
        <v>0.3</v>
      </c>
      <c r="G225" s="81">
        <v>0.3</v>
      </c>
      <c r="H225" s="88">
        <v>5</v>
      </c>
    </row>
    <row r="226" spans="2:26" s="1" customFormat="1" x14ac:dyDescent="0.25">
      <c r="B226" s="83" t="str">
        <f>B124</f>
        <v>T-TAX-ICE_GSL31</v>
      </c>
      <c r="C226" s="83" t="str">
        <f>C200</f>
        <v>TRAGSL</v>
      </c>
      <c r="D226" s="93" t="str">
        <f t="shared" ref="D226:H226" si="23">D200</f>
        <v>UP</v>
      </c>
      <c r="E226" s="89">
        <f t="shared" si="23"/>
        <v>0.96784365458672328</v>
      </c>
      <c r="F226" s="89">
        <f t="shared" si="23"/>
        <v>1</v>
      </c>
      <c r="G226" s="89">
        <f t="shared" si="23"/>
        <v>1</v>
      </c>
      <c r="H226" s="83">
        <f t="shared" si="23"/>
        <v>5</v>
      </c>
    </row>
    <row r="227" spans="2:26" s="1" customFormat="1" x14ac:dyDescent="0.25">
      <c r="B227" s="83" t="str">
        <f>B226</f>
        <v>T-TAX-ICE_GSL31</v>
      </c>
      <c r="C227" s="83" t="str">
        <f t="shared" ref="C227:H251" si="24">C201</f>
        <v>TRAGSL</v>
      </c>
      <c r="D227" s="93" t="str">
        <f t="shared" si="24"/>
        <v>LO</v>
      </c>
      <c r="E227" s="89">
        <f t="shared" si="24"/>
        <v>0.96784365458672328</v>
      </c>
      <c r="F227" s="89">
        <f t="shared" si="24"/>
        <v>0.95</v>
      </c>
      <c r="G227" s="89">
        <f t="shared" si="24"/>
        <v>0.9</v>
      </c>
      <c r="H227" s="83">
        <f t="shared" si="24"/>
        <v>5</v>
      </c>
    </row>
    <row r="228" spans="2:26" s="1" customFormat="1" x14ac:dyDescent="0.25">
      <c r="B228" s="83" t="str">
        <f>B125</f>
        <v>T-TAX-ICE_DST31</v>
      </c>
      <c r="C228" s="83" t="str">
        <f t="shared" si="24"/>
        <v>TRADST</v>
      </c>
      <c r="D228" s="93" t="str">
        <f t="shared" si="24"/>
        <v>UP</v>
      </c>
      <c r="E228" s="89">
        <f t="shared" si="24"/>
        <v>0.95903634682608185</v>
      </c>
      <c r="F228" s="89">
        <f t="shared" si="24"/>
        <v>1</v>
      </c>
      <c r="G228" s="89">
        <f t="shared" si="24"/>
        <v>1</v>
      </c>
      <c r="H228" s="83">
        <f t="shared" si="24"/>
        <v>5</v>
      </c>
    </row>
    <row r="229" spans="2:26" s="1" customFormat="1" x14ac:dyDescent="0.25">
      <c r="B229" s="83" t="str">
        <f>B228</f>
        <v>T-TAX-ICE_DST31</v>
      </c>
      <c r="C229" s="83" t="str">
        <f t="shared" si="24"/>
        <v>TRADST</v>
      </c>
      <c r="D229" s="93" t="str">
        <f t="shared" si="24"/>
        <v>LO</v>
      </c>
      <c r="E229" s="89">
        <f t="shared" si="24"/>
        <v>0.95903634682608185</v>
      </c>
      <c r="F229" s="89">
        <f t="shared" si="24"/>
        <v>0.95</v>
      </c>
      <c r="G229" s="89">
        <f t="shared" si="24"/>
        <v>0.9</v>
      </c>
      <c r="H229" s="83">
        <f t="shared" si="24"/>
        <v>5</v>
      </c>
    </row>
    <row r="230" spans="2:26" s="1" customFormat="1" x14ac:dyDescent="0.25">
      <c r="B230" s="83" t="str">
        <f>B126</f>
        <v>T-TAX-ICE_DF31</v>
      </c>
      <c r="C230" s="83" t="str">
        <f t="shared" si="24"/>
        <v>TRACNG</v>
      </c>
      <c r="D230" s="93" t="str">
        <f t="shared" si="24"/>
        <v>UP</v>
      </c>
      <c r="E230" s="89">
        <f t="shared" si="24"/>
        <v>0.5</v>
      </c>
      <c r="F230" s="89">
        <f t="shared" si="24"/>
        <v>0.5</v>
      </c>
      <c r="G230" s="89">
        <f t="shared" si="24"/>
        <v>0.8</v>
      </c>
      <c r="H230" s="83">
        <f t="shared" si="24"/>
        <v>5</v>
      </c>
    </row>
    <row r="231" spans="2:26" s="1" customFormat="1" x14ac:dyDescent="0.25">
      <c r="B231" s="83" t="str">
        <f>B230</f>
        <v>T-TAX-ICE_DF31</v>
      </c>
      <c r="C231" s="83" t="str">
        <f t="shared" si="24"/>
        <v>TRACNG</v>
      </c>
      <c r="D231" s="93" t="str">
        <f t="shared" si="24"/>
        <v>LO</v>
      </c>
      <c r="E231" s="89">
        <f t="shared" si="24"/>
        <v>0.4</v>
      </c>
      <c r="F231" s="89">
        <f t="shared" si="24"/>
        <v>0.4</v>
      </c>
      <c r="G231" s="89">
        <f t="shared" si="24"/>
        <v>0.4</v>
      </c>
      <c r="H231" s="83">
        <f t="shared" si="24"/>
        <v>5</v>
      </c>
    </row>
    <row r="232" spans="2:26" x14ac:dyDescent="0.25">
      <c r="B232" s="83" t="str">
        <f>B127</f>
        <v>T-TAX-ICE_NGB31</v>
      </c>
      <c r="C232" s="83" t="str">
        <f t="shared" si="24"/>
        <v>TRACNG</v>
      </c>
      <c r="D232" s="93" t="str">
        <f t="shared" si="24"/>
        <v>UP</v>
      </c>
      <c r="E232" s="89">
        <f t="shared" si="24"/>
        <v>0.5</v>
      </c>
      <c r="F232" s="89">
        <f t="shared" si="24"/>
        <v>0.5</v>
      </c>
      <c r="G232" s="89">
        <f t="shared" si="24"/>
        <v>1</v>
      </c>
      <c r="H232" s="83">
        <f t="shared" si="24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B232</f>
        <v>T-TAX-ICE_NGB31</v>
      </c>
      <c r="C233" s="83" t="str">
        <f t="shared" si="24"/>
        <v>TRACNG</v>
      </c>
      <c r="D233" s="93" t="str">
        <f t="shared" si="24"/>
        <v>LO</v>
      </c>
      <c r="E233" s="89">
        <f t="shared" si="24"/>
        <v>0.5</v>
      </c>
      <c r="F233" s="89">
        <f t="shared" si="24"/>
        <v>0.5</v>
      </c>
      <c r="G233" s="89">
        <f t="shared" si="24"/>
        <v>0</v>
      </c>
      <c r="H233" s="83">
        <f t="shared" si="24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B128</f>
        <v>T-TAX-ICE_E8531</v>
      </c>
      <c r="C234" s="83" t="str">
        <f t="shared" si="24"/>
        <v>TRAETH</v>
      </c>
      <c r="D234" s="93" t="str">
        <f t="shared" si="24"/>
        <v>UP</v>
      </c>
      <c r="E234" s="89">
        <f t="shared" si="24"/>
        <v>0.85</v>
      </c>
      <c r="F234" s="89">
        <f t="shared" si="24"/>
        <v>0.85</v>
      </c>
      <c r="G234" s="89">
        <f t="shared" si="24"/>
        <v>0.85</v>
      </c>
      <c r="H234" s="83">
        <f t="shared" si="24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83" t="str">
        <f>B234</f>
        <v>T-TAX-ICE_E8531</v>
      </c>
      <c r="C235" s="83" t="str">
        <f t="shared" si="24"/>
        <v>TRAETH</v>
      </c>
      <c r="D235" s="93" t="str">
        <f t="shared" si="24"/>
        <v>LO</v>
      </c>
      <c r="E235" s="89">
        <f t="shared" si="24"/>
        <v>0</v>
      </c>
      <c r="F235" s="89">
        <f t="shared" si="24"/>
        <v>0</v>
      </c>
      <c r="G235" s="89">
        <f t="shared" si="24"/>
        <v>0</v>
      </c>
      <c r="H235" s="83">
        <f t="shared" si="24"/>
        <v>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83" t="str">
        <f>B130</f>
        <v>T-TAX-HEV_GSL31</v>
      </c>
      <c r="C236" s="83" t="str">
        <f t="shared" si="24"/>
        <v>TRAGSL</v>
      </c>
      <c r="D236" s="93" t="str">
        <f t="shared" si="24"/>
        <v>UP</v>
      </c>
      <c r="E236" s="89">
        <f t="shared" si="24"/>
        <v>0.96784365458672328</v>
      </c>
      <c r="F236" s="89">
        <f t="shared" si="24"/>
        <v>1</v>
      </c>
      <c r="G236" s="89">
        <f t="shared" si="24"/>
        <v>1</v>
      </c>
      <c r="H236" s="83">
        <f t="shared" si="24"/>
        <v>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83" t="str">
        <f>B236</f>
        <v>T-TAX-HEV_GSL31</v>
      </c>
      <c r="C237" s="83" t="str">
        <f t="shared" si="24"/>
        <v>TRAGSL</v>
      </c>
      <c r="D237" s="93" t="str">
        <f t="shared" si="24"/>
        <v>LO</v>
      </c>
      <c r="E237" s="89">
        <f t="shared" si="24"/>
        <v>0.96784365458672328</v>
      </c>
      <c r="F237" s="89">
        <f t="shared" si="24"/>
        <v>0.95</v>
      </c>
      <c r="G237" s="89">
        <f t="shared" si="24"/>
        <v>0.9</v>
      </c>
      <c r="H237" s="83">
        <f t="shared" si="24"/>
        <v>5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s="1" customFormat="1" x14ac:dyDescent="0.25">
      <c r="B238" s="83" t="str">
        <f>B131</f>
        <v>T-TAX-HEV_DST31</v>
      </c>
      <c r="C238" s="83" t="str">
        <f t="shared" si="24"/>
        <v>TRADST</v>
      </c>
      <c r="D238" s="93" t="str">
        <f t="shared" si="24"/>
        <v>UP</v>
      </c>
      <c r="E238" s="89">
        <f t="shared" si="24"/>
        <v>0.95903634682608185</v>
      </c>
      <c r="F238" s="89">
        <f t="shared" si="24"/>
        <v>1</v>
      </c>
      <c r="G238" s="89">
        <f t="shared" si="24"/>
        <v>1</v>
      </c>
      <c r="H238" s="83">
        <f t="shared" si="24"/>
        <v>5</v>
      </c>
    </row>
    <row r="239" spans="2:26" s="1" customFormat="1" x14ac:dyDescent="0.25">
      <c r="B239" s="83" t="str">
        <f>B238</f>
        <v>T-TAX-HEV_DST31</v>
      </c>
      <c r="C239" s="83" t="str">
        <f t="shared" si="24"/>
        <v>TRADST</v>
      </c>
      <c r="D239" s="93" t="str">
        <f t="shared" si="24"/>
        <v>LO</v>
      </c>
      <c r="E239" s="89">
        <f t="shared" si="24"/>
        <v>0.95903634682608185</v>
      </c>
      <c r="F239" s="89">
        <f t="shared" si="24"/>
        <v>0.95</v>
      </c>
      <c r="G239" s="89">
        <f t="shared" si="24"/>
        <v>0.9</v>
      </c>
      <c r="H239" s="83">
        <f t="shared" si="24"/>
        <v>5</v>
      </c>
    </row>
    <row r="240" spans="2:26" s="1" customFormat="1" x14ac:dyDescent="0.25">
      <c r="B240" s="83" t="str">
        <f>B132</f>
        <v>T-TAX-PHEV10_GSL31</v>
      </c>
      <c r="C240" s="83" t="str">
        <f t="shared" si="24"/>
        <v>TRAELC</v>
      </c>
      <c r="D240" s="93" t="str">
        <f t="shared" si="24"/>
        <v>UP</v>
      </c>
      <c r="E240" s="89">
        <f t="shared" si="24"/>
        <v>0.5</v>
      </c>
      <c r="F240" s="89">
        <f t="shared" si="24"/>
        <v>0.6</v>
      </c>
      <c r="G240" s="89">
        <f t="shared" si="24"/>
        <v>0.8</v>
      </c>
      <c r="H240" s="83">
        <f t="shared" si="24"/>
        <v>5</v>
      </c>
    </row>
    <row r="241" spans="2:8" s="1" customFormat="1" x14ac:dyDescent="0.25">
      <c r="B241" s="83" t="str">
        <f>B240</f>
        <v>T-TAX-PHEV10_GSL31</v>
      </c>
      <c r="C241" s="83" t="str">
        <f t="shared" si="24"/>
        <v>TRAELC</v>
      </c>
      <c r="D241" s="93" t="str">
        <f t="shared" si="24"/>
        <v>LO</v>
      </c>
      <c r="E241" s="89">
        <f t="shared" si="24"/>
        <v>0.3</v>
      </c>
      <c r="F241" s="89">
        <f t="shared" si="24"/>
        <v>0.3</v>
      </c>
      <c r="G241" s="89">
        <f t="shared" si="24"/>
        <v>0.3</v>
      </c>
      <c r="H241" s="83">
        <f t="shared" si="24"/>
        <v>5</v>
      </c>
    </row>
    <row r="242" spans="2:8" s="1" customFormat="1" x14ac:dyDescent="0.25">
      <c r="B242" s="83" t="str">
        <f>B133</f>
        <v>T-TAX-PHEV20_GSL31</v>
      </c>
      <c r="C242" s="83" t="str">
        <f t="shared" si="24"/>
        <v>TRAELC</v>
      </c>
      <c r="D242" s="93" t="str">
        <f t="shared" si="24"/>
        <v>UP</v>
      </c>
      <c r="E242" s="89">
        <f t="shared" si="24"/>
        <v>0.5</v>
      </c>
      <c r="F242" s="89">
        <f t="shared" si="24"/>
        <v>0.6</v>
      </c>
      <c r="G242" s="89">
        <f t="shared" si="24"/>
        <v>0.8</v>
      </c>
      <c r="H242" s="83">
        <f t="shared" si="24"/>
        <v>5</v>
      </c>
    </row>
    <row r="243" spans="2:8" s="1" customFormat="1" x14ac:dyDescent="0.25">
      <c r="B243" s="83" t="str">
        <f>B242</f>
        <v>T-TAX-PHEV20_GSL31</v>
      </c>
      <c r="C243" s="83" t="str">
        <f t="shared" si="24"/>
        <v>TRAELC</v>
      </c>
      <c r="D243" s="93" t="str">
        <f t="shared" si="24"/>
        <v>LO</v>
      </c>
      <c r="E243" s="89">
        <f t="shared" si="24"/>
        <v>0.3</v>
      </c>
      <c r="F243" s="89">
        <f t="shared" si="24"/>
        <v>0.3</v>
      </c>
      <c r="G243" s="89">
        <f t="shared" si="24"/>
        <v>0.3</v>
      </c>
      <c r="H243" s="83">
        <f t="shared" si="24"/>
        <v>5</v>
      </c>
    </row>
    <row r="244" spans="2:8" s="1" customFormat="1" x14ac:dyDescent="0.25">
      <c r="B244" s="83" t="str">
        <f>B134</f>
        <v>T-TAX-PHEV40_GSL31</v>
      </c>
      <c r="C244" s="83" t="str">
        <f t="shared" si="24"/>
        <v>TRAELC</v>
      </c>
      <c r="D244" s="93" t="str">
        <f t="shared" si="24"/>
        <v>UP</v>
      </c>
      <c r="E244" s="89">
        <f t="shared" si="24"/>
        <v>0.5</v>
      </c>
      <c r="F244" s="89">
        <f t="shared" si="24"/>
        <v>0.6</v>
      </c>
      <c r="G244" s="89">
        <f t="shared" si="24"/>
        <v>0.8</v>
      </c>
      <c r="H244" s="83">
        <f t="shared" si="24"/>
        <v>5</v>
      </c>
    </row>
    <row r="245" spans="2:8" s="1" customFormat="1" x14ac:dyDescent="0.25">
      <c r="B245" s="83" t="str">
        <f>B244</f>
        <v>T-TAX-PHEV40_GSL31</v>
      </c>
      <c r="C245" s="83" t="str">
        <f t="shared" si="24"/>
        <v>TRAELC</v>
      </c>
      <c r="D245" s="93" t="str">
        <f t="shared" si="24"/>
        <v>LO</v>
      </c>
      <c r="E245" s="89">
        <f t="shared" si="24"/>
        <v>0.3</v>
      </c>
      <c r="F245" s="89">
        <f t="shared" si="24"/>
        <v>0.3</v>
      </c>
      <c r="G245" s="89">
        <f t="shared" si="24"/>
        <v>0.3</v>
      </c>
      <c r="H245" s="83">
        <f t="shared" si="24"/>
        <v>5</v>
      </c>
    </row>
    <row r="246" spans="2:8" s="1" customFormat="1" x14ac:dyDescent="0.25">
      <c r="B246" s="83" t="str">
        <f>B135</f>
        <v>T-TAX-PHEV10_DST31</v>
      </c>
      <c r="C246" s="83" t="str">
        <f t="shared" si="24"/>
        <v>TRAELC</v>
      </c>
      <c r="D246" s="93" t="str">
        <f t="shared" si="24"/>
        <v>UP</v>
      </c>
      <c r="E246" s="89">
        <f t="shared" si="24"/>
        <v>0.5</v>
      </c>
      <c r="F246" s="89">
        <f t="shared" si="24"/>
        <v>0.6</v>
      </c>
      <c r="G246" s="89">
        <f t="shared" si="24"/>
        <v>0.8</v>
      </c>
      <c r="H246" s="83">
        <f t="shared" si="24"/>
        <v>5</v>
      </c>
    </row>
    <row r="247" spans="2:8" s="1" customFormat="1" x14ac:dyDescent="0.25">
      <c r="B247" s="83" t="str">
        <f>B246</f>
        <v>T-TAX-PHEV10_DST31</v>
      </c>
      <c r="C247" s="83" t="str">
        <f t="shared" si="24"/>
        <v>TRAELC</v>
      </c>
      <c r="D247" s="93" t="str">
        <f t="shared" si="24"/>
        <v>LO</v>
      </c>
      <c r="E247" s="89">
        <f t="shared" si="24"/>
        <v>0.3</v>
      </c>
      <c r="F247" s="89">
        <f t="shared" si="24"/>
        <v>0.3</v>
      </c>
      <c r="G247" s="89">
        <f t="shared" si="24"/>
        <v>0.3</v>
      </c>
      <c r="H247" s="83">
        <f t="shared" si="24"/>
        <v>5</v>
      </c>
    </row>
    <row r="248" spans="2:8" s="1" customFormat="1" x14ac:dyDescent="0.25">
      <c r="B248" s="83" t="str">
        <f>B136</f>
        <v>T-TAX-PHEV20_DST31</v>
      </c>
      <c r="C248" s="83" t="str">
        <f t="shared" si="24"/>
        <v>TRAELC</v>
      </c>
      <c r="D248" s="93" t="str">
        <f t="shared" si="24"/>
        <v>UP</v>
      </c>
      <c r="E248" s="89">
        <f t="shared" si="24"/>
        <v>0.5</v>
      </c>
      <c r="F248" s="89">
        <f t="shared" si="24"/>
        <v>0.6</v>
      </c>
      <c r="G248" s="89">
        <f t="shared" si="24"/>
        <v>0.8</v>
      </c>
      <c r="H248" s="83">
        <f t="shared" si="24"/>
        <v>5</v>
      </c>
    </row>
    <row r="249" spans="2:8" s="1" customFormat="1" x14ac:dyDescent="0.25">
      <c r="B249" s="83" t="str">
        <f>B248</f>
        <v>T-TAX-PHEV20_DST31</v>
      </c>
      <c r="C249" s="83" t="str">
        <f t="shared" si="24"/>
        <v>TRAELC</v>
      </c>
      <c r="D249" s="93" t="str">
        <f t="shared" si="24"/>
        <v>LO</v>
      </c>
      <c r="E249" s="89">
        <f t="shared" si="24"/>
        <v>0.3</v>
      </c>
      <c r="F249" s="89">
        <f t="shared" si="24"/>
        <v>0.3</v>
      </c>
      <c r="G249" s="89">
        <f t="shared" si="24"/>
        <v>0.3</v>
      </c>
      <c r="H249" s="83">
        <f t="shared" si="24"/>
        <v>5</v>
      </c>
    </row>
    <row r="250" spans="2:8" s="1" customFormat="1" x14ac:dyDescent="0.25">
      <c r="B250" s="83" t="str">
        <f>B137</f>
        <v>T-TAX-PHEV40_DST31</v>
      </c>
      <c r="C250" s="83" t="str">
        <f t="shared" si="24"/>
        <v>TRAELC</v>
      </c>
      <c r="D250" s="93" t="str">
        <f t="shared" si="24"/>
        <v>UP</v>
      </c>
      <c r="E250" s="89">
        <f t="shared" si="24"/>
        <v>0.5</v>
      </c>
      <c r="F250" s="89">
        <f t="shared" si="24"/>
        <v>0.6</v>
      </c>
      <c r="G250" s="89">
        <f t="shared" si="24"/>
        <v>0.8</v>
      </c>
      <c r="H250" s="83">
        <f t="shared" si="24"/>
        <v>5</v>
      </c>
    </row>
    <row r="251" spans="2:8" s="1" customFormat="1" x14ac:dyDescent="0.25">
      <c r="B251" s="83" t="str">
        <f>B250</f>
        <v>T-TAX-PHEV40_DST31</v>
      </c>
      <c r="C251" s="83" t="str">
        <f t="shared" si="24"/>
        <v>TRAELC</v>
      </c>
      <c r="D251" s="93" t="str">
        <f t="shared" si="24"/>
        <v>LO</v>
      </c>
      <c r="E251" s="89">
        <f t="shared" si="24"/>
        <v>0.3</v>
      </c>
      <c r="F251" s="89">
        <f t="shared" si="24"/>
        <v>0.3</v>
      </c>
      <c r="G251" s="89">
        <f t="shared" si="24"/>
        <v>0.3</v>
      </c>
      <c r="H251" s="83">
        <f t="shared" si="24"/>
        <v>5</v>
      </c>
    </row>
    <row r="252" spans="2:8" s="1" customFormat="1" x14ac:dyDescent="0.25">
      <c r="B252" s="88" t="str">
        <f>B144</f>
        <v>T-BUS-ICE_DST41</v>
      </c>
      <c r="C252" s="88" t="str">
        <f>Commodities!B9</f>
        <v>TRADST</v>
      </c>
      <c r="D252" s="84" t="str">
        <f t="shared" ref="D252" si="25">D226</f>
        <v>UP</v>
      </c>
      <c r="E252" s="81">
        <v>0.95903634682608185</v>
      </c>
      <c r="F252" s="81">
        <v>1</v>
      </c>
      <c r="G252" s="81">
        <v>1</v>
      </c>
      <c r="H252" s="88">
        <v>5</v>
      </c>
    </row>
    <row r="253" spans="2:8" s="1" customFormat="1" x14ac:dyDescent="0.25">
      <c r="B253" s="88" t="str">
        <f>B252</f>
        <v>T-BUS-ICE_DST41</v>
      </c>
      <c r="C253" s="88" t="str">
        <f>C252</f>
        <v>TRADST</v>
      </c>
      <c r="D253" s="84" t="str">
        <f t="shared" ref="D253" si="26">D227</f>
        <v>LO</v>
      </c>
      <c r="E253" s="81">
        <v>0.95903634682608185</v>
      </c>
      <c r="F253" s="81">
        <v>0.95</v>
      </c>
      <c r="G253" s="81">
        <v>0.9</v>
      </c>
      <c r="H253" s="88">
        <v>5</v>
      </c>
    </row>
    <row r="254" spans="2:8" s="1" customFormat="1" x14ac:dyDescent="0.25">
      <c r="B254" s="88" t="str">
        <f>B146</f>
        <v>T-BUS-ICE_NGB41</v>
      </c>
      <c r="C254" s="88" t="str">
        <f>Commodities!B13</f>
        <v>TRACNG</v>
      </c>
      <c r="D254" s="84" t="str">
        <f t="shared" ref="D254" si="27">D228</f>
        <v>UP</v>
      </c>
      <c r="E254" s="81">
        <v>0.5</v>
      </c>
      <c r="F254" s="81">
        <v>0.5</v>
      </c>
      <c r="G254" s="81">
        <v>1</v>
      </c>
      <c r="H254" s="88">
        <v>5</v>
      </c>
    </row>
    <row r="255" spans="2:8" s="1" customFormat="1" x14ac:dyDescent="0.25">
      <c r="B255" s="88" t="str">
        <f>B254</f>
        <v>T-BUS-ICE_NGB41</v>
      </c>
      <c r="C255" s="88" t="str">
        <f>C254</f>
        <v>TRACNG</v>
      </c>
      <c r="D255" s="84" t="str">
        <f t="shared" ref="D255" si="28">D229</f>
        <v>LO</v>
      </c>
      <c r="E255" s="81">
        <v>0.5</v>
      </c>
      <c r="F255" s="81">
        <v>0.5</v>
      </c>
      <c r="G255" s="81">
        <v>0</v>
      </c>
      <c r="H255" s="88">
        <v>5</v>
      </c>
    </row>
    <row r="256" spans="2:8" s="1" customFormat="1" x14ac:dyDescent="0.25">
      <c r="B256" s="83" t="str">
        <f>B152</f>
        <v>T-HPT-ICE_DST51</v>
      </c>
      <c r="C256" s="83" t="str">
        <f>Commodities!B9</f>
        <v>TRADST</v>
      </c>
      <c r="D256" s="93" t="s">
        <v>196</v>
      </c>
      <c r="E256" s="89">
        <v>1</v>
      </c>
      <c r="F256" s="89">
        <v>1</v>
      </c>
      <c r="G256" s="89">
        <v>1</v>
      </c>
      <c r="H256" s="83">
        <v>5</v>
      </c>
    </row>
    <row r="257" spans="2:26" x14ac:dyDescent="0.25">
      <c r="B257" s="83" t="str">
        <f>B256</f>
        <v>T-HPT-ICE_DST51</v>
      </c>
      <c r="C257" s="83" t="str">
        <f>C256</f>
        <v>TRADST</v>
      </c>
      <c r="D257" s="93" t="s">
        <v>356</v>
      </c>
      <c r="E257" s="89">
        <v>1</v>
      </c>
      <c r="F257" s="89">
        <v>1</v>
      </c>
      <c r="G257" s="89">
        <v>0.95</v>
      </c>
      <c r="H257" s="83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B154</f>
        <v>T-LGT-ICE_DST61</v>
      </c>
      <c r="C258" s="88" t="str">
        <f>Commodities!B9</f>
        <v>TRADST</v>
      </c>
      <c r="D258" s="84" t="s">
        <v>196</v>
      </c>
      <c r="E258" s="81">
        <v>0.95903634682608185</v>
      </c>
      <c r="F258" s="81">
        <v>1</v>
      </c>
      <c r="G258" s="81">
        <v>1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88" t="str">
        <f>B258</f>
        <v>T-LGT-ICE_DST61</v>
      </c>
      <c r="C259" s="88" t="str">
        <f>C258</f>
        <v>TRADST</v>
      </c>
      <c r="D259" s="84" t="s">
        <v>356</v>
      </c>
      <c r="E259" s="81">
        <v>0.95903634682608185</v>
      </c>
      <c r="F259" s="81">
        <v>0.95</v>
      </c>
      <c r="G259" s="81">
        <v>0.9</v>
      </c>
      <c r="H259" s="88">
        <v>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88" t="str">
        <f>B155</f>
        <v>T-LGT-HEV_DST61</v>
      </c>
      <c r="C260" s="88" t="str">
        <f>Commodities!B9</f>
        <v>TRADST</v>
      </c>
      <c r="D260" s="84" t="s">
        <v>196</v>
      </c>
      <c r="E260" s="81">
        <v>0.95903634682608185</v>
      </c>
      <c r="F260" s="81">
        <v>1</v>
      </c>
      <c r="G260" s="81">
        <v>1</v>
      </c>
      <c r="H260" s="88">
        <v>5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88" t="str">
        <f>B260</f>
        <v>T-LGT-HEV_DST61</v>
      </c>
      <c r="C261" s="88" t="str">
        <f>C260</f>
        <v>TRADST</v>
      </c>
      <c r="D261" s="84" t="s">
        <v>356</v>
      </c>
      <c r="E261" s="81">
        <v>0.95903634682608185</v>
      </c>
      <c r="F261" s="81">
        <v>0.95</v>
      </c>
      <c r="G261" s="81">
        <v>0.9</v>
      </c>
      <c r="H261" s="88">
        <v>5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s="1" customFormat="1" x14ac:dyDescent="0.25">
      <c r="B262" s="88" t="str">
        <f>B156</f>
        <v>T-LGT-PHEV_DST61</v>
      </c>
      <c r="C262" s="88" t="str">
        <f>Commodities!B15</f>
        <v>TRAELC</v>
      </c>
      <c r="D262" s="84" t="s">
        <v>196</v>
      </c>
      <c r="E262" s="81">
        <v>0.5</v>
      </c>
      <c r="F262" s="81">
        <v>0.6</v>
      </c>
      <c r="G262" s="81">
        <v>0.8</v>
      </c>
      <c r="H262" s="88">
        <v>5</v>
      </c>
    </row>
    <row r="263" spans="2:26" s="1" customFormat="1" x14ac:dyDescent="0.25">
      <c r="B263" s="88" t="str">
        <f>B262</f>
        <v>T-LGT-PHEV_DST61</v>
      </c>
      <c r="C263" s="88" t="str">
        <f>C262</f>
        <v>TRAELC</v>
      </c>
      <c r="D263" s="84" t="s">
        <v>356</v>
      </c>
      <c r="E263" s="81">
        <v>0.3</v>
      </c>
      <c r="F263" s="81">
        <v>0.3</v>
      </c>
      <c r="G263" s="81">
        <v>0.3</v>
      </c>
      <c r="H263" s="88">
        <v>5</v>
      </c>
    </row>
    <row r="264" spans="2:26" s="1" customFormat="1" x14ac:dyDescent="0.25">
      <c r="B264" s="88" t="str">
        <f>B157</f>
        <v>T-LGT-ICE_NGB61</v>
      </c>
      <c r="C264" s="88" t="str">
        <f>Commodities!B13</f>
        <v>TRACNG</v>
      </c>
      <c r="D264" s="84" t="s">
        <v>196</v>
      </c>
      <c r="E264" s="81">
        <v>0.5</v>
      </c>
      <c r="F264" s="81">
        <v>0.5</v>
      </c>
      <c r="G264" s="81">
        <v>1</v>
      </c>
      <c r="H264" s="88">
        <v>5</v>
      </c>
    </row>
    <row r="265" spans="2:26" s="1" customFormat="1" x14ac:dyDescent="0.25">
      <c r="B265" s="88" t="str">
        <f>B264</f>
        <v>T-LGT-ICE_NGB61</v>
      </c>
      <c r="C265" s="88" t="str">
        <f>C264</f>
        <v>TRACNG</v>
      </c>
      <c r="D265" s="84" t="s">
        <v>356</v>
      </c>
      <c r="E265" s="81">
        <v>0.5</v>
      </c>
      <c r="F265" s="81">
        <v>0.5</v>
      </c>
      <c r="G265" s="81">
        <v>0</v>
      </c>
      <c r="H265" s="88">
        <v>5</v>
      </c>
    </row>
    <row r="266" spans="2:26" s="1" customFormat="1" x14ac:dyDescent="0.25">
      <c r="B266" s="88" t="str">
        <f>B158</f>
        <v>T-LGT-PHEV_NGB61</v>
      </c>
      <c r="C266" s="88" t="str">
        <f>Commodities!B15</f>
        <v>TRAELC</v>
      </c>
      <c r="D266" s="84" t="s">
        <v>196</v>
      </c>
      <c r="E266" s="81">
        <v>0.5</v>
      </c>
      <c r="F266" s="81">
        <v>0.6</v>
      </c>
      <c r="G266" s="81">
        <v>0.8</v>
      </c>
      <c r="H266" s="88">
        <v>5</v>
      </c>
    </row>
    <row r="267" spans="2:26" s="1" customFormat="1" x14ac:dyDescent="0.25">
      <c r="B267" s="88" t="str">
        <f>B266</f>
        <v>T-LGT-PHEV_NGB61</v>
      </c>
      <c r="C267" s="88" t="str">
        <f>C266</f>
        <v>TRAELC</v>
      </c>
      <c r="D267" s="84" t="s">
        <v>356</v>
      </c>
      <c r="E267" s="81">
        <v>0.3</v>
      </c>
      <c r="F267" s="81">
        <v>0.3</v>
      </c>
      <c r="G267" s="81">
        <v>0.3</v>
      </c>
      <c r="H267" s="88">
        <v>5</v>
      </c>
    </row>
    <row r="268" spans="2:26" x14ac:dyDescent="0.25">
      <c r="B268" s="83" t="str">
        <f>B162</f>
        <v>T-MGT-ICE_DST71</v>
      </c>
      <c r="C268" s="83" t="str">
        <f>Commodities!B9</f>
        <v>TRADST</v>
      </c>
      <c r="D268" s="93" t="s">
        <v>196</v>
      </c>
      <c r="E268" s="89">
        <v>0.95903634682608174</v>
      </c>
      <c r="F268" s="89">
        <v>1</v>
      </c>
      <c r="G268" s="89">
        <v>1</v>
      </c>
      <c r="H268" s="83">
        <v>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x14ac:dyDescent="0.25">
      <c r="B269" s="83" t="str">
        <f>B268</f>
        <v>T-MGT-ICE_DST71</v>
      </c>
      <c r="C269" s="83" t="str">
        <f>C268</f>
        <v>TRADST</v>
      </c>
      <c r="D269" s="93" t="s">
        <v>356</v>
      </c>
      <c r="E269" s="89">
        <v>0.95903634682608174</v>
      </c>
      <c r="F269" s="89">
        <v>0.95</v>
      </c>
      <c r="G269" s="89">
        <v>0.9</v>
      </c>
      <c r="H269" s="83">
        <v>5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s="1" customFormat="1" x14ac:dyDescent="0.25">
      <c r="B270" s="83" t="str">
        <f>B163</f>
        <v>T-MGT-HEV_DST71</v>
      </c>
      <c r="C270" s="83" t="str">
        <f>Commodities!B9</f>
        <v>TRADST</v>
      </c>
      <c r="D270" s="93" t="s">
        <v>196</v>
      </c>
      <c r="E270" s="89">
        <v>0.95903634682608174</v>
      </c>
      <c r="F270" s="89">
        <v>1</v>
      </c>
      <c r="G270" s="89">
        <v>1</v>
      </c>
      <c r="H270" s="83">
        <v>5</v>
      </c>
    </row>
    <row r="271" spans="2:26" s="1" customFormat="1" x14ac:dyDescent="0.25">
      <c r="B271" s="83" t="str">
        <f>B270</f>
        <v>T-MGT-HEV_DST71</v>
      </c>
      <c r="C271" s="83" t="str">
        <f>C270</f>
        <v>TRADST</v>
      </c>
      <c r="D271" s="93" t="s">
        <v>356</v>
      </c>
      <c r="E271" s="89">
        <v>0.95903634682608174</v>
      </c>
      <c r="F271" s="89">
        <v>0.95</v>
      </c>
      <c r="G271" s="89">
        <v>0.9</v>
      </c>
      <c r="H271" s="83">
        <v>5</v>
      </c>
    </row>
    <row r="272" spans="2:26" s="1" customFormat="1" x14ac:dyDescent="0.25">
      <c r="B272" s="83" t="str">
        <f>B165</f>
        <v>T-MGT-ICE_NGB71</v>
      </c>
      <c r="C272" s="83" t="str">
        <f>Commodities!B13</f>
        <v>TRACNG</v>
      </c>
      <c r="D272" s="93" t="s">
        <v>196</v>
      </c>
      <c r="E272" s="89">
        <v>0.5</v>
      </c>
      <c r="F272" s="89">
        <v>0.5</v>
      </c>
      <c r="G272" s="89">
        <v>1</v>
      </c>
      <c r="H272" s="83">
        <v>5</v>
      </c>
    </row>
    <row r="273" spans="2:26" s="1" customFormat="1" x14ac:dyDescent="0.25">
      <c r="B273" s="83" t="str">
        <f>B272</f>
        <v>T-MGT-ICE_NGB71</v>
      </c>
      <c r="C273" s="83" t="str">
        <f>C272</f>
        <v>TRACNG</v>
      </c>
      <c r="D273" s="93" t="s">
        <v>356</v>
      </c>
      <c r="E273" s="89">
        <v>0.5</v>
      </c>
      <c r="F273" s="89">
        <v>0.5</v>
      </c>
      <c r="G273" s="89">
        <v>0</v>
      </c>
      <c r="H273" s="83">
        <v>5</v>
      </c>
    </row>
    <row r="274" spans="2:26" s="1" customFormat="1" x14ac:dyDescent="0.25">
      <c r="B274" s="83" t="str">
        <f>B166</f>
        <v>T-MGT-HEV_NGB71</v>
      </c>
      <c r="C274" s="83" t="str">
        <f>Commodities!B13</f>
        <v>TRACNG</v>
      </c>
      <c r="D274" s="93" t="s">
        <v>196</v>
      </c>
      <c r="E274" s="89">
        <v>0.5</v>
      </c>
      <c r="F274" s="89">
        <v>0.5</v>
      </c>
      <c r="G274" s="89">
        <v>1</v>
      </c>
      <c r="H274" s="83">
        <v>5</v>
      </c>
    </row>
    <row r="275" spans="2:26" s="1" customFormat="1" x14ac:dyDescent="0.25">
      <c r="B275" s="83" t="str">
        <f>B274</f>
        <v>T-MGT-HEV_NGB71</v>
      </c>
      <c r="C275" s="83" t="str">
        <f>C274</f>
        <v>TRACNG</v>
      </c>
      <c r="D275" s="93" t="s">
        <v>356</v>
      </c>
      <c r="E275" s="89">
        <v>0.5</v>
      </c>
      <c r="F275" s="89">
        <v>0.5</v>
      </c>
      <c r="G275" s="89">
        <v>0</v>
      </c>
      <c r="H275" s="83">
        <v>5</v>
      </c>
    </row>
    <row r="276" spans="2:26" x14ac:dyDescent="0.25">
      <c r="B276" s="88" t="str">
        <f>B170</f>
        <v>T-HGT-ICE_DST81</v>
      </c>
      <c r="C276" s="88" t="str">
        <f>Commodities!B9</f>
        <v>TRADST</v>
      </c>
      <c r="D276" s="84" t="s">
        <v>196</v>
      </c>
      <c r="E276" s="81">
        <v>0.95903634682608174</v>
      </c>
      <c r="F276" s="81">
        <v>1</v>
      </c>
      <c r="G276" s="81">
        <v>1</v>
      </c>
      <c r="H276" s="88">
        <v>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x14ac:dyDescent="0.25">
      <c r="B277" s="88" t="str">
        <f>B276</f>
        <v>T-HGT-ICE_DST81</v>
      </c>
      <c r="C277" s="88" t="str">
        <f>C276</f>
        <v>TRADST</v>
      </c>
      <c r="D277" s="84" t="s">
        <v>356</v>
      </c>
      <c r="E277" s="81">
        <v>0.95903634682608174</v>
      </c>
      <c r="F277" s="81">
        <v>0.95</v>
      </c>
      <c r="G277" s="81">
        <v>0.9</v>
      </c>
      <c r="H277" s="88">
        <v>5</v>
      </c>
    </row>
    <row r="278" spans="2:26" s="1" customFormat="1" x14ac:dyDescent="0.25">
      <c r="B278" s="88" t="str">
        <f>B171</f>
        <v>T-HGT-HEV_DST81</v>
      </c>
      <c r="C278" s="88" t="str">
        <f>Commodities!B9</f>
        <v>TRADST</v>
      </c>
      <c r="D278" s="84" t="s">
        <v>196</v>
      </c>
      <c r="E278" s="81">
        <v>0.95903634682608174</v>
      </c>
      <c r="F278" s="81">
        <v>1</v>
      </c>
      <c r="G278" s="81">
        <v>1</v>
      </c>
      <c r="H278" s="88">
        <v>5</v>
      </c>
    </row>
    <row r="279" spans="2:26" s="1" customFormat="1" x14ac:dyDescent="0.25">
      <c r="B279" s="88" t="str">
        <f>B278</f>
        <v>T-HGT-HEV_DST81</v>
      </c>
      <c r="C279" s="88" t="str">
        <f>C278</f>
        <v>TRADST</v>
      </c>
      <c r="D279" s="84" t="s">
        <v>356</v>
      </c>
      <c r="E279" s="81">
        <v>0.95903634682608174</v>
      </c>
      <c r="F279" s="81">
        <v>0.95</v>
      </c>
      <c r="G279" s="81">
        <v>0.9</v>
      </c>
      <c r="H279" s="88">
        <v>5</v>
      </c>
    </row>
    <row r="280" spans="2:26" s="1" customFormat="1" x14ac:dyDescent="0.25">
      <c r="B280" s="88" t="str">
        <f>B173</f>
        <v>T-HGT-ICE_NGB81</v>
      </c>
      <c r="C280" s="88" t="str">
        <f>Commodities!B13</f>
        <v>TRACNG</v>
      </c>
      <c r="D280" s="84" t="s">
        <v>196</v>
      </c>
      <c r="E280" s="81">
        <v>0.5</v>
      </c>
      <c r="F280" s="81">
        <v>0.5</v>
      </c>
      <c r="G280" s="81">
        <v>1</v>
      </c>
      <c r="H280" s="88">
        <v>5</v>
      </c>
    </row>
    <row r="281" spans="2:26" s="1" customFormat="1" x14ac:dyDescent="0.25">
      <c r="B281" s="88" t="str">
        <f>B280</f>
        <v>T-HGT-ICE_NGB81</v>
      </c>
      <c r="C281" s="88" t="str">
        <f>C280</f>
        <v>TRACNG</v>
      </c>
      <c r="D281" s="84" t="s">
        <v>356</v>
      </c>
      <c r="E281" s="81">
        <v>0.5</v>
      </c>
      <c r="F281" s="81">
        <v>0.5</v>
      </c>
      <c r="G281" s="81">
        <v>0</v>
      </c>
      <c r="H281" s="88">
        <v>5</v>
      </c>
    </row>
    <row r="282" spans="2:26" s="1" customFormat="1" x14ac:dyDescent="0.25">
      <c r="B282" s="88" t="str">
        <f>B174</f>
        <v>T-HGT-HEV_NGB81</v>
      </c>
      <c r="C282" s="88" t="str">
        <f>Commodities!B13</f>
        <v>TRACNG</v>
      </c>
      <c r="D282" s="84" t="s">
        <v>196</v>
      </c>
      <c r="E282" s="81">
        <v>0.5</v>
      </c>
      <c r="F282" s="81">
        <v>0.5</v>
      </c>
      <c r="G282" s="81">
        <v>1</v>
      </c>
      <c r="H282" s="88">
        <v>5</v>
      </c>
    </row>
    <row r="283" spans="2:26" s="1" customFormat="1" x14ac:dyDescent="0.25">
      <c r="B283" s="88" t="str">
        <f>B282</f>
        <v>T-HGT-HEV_NGB81</v>
      </c>
      <c r="C283" s="88" t="str">
        <f>C282</f>
        <v>TRACNG</v>
      </c>
      <c r="D283" s="84" t="s">
        <v>356</v>
      </c>
      <c r="E283" s="81">
        <v>0.5</v>
      </c>
      <c r="F283" s="81">
        <v>0.5</v>
      </c>
      <c r="G283" s="81">
        <v>0</v>
      </c>
      <c r="H283" s="88">
        <v>5</v>
      </c>
    </row>
    <row r="284" spans="2:26" x14ac:dyDescent="0.25">
      <c r="B284" s="83" t="str">
        <f>B178</f>
        <v>T-GTR-ICE_DST91</v>
      </c>
      <c r="C284" s="83" t="str">
        <f>Commodities!B9</f>
        <v>TRADST</v>
      </c>
      <c r="D284" s="93" t="s">
        <v>196</v>
      </c>
      <c r="E284" s="89">
        <v>1</v>
      </c>
      <c r="F284" s="89">
        <v>1</v>
      </c>
      <c r="G284" s="89">
        <v>1</v>
      </c>
      <c r="H284" s="83">
        <v>5</v>
      </c>
    </row>
    <row r="285" spans="2:26" x14ac:dyDescent="0.25">
      <c r="B285" s="83" t="str">
        <f>B284</f>
        <v>T-GTR-ICE_DST91</v>
      </c>
      <c r="C285" s="83" t="str">
        <f>C284</f>
        <v>TRADST</v>
      </c>
      <c r="D285" s="93" t="s">
        <v>356</v>
      </c>
      <c r="E285" s="89">
        <v>1</v>
      </c>
      <c r="F285" s="89">
        <v>1</v>
      </c>
      <c r="G285" s="89">
        <v>0.95</v>
      </c>
      <c r="H285" s="83">
        <v>5</v>
      </c>
    </row>
    <row r="286" spans="2:26" x14ac:dyDescent="0.25">
      <c r="B286" s="88" t="str">
        <f>B182</f>
        <v>T-TUR_NEW</v>
      </c>
      <c r="C286" s="88" t="str">
        <f>Commodities!B9</f>
        <v>TRADST</v>
      </c>
      <c r="D286" s="84" t="s">
        <v>196</v>
      </c>
      <c r="E286" s="81">
        <v>0.95903634682608174</v>
      </c>
      <c r="F286" s="81">
        <v>1</v>
      </c>
      <c r="G286" s="81">
        <v>1</v>
      </c>
      <c r="H286" s="88">
        <v>5</v>
      </c>
    </row>
    <row r="287" spans="2:26" x14ac:dyDescent="0.25">
      <c r="B287" s="88" t="str">
        <f>B286</f>
        <v>T-TUR_NEW</v>
      </c>
      <c r="C287" s="88" t="str">
        <f>C286</f>
        <v>TRADST</v>
      </c>
      <c r="D287" s="84" t="s">
        <v>356</v>
      </c>
      <c r="E287" s="81">
        <v>0.95903634682608174</v>
      </c>
      <c r="F287" s="81">
        <v>0.95</v>
      </c>
      <c r="G287" s="81">
        <v>0</v>
      </c>
      <c r="H287" s="88">
        <v>5</v>
      </c>
    </row>
    <row r="288" spans="2:26" s="1" customFormat="1" x14ac:dyDescent="0.25">
      <c r="B288" s="88" t="str">
        <f>B182</f>
        <v>T-TUR_NEW</v>
      </c>
      <c r="C288" s="88" t="str">
        <f>Commodities!B15</f>
        <v>TRAELC</v>
      </c>
      <c r="D288" s="84" t="s">
        <v>196</v>
      </c>
      <c r="E288" s="81">
        <v>0</v>
      </c>
      <c r="F288" s="81">
        <v>0</v>
      </c>
      <c r="G288" s="81">
        <v>0.5</v>
      </c>
      <c r="H288" s="88">
        <v>5</v>
      </c>
    </row>
    <row r="289" spans="2:8" s="1" customFormat="1" x14ac:dyDescent="0.25">
      <c r="B289" s="88" t="str">
        <f>B288</f>
        <v>T-TUR_NEW</v>
      </c>
      <c r="C289" s="88" t="str">
        <f>C288</f>
        <v>TRAELC</v>
      </c>
      <c r="D289" s="84" t="s">
        <v>356</v>
      </c>
      <c r="E289" s="81">
        <v>0</v>
      </c>
      <c r="F289" s="81">
        <v>0</v>
      </c>
      <c r="G289" s="81">
        <v>0</v>
      </c>
      <c r="H289" s="88">
        <v>5</v>
      </c>
    </row>
    <row r="290" spans="2:8" x14ac:dyDescent="0.25">
      <c r="B290" s="83" t="str">
        <f>B183</f>
        <v>T-NAV_NEW</v>
      </c>
      <c r="C290" s="83" t="str">
        <f>Commodities!B9</f>
        <v>TRADST</v>
      </c>
      <c r="D290" s="93" t="s">
        <v>196</v>
      </c>
      <c r="E290" s="89">
        <v>1</v>
      </c>
      <c r="F290" s="89">
        <v>1</v>
      </c>
      <c r="G290" s="89">
        <v>1</v>
      </c>
      <c r="H290" s="83">
        <v>5</v>
      </c>
    </row>
    <row r="291" spans="2:8" x14ac:dyDescent="0.25">
      <c r="B291" s="83" t="str">
        <f>B290</f>
        <v>T-NAV_NEW</v>
      </c>
      <c r="C291" s="83" t="str">
        <f>C290</f>
        <v>TRADST</v>
      </c>
      <c r="D291" s="93" t="s">
        <v>356</v>
      </c>
      <c r="E291" s="89">
        <v>1</v>
      </c>
      <c r="F291" s="89">
        <v>1</v>
      </c>
      <c r="G291" s="89">
        <v>0</v>
      </c>
      <c r="H291" s="83">
        <v>5</v>
      </c>
    </row>
    <row r="292" spans="2:8" x14ac:dyDescent="0.25">
      <c r="B292" s="88" t="str">
        <f>B184</f>
        <v>T-OTH_NEW</v>
      </c>
      <c r="C292" s="88" t="str">
        <f>Commodities!B8</f>
        <v>TRAGSL</v>
      </c>
      <c r="D292" s="84" t="s">
        <v>196</v>
      </c>
      <c r="E292" s="81">
        <v>0.27039385491167939</v>
      </c>
      <c r="F292" s="81">
        <v>0.27039385491167939</v>
      </c>
      <c r="G292" s="81">
        <v>0.3</v>
      </c>
      <c r="H292" s="88">
        <v>5</v>
      </c>
    </row>
    <row r="293" spans="2:8" x14ac:dyDescent="0.25">
      <c r="B293" s="88" t="str">
        <f>B292</f>
        <v>T-OTH_NEW</v>
      </c>
      <c r="C293" s="88" t="str">
        <f>C292</f>
        <v>TRAGSL</v>
      </c>
      <c r="D293" s="84" t="s">
        <v>356</v>
      </c>
      <c r="E293" s="81">
        <v>0.27039385491167939</v>
      </c>
      <c r="F293" s="81">
        <v>0.27039385491167939</v>
      </c>
      <c r="G293" s="81">
        <v>0</v>
      </c>
      <c r="H293" s="88">
        <v>5</v>
      </c>
    </row>
    <row r="294" spans="2:8" x14ac:dyDescent="0.25">
      <c r="B294" s="88" t="str">
        <f t="shared" ref="B294:B298" si="29">B293</f>
        <v>T-OTH_NEW</v>
      </c>
      <c r="C294" s="88" t="str">
        <f>Commodities!B9</f>
        <v>TRADST</v>
      </c>
      <c r="D294" s="84" t="s">
        <v>196</v>
      </c>
      <c r="E294" s="81">
        <v>0.64957427938717227</v>
      </c>
      <c r="F294" s="81">
        <v>0.64957427938717227</v>
      </c>
      <c r="G294" s="81">
        <v>0.7</v>
      </c>
      <c r="H294" s="88">
        <v>5</v>
      </c>
    </row>
    <row r="295" spans="2:8" x14ac:dyDescent="0.25">
      <c r="B295" s="88" t="str">
        <f t="shared" si="29"/>
        <v>T-OTH_NEW</v>
      </c>
      <c r="C295" s="88" t="str">
        <f>C294</f>
        <v>TRADST</v>
      </c>
      <c r="D295" s="84" t="s">
        <v>356</v>
      </c>
      <c r="E295" s="81">
        <v>0.64957427938717227</v>
      </c>
      <c r="F295" s="81">
        <v>0.64957427938717227</v>
      </c>
      <c r="G295" s="81">
        <v>0</v>
      </c>
      <c r="H295" s="88">
        <v>5</v>
      </c>
    </row>
    <row r="296" spans="2:8" x14ac:dyDescent="0.25">
      <c r="B296" s="88" t="str">
        <f t="shared" si="29"/>
        <v>T-OTH_NEW</v>
      </c>
      <c r="C296" s="88" t="str">
        <f>Commodities!B10</f>
        <v>TRAETH</v>
      </c>
      <c r="D296" s="84" t="s">
        <v>196</v>
      </c>
      <c r="E296" s="81">
        <v>0</v>
      </c>
      <c r="F296" s="81">
        <v>0</v>
      </c>
      <c r="G296" s="81">
        <v>0.05</v>
      </c>
      <c r="H296" s="88">
        <v>5</v>
      </c>
    </row>
    <row r="297" spans="2:8" x14ac:dyDescent="0.25">
      <c r="B297" s="88" t="str">
        <f t="shared" si="29"/>
        <v>T-OTH_NEW</v>
      </c>
      <c r="C297" s="88" t="str">
        <f>C296</f>
        <v>TRAETH</v>
      </c>
      <c r="D297" s="84" t="s">
        <v>356</v>
      </c>
      <c r="E297" s="81">
        <v>0</v>
      </c>
      <c r="F297" s="81">
        <v>0</v>
      </c>
      <c r="G297" s="81">
        <v>0</v>
      </c>
      <c r="H297" s="88">
        <v>5</v>
      </c>
    </row>
    <row r="298" spans="2:8" x14ac:dyDescent="0.25">
      <c r="B298" s="88" t="str">
        <f t="shared" si="29"/>
        <v>T-OTH_NEW</v>
      </c>
      <c r="C298" s="88" t="str">
        <f>Commodities!B11</f>
        <v>TRABDL</v>
      </c>
      <c r="D298" s="84" t="s">
        <v>196</v>
      </c>
      <c r="E298" s="81">
        <v>2.774549221160999E-2</v>
      </c>
      <c r="F298" s="81">
        <v>2.774549221160999E-2</v>
      </c>
      <c r="G298" s="81">
        <v>0.2</v>
      </c>
      <c r="H298" s="88">
        <v>5</v>
      </c>
    </row>
    <row r="299" spans="2:8" x14ac:dyDescent="0.25">
      <c r="B299" s="88" t="str">
        <f>B298</f>
        <v>T-OTH_NEW</v>
      </c>
      <c r="C299" s="88" t="str">
        <f>C298</f>
        <v>TRABDL</v>
      </c>
      <c r="D299" s="84" t="s">
        <v>356</v>
      </c>
      <c r="E299" s="81">
        <v>2.774549221160999E-2</v>
      </c>
      <c r="F299" s="81">
        <v>2.774549221160999E-2</v>
      </c>
      <c r="G299" s="81">
        <v>0</v>
      </c>
      <c r="H299" s="88">
        <v>5</v>
      </c>
    </row>
    <row r="300" spans="2:8" x14ac:dyDescent="0.25">
      <c r="B300" s="88" t="str">
        <f>B299</f>
        <v>T-OTH_NEW</v>
      </c>
      <c r="C300" s="88" t="str">
        <f>Commodities!B15</f>
        <v>TRAELC</v>
      </c>
      <c r="D300" s="84" t="s">
        <v>196</v>
      </c>
      <c r="E300" s="81">
        <v>0</v>
      </c>
      <c r="F300" s="81">
        <v>0</v>
      </c>
      <c r="G300" s="81">
        <v>0.3</v>
      </c>
      <c r="H300" s="88">
        <v>5</v>
      </c>
    </row>
    <row r="301" spans="2:8" x14ac:dyDescent="0.25">
      <c r="B301" s="88" t="str">
        <f>B300</f>
        <v>T-OTH_NEW</v>
      </c>
      <c r="C301" s="88" t="str">
        <f>C300</f>
        <v>TRAELC</v>
      </c>
      <c r="D301" s="84" t="s">
        <v>356</v>
      </c>
      <c r="E301" s="81">
        <v>0</v>
      </c>
      <c r="F301" s="81">
        <v>0</v>
      </c>
      <c r="G301" s="81">
        <v>0</v>
      </c>
      <c r="H301" s="88">
        <v>5</v>
      </c>
    </row>
    <row r="302" spans="2:8" x14ac:dyDescent="0.25">
      <c r="B302" s="83" t="str">
        <f>B186</f>
        <v>T-AVI_DOM_NEW</v>
      </c>
      <c r="C302" s="91" t="str">
        <f>Commodities!B18</f>
        <v>TRAKER</v>
      </c>
      <c r="D302" s="93" t="s">
        <v>196</v>
      </c>
      <c r="E302" s="89">
        <v>1</v>
      </c>
      <c r="F302" s="89">
        <v>1</v>
      </c>
      <c r="G302" s="89">
        <v>1</v>
      </c>
      <c r="H302" s="83">
        <v>5</v>
      </c>
    </row>
    <row r="303" spans="2:8" x14ac:dyDescent="0.25">
      <c r="B303" s="83" t="str">
        <f>B302</f>
        <v>T-AVI_DOM_NEW</v>
      </c>
      <c r="C303" s="91" t="str">
        <f>C302</f>
        <v>TRAKER</v>
      </c>
      <c r="D303" s="93" t="s">
        <v>356</v>
      </c>
      <c r="E303" s="89">
        <v>1</v>
      </c>
      <c r="F303" s="89">
        <v>1</v>
      </c>
      <c r="G303" s="89">
        <v>0</v>
      </c>
      <c r="H303" s="83">
        <v>5</v>
      </c>
    </row>
    <row r="304" spans="2:8" x14ac:dyDescent="0.25">
      <c r="B304" s="83" t="str">
        <f>B187</f>
        <v>T-AVI_INT_NEW</v>
      </c>
      <c r="C304" s="91" t="str">
        <f>Commodities!B18</f>
        <v>TRAKER</v>
      </c>
      <c r="D304" s="93" t="s">
        <v>196</v>
      </c>
      <c r="E304" s="89">
        <v>1</v>
      </c>
      <c r="F304" s="89">
        <v>1</v>
      </c>
      <c r="G304" s="89">
        <v>1</v>
      </c>
      <c r="H304" s="83">
        <v>5</v>
      </c>
    </row>
    <row r="305" spans="2:8" x14ac:dyDescent="0.25">
      <c r="B305" s="87" t="str">
        <f>B304</f>
        <v>T-AVI_INT_NEW</v>
      </c>
      <c r="C305" s="87" t="str">
        <f>C304</f>
        <v>TRAKER</v>
      </c>
      <c r="D305" s="85" t="s">
        <v>356</v>
      </c>
      <c r="E305" s="82">
        <v>1</v>
      </c>
      <c r="F305" s="82">
        <v>1</v>
      </c>
      <c r="G305" s="82">
        <v>0</v>
      </c>
      <c r="H305" s="92">
        <v>5</v>
      </c>
    </row>
  </sheetData>
  <phoneticPr fontId="15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2021-02-22T21:08:22Z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752651393413543</vt:r8>
  </property>
</Properties>
</file>