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1F8925B-FD95-4286-9F9D-FD4B4AAE956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1" r:id="rId1"/>
    <sheet name="Regions" sheetId="15" r:id="rId2"/>
    <sheet name="ShortRange" sheetId="17" r:id="rId3"/>
    <sheet name="MediumRange" sheetId="1" r:id="rId4"/>
    <sheet name="LongRange" sheetId="16" r:id="rId5"/>
    <sheet name="TOPINS" sheetId="20" r:id="rId6"/>
    <sheet name="common" sheetId="18" r:id="rId7"/>
  </sheets>
  <definedNames>
    <definedName name="__123Graph_AEUMILKPN" localSheetId="0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5" i="20" l="1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AI44" i="1" l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B41" i="1"/>
  <c r="B42" i="1" s="1"/>
  <c r="B43" i="1" s="1"/>
  <c r="B44" i="1" s="1"/>
  <c r="H41" i="1"/>
  <c r="H36" i="1"/>
  <c r="B36" i="1"/>
  <c r="B37" i="1" s="1"/>
  <c r="B38" i="1" s="1"/>
  <c r="B39" i="1" s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B12" i="1" s="1"/>
  <c r="B13" i="1" s="1"/>
  <c r="B14" i="1" s="1"/>
  <c r="B16" i="1"/>
  <c r="B17" i="1" s="1"/>
  <c r="B18" i="1" s="1"/>
  <c r="B19" i="1" s="1"/>
  <c r="H16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B26" i="16"/>
  <c r="B27" i="16" s="1"/>
  <c r="B28" i="16" s="1"/>
  <c r="B29" i="16" s="1"/>
  <c r="H21" i="16"/>
  <c r="B21" i="16"/>
  <c r="B22" i="16" s="1"/>
  <c r="B23" i="16" s="1"/>
  <c r="B24" i="16" s="1"/>
  <c r="H16" i="16"/>
  <c r="B16" i="16"/>
  <c r="B17" i="16" s="1"/>
  <c r="B18" i="16" s="1"/>
  <c r="B19" i="16" s="1"/>
  <c r="H11" i="16"/>
  <c r="B11" i="16"/>
  <c r="B12" i="16" s="1"/>
  <c r="B13" i="16" s="1"/>
  <c r="B14" i="16" s="1"/>
  <c r="H31" i="1"/>
  <c r="B31" i="1"/>
  <c r="B32" i="1" s="1"/>
  <c r="B33" i="1" s="1"/>
  <c r="B34" i="1" s="1"/>
  <c r="H26" i="1"/>
  <c r="B26" i="1"/>
  <c r="B27" i="1" s="1"/>
  <c r="B28" i="1" s="1"/>
  <c r="B29" i="1" s="1"/>
  <c r="H21" i="1"/>
  <c r="B21" i="1"/>
  <c r="B22" i="1" s="1"/>
  <c r="B23" i="1" s="1"/>
  <c r="B24" i="1" s="1"/>
  <c r="C11" i="16"/>
  <c r="C11" i="1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AI14" i="16"/>
  <c r="AH14" i="16"/>
  <c r="AG14" i="16"/>
  <c r="AF14" i="16"/>
  <c r="AF35" i="16" s="1"/>
  <c r="AE14" i="16"/>
  <c r="AD14" i="16"/>
  <c r="AC14" i="16"/>
  <c r="AB14" i="16"/>
  <c r="AA14" i="16"/>
  <c r="Z14" i="16"/>
  <c r="Y14" i="16"/>
  <c r="X14" i="16"/>
  <c r="X35" i="16" s="1"/>
  <c r="W14" i="16"/>
  <c r="V14" i="16"/>
  <c r="U14" i="16"/>
  <c r="T14" i="16"/>
  <c r="S14" i="16"/>
  <c r="R14" i="16"/>
  <c r="Q14" i="16"/>
  <c r="P14" i="16"/>
  <c r="P35" i="16" s="1"/>
  <c r="O14" i="16"/>
  <c r="N14" i="16"/>
  <c r="M14" i="16"/>
  <c r="L14" i="16"/>
  <c r="K14" i="16"/>
  <c r="J14" i="16"/>
  <c r="I14" i="16"/>
  <c r="AI13" i="16"/>
  <c r="AI34" i="16" s="1"/>
  <c r="AH13" i="16"/>
  <c r="AG13" i="16"/>
  <c r="AF13" i="16"/>
  <c r="AE13" i="16"/>
  <c r="AD13" i="16"/>
  <c r="AC13" i="16"/>
  <c r="AB13" i="16"/>
  <c r="AA13" i="16"/>
  <c r="AA34" i="16" s="1"/>
  <c r="Z13" i="16"/>
  <c r="Y13" i="16"/>
  <c r="X13" i="16"/>
  <c r="W13" i="16"/>
  <c r="V13" i="16"/>
  <c r="U13" i="16"/>
  <c r="T13" i="16"/>
  <c r="S13" i="16"/>
  <c r="S34" i="16" s="1"/>
  <c r="R13" i="16"/>
  <c r="Q13" i="16"/>
  <c r="P13" i="16"/>
  <c r="O13" i="16"/>
  <c r="N13" i="16"/>
  <c r="M13" i="16"/>
  <c r="L13" i="16"/>
  <c r="K13" i="16"/>
  <c r="K34" i="16" s="1"/>
  <c r="J13" i="16"/>
  <c r="I13" i="16"/>
  <c r="AI12" i="16"/>
  <c r="AH12" i="16"/>
  <c r="AG12" i="16"/>
  <c r="AF12" i="16"/>
  <c r="AE12" i="16"/>
  <c r="AD12" i="16"/>
  <c r="AD33" i="16" s="1"/>
  <c r="AC12" i="16"/>
  <c r="AB12" i="16"/>
  <c r="AA12" i="16"/>
  <c r="Z12" i="16"/>
  <c r="Y12" i="16"/>
  <c r="X12" i="16"/>
  <c r="W12" i="16"/>
  <c r="V12" i="16"/>
  <c r="V33" i="16" s="1"/>
  <c r="U12" i="16"/>
  <c r="T12" i="16"/>
  <c r="S12" i="16"/>
  <c r="R12" i="16"/>
  <c r="Q12" i="16"/>
  <c r="P12" i="16"/>
  <c r="O12" i="16"/>
  <c r="N12" i="16"/>
  <c r="N33" i="16" s="1"/>
  <c r="M12" i="16"/>
  <c r="L12" i="16"/>
  <c r="K12" i="16"/>
  <c r="J12" i="16"/>
  <c r="I12" i="16"/>
  <c r="AI11" i="16"/>
  <c r="AH11" i="16"/>
  <c r="AG11" i="16"/>
  <c r="AG32" i="16" s="1"/>
  <c r="AF11" i="16"/>
  <c r="AE11" i="16"/>
  <c r="AD11" i="16"/>
  <c r="AC11" i="16"/>
  <c r="AB11" i="16"/>
  <c r="AA11" i="16"/>
  <c r="Z11" i="16"/>
  <c r="Y11" i="16"/>
  <c r="Y32" i="16" s="1"/>
  <c r="X11" i="16"/>
  <c r="W11" i="16"/>
  <c r="V11" i="16"/>
  <c r="U11" i="16"/>
  <c r="T11" i="16"/>
  <c r="S11" i="16"/>
  <c r="R11" i="16"/>
  <c r="Q11" i="16"/>
  <c r="Q32" i="16" s="1"/>
  <c r="P11" i="16"/>
  <c r="O11" i="16"/>
  <c r="N11" i="16"/>
  <c r="M11" i="16"/>
  <c r="L11" i="16"/>
  <c r="K11" i="16"/>
  <c r="J11" i="16"/>
  <c r="I11" i="16"/>
  <c r="I32" i="16" s="1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AD43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AI43" i="17"/>
  <c r="AH43" i="17"/>
  <c r="AG43" i="17"/>
  <c r="AF43" i="17"/>
  <c r="AE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J10" i="17"/>
  <c r="I10" i="17"/>
  <c r="H41" i="17"/>
  <c r="B41" i="17"/>
  <c r="B42" i="17" s="1"/>
  <c r="B43" i="17" s="1"/>
  <c r="B44" i="17" s="1"/>
  <c r="H36" i="17"/>
  <c r="B36" i="17"/>
  <c r="B37" i="17" s="1"/>
  <c r="B38" i="17" s="1"/>
  <c r="B39" i="17" s="1"/>
  <c r="H31" i="17"/>
  <c r="B31" i="17"/>
  <c r="B32" i="17" s="1"/>
  <c r="B33" i="17" s="1"/>
  <c r="B34" i="17" s="1"/>
  <c r="H26" i="17"/>
  <c r="B26" i="17"/>
  <c r="B27" i="17" s="1"/>
  <c r="B28" i="17" s="1"/>
  <c r="B29" i="17" s="1"/>
  <c r="H21" i="17"/>
  <c r="B21" i="17"/>
  <c r="B22" i="17" s="1"/>
  <c r="B23" i="17" s="1"/>
  <c r="B24" i="17" s="1"/>
  <c r="H16" i="17"/>
  <c r="B16" i="17"/>
  <c r="B17" i="17" s="1"/>
  <c r="B18" i="17" s="1"/>
  <c r="B19" i="17" s="1"/>
  <c r="H11" i="17"/>
  <c r="C11" i="17"/>
  <c r="B11" i="17"/>
  <c r="B12" i="17" s="1"/>
  <c r="B13" i="17" s="1"/>
  <c r="B14" i="17" s="1"/>
  <c r="AD48" i="1" l="1"/>
  <c r="X50" i="1"/>
  <c r="K49" i="1"/>
  <c r="AA49" i="1"/>
  <c r="AF50" i="1"/>
  <c r="AI49" i="1"/>
  <c r="N47" i="1"/>
  <c r="V47" i="1"/>
  <c r="AD47" i="1"/>
  <c r="N48" i="1"/>
  <c r="S49" i="1"/>
  <c r="W47" i="1"/>
  <c r="V48" i="1"/>
  <c r="P50" i="1"/>
  <c r="P32" i="16"/>
  <c r="X32" i="16"/>
  <c r="AF32" i="16"/>
  <c r="M33" i="16"/>
  <c r="U33" i="16"/>
  <c r="AC33" i="16"/>
  <c r="J34" i="16"/>
  <c r="R34" i="16"/>
  <c r="Z34" i="16"/>
  <c r="AH34" i="16"/>
  <c r="O35" i="16"/>
  <c r="W35" i="16"/>
  <c r="AE35" i="16"/>
  <c r="AA48" i="1"/>
  <c r="U50" i="1"/>
  <c r="O47" i="1"/>
  <c r="AE47" i="1"/>
  <c r="T48" i="1"/>
  <c r="AB48" i="1"/>
  <c r="Y49" i="1"/>
  <c r="N50" i="1"/>
  <c r="AD50" i="1"/>
  <c r="P47" i="1"/>
  <c r="X47" i="1"/>
  <c r="AF47" i="1"/>
  <c r="M48" i="1"/>
  <c r="U48" i="1"/>
  <c r="AC48" i="1"/>
  <c r="J49" i="1"/>
  <c r="R49" i="1"/>
  <c r="Z49" i="1"/>
  <c r="AH49" i="1"/>
  <c r="O50" i="1"/>
  <c r="W50" i="1"/>
  <c r="AE50" i="1"/>
  <c r="P49" i="1"/>
  <c r="AF49" i="1"/>
  <c r="L48" i="1"/>
  <c r="I49" i="1"/>
  <c r="Q49" i="1"/>
  <c r="AG49" i="1"/>
  <c r="V50" i="1"/>
  <c r="I47" i="1"/>
  <c r="Q47" i="1"/>
  <c r="Y47" i="1"/>
  <c r="AG47" i="1"/>
  <c r="S48" i="1"/>
  <c r="AC50" i="1"/>
  <c r="Z47" i="1"/>
  <c r="W48" i="1"/>
  <c r="T49" i="1"/>
  <c r="Y50" i="1"/>
  <c r="K47" i="1"/>
  <c r="S47" i="1"/>
  <c r="AA47" i="1"/>
  <c r="AI47" i="1"/>
  <c r="P48" i="1"/>
  <c r="X48" i="1"/>
  <c r="AF48" i="1"/>
  <c r="M49" i="1"/>
  <c r="U49" i="1"/>
  <c r="AC49" i="1"/>
  <c r="J50" i="1"/>
  <c r="R50" i="1"/>
  <c r="Z50" i="1"/>
  <c r="AH50" i="1"/>
  <c r="K48" i="1"/>
  <c r="M50" i="1"/>
  <c r="R47" i="1"/>
  <c r="AH47" i="1"/>
  <c r="AE48" i="1"/>
  <c r="I50" i="1"/>
  <c r="AG50" i="1"/>
  <c r="L47" i="1"/>
  <c r="T47" i="1"/>
  <c r="AB47" i="1"/>
  <c r="I48" i="1"/>
  <c r="Q48" i="1"/>
  <c r="Y48" i="1"/>
  <c r="AG48" i="1"/>
  <c r="N49" i="1"/>
  <c r="V49" i="1"/>
  <c r="AD49" i="1"/>
  <c r="K50" i="1"/>
  <c r="S50" i="1"/>
  <c r="AA50" i="1"/>
  <c r="AI50" i="1"/>
  <c r="AI48" i="1"/>
  <c r="X49" i="1"/>
  <c r="J47" i="1"/>
  <c r="O48" i="1"/>
  <c r="L49" i="1"/>
  <c r="AB49" i="1"/>
  <c r="Q50" i="1"/>
  <c r="M47" i="1"/>
  <c r="U47" i="1"/>
  <c r="AC47" i="1"/>
  <c r="J48" i="1"/>
  <c r="R48" i="1"/>
  <c r="Z48" i="1"/>
  <c r="AH48" i="1"/>
  <c r="O49" i="1"/>
  <c r="W49" i="1"/>
  <c r="AE49" i="1"/>
  <c r="L50" i="1"/>
  <c r="T50" i="1"/>
  <c r="AB50" i="1"/>
  <c r="C21" i="1"/>
  <c r="C12" i="1"/>
  <c r="C13" i="1" s="1"/>
  <c r="C14" i="1" s="1"/>
  <c r="C16" i="17"/>
  <c r="C12" i="17"/>
  <c r="C13" i="17" s="1"/>
  <c r="C14" i="17" s="1"/>
  <c r="L49" i="17"/>
  <c r="I49" i="17"/>
  <c r="Q49" i="17"/>
  <c r="Y49" i="17"/>
  <c r="AG49" i="17"/>
  <c r="M50" i="17"/>
  <c r="U50" i="17"/>
  <c r="AC50" i="17"/>
  <c r="K32" i="16"/>
  <c r="S32" i="16"/>
  <c r="AA32" i="16"/>
  <c r="AI32" i="16"/>
  <c r="P33" i="16"/>
  <c r="X33" i="16"/>
  <c r="AF33" i="16"/>
  <c r="M34" i="16"/>
  <c r="U34" i="16"/>
  <c r="AC34" i="16"/>
  <c r="J35" i="16"/>
  <c r="R35" i="16"/>
  <c r="Z35" i="16"/>
  <c r="AH35" i="16"/>
  <c r="O32" i="16"/>
  <c r="W32" i="16"/>
  <c r="AE32" i="16"/>
  <c r="T32" i="16"/>
  <c r="I33" i="16"/>
  <c r="Y33" i="16"/>
  <c r="AD34" i="16"/>
  <c r="C16" i="16"/>
  <c r="C12" i="16"/>
  <c r="C13" i="16" s="1"/>
  <c r="C14" i="16" s="1"/>
  <c r="L32" i="16"/>
  <c r="AB32" i="16"/>
  <c r="Q33" i="16"/>
  <c r="AG33" i="16"/>
  <c r="N34" i="16"/>
  <c r="V34" i="16"/>
  <c r="K35" i="16"/>
  <c r="S35" i="16"/>
  <c r="AA35" i="16"/>
  <c r="AI35" i="16"/>
  <c r="C16" i="1"/>
  <c r="C17" i="1" s="1"/>
  <c r="C18" i="1" s="1"/>
  <c r="C19" i="1" s="1"/>
  <c r="M32" i="16"/>
  <c r="U32" i="16"/>
  <c r="AC32" i="16"/>
  <c r="J33" i="16"/>
  <c r="R33" i="16"/>
  <c r="Z33" i="16"/>
  <c r="AH33" i="16"/>
  <c r="O34" i="16"/>
  <c r="W34" i="16"/>
  <c r="AE34" i="16"/>
  <c r="L35" i="16"/>
  <c r="T35" i="16"/>
  <c r="AB35" i="16"/>
  <c r="N32" i="16"/>
  <c r="V32" i="16"/>
  <c r="AD32" i="16"/>
  <c r="K33" i="16"/>
  <c r="S33" i="16"/>
  <c r="AA33" i="16"/>
  <c r="AI33" i="16"/>
  <c r="P34" i="16"/>
  <c r="X34" i="16"/>
  <c r="AF34" i="16"/>
  <c r="M35" i="16"/>
  <c r="U35" i="16"/>
  <c r="AC35" i="16"/>
  <c r="L33" i="16"/>
  <c r="T33" i="16"/>
  <c r="AB33" i="16"/>
  <c r="I34" i="16"/>
  <c r="Q34" i="16"/>
  <c r="Y34" i="16"/>
  <c r="AG34" i="16"/>
  <c r="N35" i="16"/>
  <c r="V35" i="16"/>
  <c r="AD35" i="16"/>
  <c r="J32" i="16"/>
  <c r="R32" i="16"/>
  <c r="Z32" i="16"/>
  <c r="AH32" i="16"/>
  <c r="O33" i="16"/>
  <c r="W33" i="16"/>
  <c r="AE33" i="16"/>
  <c r="L34" i="16"/>
  <c r="T34" i="16"/>
  <c r="AB34" i="16"/>
  <c r="I35" i="16"/>
  <c r="Q35" i="16"/>
  <c r="Y35" i="16"/>
  <c r="AG35" i="16"/>
  <c r="J49" i="17"/>
  <c r="R49" i="17"/>
  <c r="Z49" i="17"/>
  <c r="AH49" i="17"/>
  <c r="N50" i="17"/>
  <c r="V50" i="17"/>
  <c r="AD50" i="17"/>
  <c r="K49" i="17"/>
  <c r="S49" i="17"/>
  <c r="AA49" i="17"/>
  <c r="AI49" i="17"/>
  <c r="O50" i="17"/>
  <c r="W50" i="17"/>
  <c r="AE50" i="17"/>
  <c r="P50" i="17"/>
  <c r="X50" i="17"/>
  <c r="AF50" i="17"/>
  <c r="M49" i="17"/>
  <c r="U49" i="17"/>
  <c r="AC49" i="17"/>
  <c r="T49" i="17"/>
  <c r="AB49" i="17"/>
  <c r="I50" i="17"/>
  <c r="Q50" i="17"/>
  <c r="Y50" i="17"/>
  <c r="AG50" i="17"/>
  <c r="N49" i="17"/>
  <c r="V49" i="17"/>
  <c r="AD49" i="17"/>
  <c r="J50" i="17"/>
  <c r="R50" i="17"/>
  <c r="Z50" i="17"/>
  <c r="AH50" i="17"/>
  <c r="O49" i="17"/>
  <c r="W49" i="17"/>
  <c r="AE49" i="17"/>
  <c r="K50" i="17"/>
  <c r="S50" i="17"/>
  <c r="AA50" i="17"/>
  <c r="AI50" i="17"/>
  <c r="P49" i="17"/>
  <c r="X49" i="17"/>
  <c r="AF49" i="17"/>
  <c r="L50" i="17"/>
  <c r="T50" i="17"/>
  <c r="AB50" i="17"/>
  <c r="AA47" i="17"/>
  <c r="AD48" i="17"/>
  <c r="V48" i="17"/>
  <c r="N48" i="17"/>
  <c r="S47" i="17"/>
  <c r="K47" i="17"/>
  <c r="AI47" i="17"/>
  <c r="U48" i="17"/>
  <c r="M47" i="17"/>
  <c r="U47" i="17"/>
  <c r="AC47" i="17"/>
  <c r="AB48" i="17"/>
  <c r="T48" i="17"/>
  <c r="L48" i="17"/>
  <c r="AB47" i="17"/>
  <c r="M48" i="17"/>
  <c r="N47" i="17"/>
  <c r="V47" i="17"/>
  <c r="AD47" i="17"/>
  <c r="AI48" i="17"/>
  <c r="AA48" i="17"/>
  <c r="S48" i="17"/>
  <c r="K48" i="17"/>
  <c r="L47" i="17"/>
  <c r="O47" i="17"/>
  <c r="W47" i="17"/>
  <c r="AE47" i="17"/>
  <c r="AH48" i="17"/>
  <c r="Z48" i="17"/>
  <c r="R48" i="17"/>
  <c r="J48" i="17"/>
  <c r="AC48" i="17"/>
  <c r="P47" i="17"/>
  <c r="X47" i="17"/>
  <c r="AF47" i="17"/>
  <c r="AG48" i="17"/>
  <c r="Y48" i="17"/>
  <c r="Q48" i="17"/>
  <c r="I48" i="17"/>
  <c r="I47" i="17"/>
  <c r="Q47" i="17"/>
  <c r="Y47" i="17"/>
  <c r="AG47" i="17"/>
  <c r="AF48" i="17"/>
  <c r="X48" i="17"/>
  <c r="P48" i="17"/>
  <c r="T47" i="17"/>
  <c r="J47" i="17"/>
  <c r="R47" i="17"/>
  <c r="Z47" i="17"/>
  <c r="AH47" i="17"/>
  <c r="AE48" i="17"/>
  <c r="W48" i="17"/>
  <c r="O48" i="17"/>
  <c r="C26" i="1" l="1"/>
  <c r="C22" i="1"/>
  <c r="C23" i="1" s="1"/>
  <c r="C24" i="1" s="1"/>
  <c r="C21" i="17"/>
  <c r="C17" i="17"/>
  <c r="C18" i="17" s="1"/>
  <c r="C19" i="17" s="1"/>
  <c r="C21" i="16"/>
  <c r="C17" i="16"/>
  <c r="C18" i="16" s="1"/>
  <c r="C19" i="16" s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C31" i="1" l="1"/>
  <c r="C27" i="1"/>
  <c r="C28" i="1" s="1"/>
  <c r="C29" i="1" s="1"/>
  <c r="C36" i="1"/>
  <c r="C37" i="1" s="1"/>
  <c r="C38" i="1" s="1"/>
  <c r="C39" i="1" s="1"/>
  <c r="C26" i="17"/>
  <c r="C22" i="17"/>
  <c r="C23" i="17" s="1"/>
  <c r="C24" i="17" s="1"/>
  <c r="C26" i="16"/>
  <c r="C27" i="16" s="1"/>
  <c r="C28" i="16" s="1"/>
  <c r="C29" i="16" s="1"/>
  <c r="C22" i="16"/>
  <c r="C23" i="16" s="1"/>
  <c r="C24" i="16" s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C41" i="1" l="1"/>
  <c r="C42" i="1" s="1"/>
  <c r="C43" i="1" s="1"/>
  <c r="C44" i="1" s="1"/>
  <c r="C32" i="1"/>
  <c r="C33" i="1" s="1"/>
  <c r="C34" i="1" s="1"/>
  <c r="C31" i="17"/>
  <c r="C27" i="17"/>
  <c r="C28" i="17" s="1"/>
  <c r="C29" i="17" s="1"/>
  <c r="C36" i="17" l="1"/>
  <c r="C32" i="17"/>
  <c r="C33" i="17" s="1"/>
  <c r="C34" i="17" s="1"/>
  <c r="C41" i="17" l="1"/>
  <c r="C42" i="17" s="1"/>
  <c r="C43" i="17" s="1"/>
  <c r="C44" i="17" s="1"/>
  <c r="C37" i="17"/>
  <c r="C38" i="17" s="1"/>
  <c r="C39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<sst xmlns="http://schemas.openxmlformats.org/spreadsheetml/2006/main" count="721" uniqueCount="223">
  <si>
    <t>UC_N</t>
  </si>
  <si>
    <t>Year</t>
  </si>
  <si>
    <t>Pset_PN</t>
  </si>
  <si>
    <t>Cset_CN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</si>
  <si>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</si>
  <si>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</si>
  <si>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</si>
  <si>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</si>
  <si>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</si>
  <si>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</si>
  <si>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</si>
  <si>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</si>
  <si>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</si>
  <si>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</si>
  <si>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</si>
  <si>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</si>
  <si>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</si>
  <si>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</si>
  <si>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</si>
  <si>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</si>
  <si>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</si>
  <si>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</si>
  <si>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</si>
  <si>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</si>
  <si>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</si>
  <si>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</si>
  <si>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</si>
  <si>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</si>
  <si>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</si>
  <si>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</si>
  <si>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</si>
  <si>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</si>
  <si>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</si>
  <si>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</si>
  <si>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</si>
  <si>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</si>
  <si>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</si>
  <si>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</si>
  <si>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</si>
  <si>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</si>
  <si>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</si>
  <si>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</si>
  <si>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</si>
  <si>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</si>
  <si>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</si>
  <si>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</si>
  <si>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</si>
  <si>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</si>
  <si>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</si>
  <si>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</si>
  <si>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</si>
  <si>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</si>
  <si>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</si>
  <si>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</si>
  <si>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</si>
  <si>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</si>
  <si>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</si>
  <si>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</si>
  <si>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</si>
  <si>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</si>
  <si>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</si>
  <si>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</si>
  <si>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</si>
  <si>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</si>
  <si>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</si>
  <si>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</si>
  <si>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</si>
  <si>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</si>
  <si>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</si>
  <si>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</si>
  <si>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</si>
  <si>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</si>
  <si>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</si>
  <si>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</si>
  <si>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</si>
  <si>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</si>
  <si>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</si>
  <si>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</si>
  <si>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</si>
  <si>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</si>
  <si>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</si>
  <si>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</si>
  <si>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</si>
  <si>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</si>
  <si>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</si>
  <si>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</si>
  <si>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</si>
  <si>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</si>
  <si>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</si>
  <si>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</si>
  <si>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</si>
  <si>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</si>
  <si>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</si>
  <si>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</si>
  <si>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</si>
  <si>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</si>
  <si>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</si>
  <si>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</si>
  <si>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</si>
  <si>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</si>
  <si>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</si>
  <si>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</si>
  <si>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</si>
  <si>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</si>
  <si>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</si>
  <si>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</si>
  <si>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</si>
  <si>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</si>
  <si>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</si>
  <si>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</si>
  <si>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</si>
  <si>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</si>
  <si>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</si>
  <si>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</si>
  <si>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</si>
  <si>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</si>
  <si>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</si>
  <si>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</si>
  <si>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</si>
  <si>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</si>
  <si>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</si>
  <si>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</si>
  <si>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</si>
  <si>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</si>
  <si>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</si>
  <si>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</si>
  <si>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</si>
  <si>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</si>
  <si>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</si>
  <si>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</si>
  <si>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</si>
  <si>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</si>
  <si>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</si>
  <si>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</si>
  <si>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</si>
  <si>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</si>
  <si>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</si>
  <si>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</si>
  <si>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</si>
  <si>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</si>
  <si>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</si>
  <si>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</si>
  <si>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</si>
  <si>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</si>
  <si>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</si>
  <si>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</si>
  <si>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</si>
  <si>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</si>
  <si>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</si>
  <si>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</si>
  <si>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</si>
  <si>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</si>
  <si>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</si>
  <si>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</si>
  <si>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</si>
  <si>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</si>
  <si>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</si>
  <si>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</si>
  <si>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</si>
  <si>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</si>
  <si>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</si>
  <si>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</si>
  <si>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</si>
  <si>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</si>
  <si>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</si>
  <si>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</si>
  <si>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</si>
  <si>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</si>
  <si>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</si>
  <si>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</si>
  <si>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</si>
  <si>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</si>
  <si>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</si>
  <si>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</si>
  <si>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</si>
  <si>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</si>
  <si>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</si>
  <si>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</si>
  <si>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</si>
  <si>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</si>
  <si>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</si>
  <si>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</si>
  <si>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</si>
  <si>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</si>
  <si>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</si>
  <si>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</si>
  <si>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</si>
  <si>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</si>
  <si>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</si>
  <si>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</si>
  <si>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</si>
  <si>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</si>
  <si>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</si>
  <si>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</si>
  <si>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</si>
  <si>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</si>
  <si>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</si>
  <si>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</si>
  <si>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</si>
  <si>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</si>
  <si>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</si>
  <si>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</si>
  <si>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</si>
  <si>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</si>
  <si>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</si>
  <si>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</si>
  <si>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</si>
  <si>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</si>
  <si>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</si>
  <si>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</si>
  <si>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</si>
  <si>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</si>
  <si>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</si>
  <si>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</si>
  <si>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</si>
  <si>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</si>
  <si>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</si>
  <si>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</si>
  <si>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</si>
  <si>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</si>
  <si>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Share of transport modes in passenger demand in the LED scenario</t>
  </si>
  <si>
    <t>Scenario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</si>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</sst>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/>
    <xf numFmtId="0" fontId="16" fillId="11" borderId="0" xfId="0" applyFont="1" applyFill="1"/>
    <xf numFmtId="0" fontId="0" fillId="11" borderId="0" xfId="0" applyFill="1"/>
    <xf numFmtId="10" fontId="15" fillId="0" borderId="0" xfId="2" applyNumberFormat="1" applyFont="1" applyFill="1" applyBorder="1"/>
    <xf numFmtId="169" fontId="15" fillId="0" borderId="0" xfId="2" applyNumberFormat="1" applyFont="1" applyFill="1" applyBorder="1"/>
    <xf numFmtId="0" fontId="17" fillId="0" borderId="0" xfId="0" applyFont="1"/>
    <xf numFmtId="0" fontId="2" fillId="12" borderId="1" xfId="0" applyFont="1" applyFill="1" applyBorder="1"/>
    <xf numFmtId="0" fontId="2" fillId="13" borderId="1" xfId="0" applyFont="1" applyFill="1" applyBorder="1"/>
    <xf numFmtId="0" fontId="3" fillId="12" borderId="1" xfId="0" applyFont="1" applyFill="1" applyBorder="1"/>
    <xf numFmtId="0" fontId="9" fillId="14" borderId="0" xfId="4" applyFont="1" applyFill="1" applyAlignment="1">
      <alignment vertical="center"/>
    </xf>
    <xf numFmtId="0" fontId="9" fillId="4" borderId="0" xfId="4" applyFont="1" applyFill="1" applyAlignment="1">
      <alignment vertical="center"/>
    </xf>
    <xf numFmtId="0" fontId="19" fillId="4" borderId="0" xfId="4" applyFont="1" applyFill="1" applyAlignment="1">
      <alignment vertical="center"/>
    </xf>
    <xf numFmtId="0" fontId="18" fillId="4" borderId="0" xfId="4" applyFont="1" applyFill="1" applyAlignment="1">
      <alignment vertical="center"/>
    </xf>
    <xf numFmtId="0" fontId="9" fillId="15" borderId="0" xfId="4" applyFont="1" applyFill="1" applyAlignment="1">
      <alignment vertical="center"/>
    </xf>
    <xf numFmtId="0" fontId="5" fillId="4" borderId="0" xfId="4" applyFont="1" applyFill="1" applyAlignment="1">
      <alignment vertical="center"/>
    </xf>
    <xf numFmtId="0" fontId="20" fillId="4" borderId="0" xfId="4" applyFont="1" applyFill="1" applyAlignment="1">
      <alignment vertical="center"/>
    </xf>
    <xf numFmtId="0" fontId="21" fillId="1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3" fillId="4" borderId="0" xfId="4" applyFont="1" applyFill="1" applyAlignment="1">
      <alignment vertical="center"/>
    </xf>
    <xf numFmtId="0" fontId="22" fillId="14" borderId="0" xfId="4" applyFont="1" applyFill="1" applyAlignment="1">
      <alignment vertical="center"/>
    </xf>
    <xf numFmtId="170" fontId="22" fillId="14" borderId="0" xfId="4" applyNumberFormat="1" applyFont="1" applyFill="1" applyAlignment="1">
      <alignment horizontal="left" vertical="center"/>
    </xf>
    <xf numFmtId="0" fontId="10" fillId="4" borderId="0" xfId="4" applyFont="1" applyFill="1" applyAlignment="1">
      <alignment vertical="center"/>
    </xf>
    <xf numFmtId="0" fontId="24" fillId="14" borderId="0" xfId="4" applyFont="1" applyFill="1" applyAlignment="1">
      <alignment vertical="center"/>
    </xf>
    <xf numFmtId="0" fontId="18" fillId="14" borderId="0" xfId="3" applyFill="1" applyAlignment="1">
      <alignment vertical="center"/>
    </xf>
    <xf numFmtId="0" fontId="22" fillId="14" borderId="0" xfId="4" applyFont="1" applyFill="1" applyAlignment="1">
      <alignment vertical="center"/>
    </xf>
    <xf numFmtId="0" fontId="19" fillId="14" borderId="0" xfId="4" applyFont="1" applyFill="1" applyAlignment="1">
      <alignment horizontal="center" vertical="center"/>
    </xf>
    <xf numFmtId="0" fontId="18" fillId="1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21E0BA4-50F5-4077-9E3B-E4505681D23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323A-7D3D-4E85-B1DB-A247E4028D6A}">
  <sheetPr codeName="Sheet6"/>
  <dimension ref="A1:Z99"/>
  <sheetViews>
    <sheetView showGridLines="0" topLeftCell="A13" zoomScaleNormal="100" workbookViewId="0">
      <selection activeCell="A28" sqref="A28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47"/>
      <c r="B1" s="47"/>
      <c r="C1" s="47"/>
      <c r="D1" s="47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x14ac:dyDescent="0.25">
      <c r="A2" s="47"/>
      <c r="B2" s="47"/>
      <c r="C2" s="47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x14ac:dyDescent="0.25">
      <c r="A3" s="47"/>
      <c r="B3" s="47"/>
      <c r="C3" s="47"/>
      <c r="D3" s="47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x14ac:dyDescent="0.25">
      <c r="A4" s="47"/>
      <c r="B4" s="47"/>
      <c r="C4" s="47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x14ac:dyDescent="0.25">
      <c r="A5" s="47"/>
      <c r="B5" s="47"/>
      <c r="C5" s="47"/>
      <c r="D5" s="47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x14ac:dyDescent="0.25">
      <c r="A6" s="47"/>
      <c r="B6" s="47"/>
      <c r="C6" s="47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x14ac:dyDescent="0.25">
      <c r="A7" s="47"/>
      <c r="B7" s="47"/>
      <c r="C7" s="47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x14ac:dyDescent="0.25">
      <c r="A8" s="47"/>
      <c r="B8" s="47"/>
      <c r="C8" s="47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x14ac:dyDescent="0.25">
      <c r="A9" s="47"/>
      <c r="B9" s="47"/>
      <c r="C9" s="47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x14ac:dyDescent="0.25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x14ac:dyDescent="0.25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x14ac:dyDescent="0.25">
      <c r="A12" s="47"/>
      <c r="B12" s="47"/>
      <c r="C12" s="47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x14ac:dyDescent="0.25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x14ac:dyDescent="0.25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x14ac:dyDescent="0.25">
      <c r="A15" s="47"/>
      <c r="B15" s="47"/>
      <c r="C15" s="47"/>
      <c r="D15" s="47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02.75" customHeight="1" x14ac:dyDescent="0.25">
      <c r="A16" s="63" t="s">
        <v>206</v>
      </c>
      <c r="B16" s="63"/>
      <c r="C16" s="63"/>
      <c r="D16" s="63"/>
      <c r="E16" s="49"/>
      <c r="F16" s="49"/>
      <c r="G16" s="50"/>
      <c r="H16" s="50"/>
      <c r="I16" s="50"/>
      <c r="J16" s="50"/>
      <c r="K16" s="50"/>
      <c r="L16" s="50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7.25" customHeight="1" x14ac:dyDescent="0.25">
      <c r="A17" s="51"/>
      <c r="B17" s="51"/>
      <c r="C17" s="51"/>
      <c r="D17" s="51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7.25" customHeight="1" x14ac:dyDescent="0.25">
      <c r="A18" s="51"/>
      <c r="B18" s="51"/>
      <c r="C18" s="51"/>
      <c r="D18" s="51"/>
      <c r="E18" s="52"/>
      <c r="F18" s="52"/>
      <c r="G18" s="53"/>
      <c r="H18" s="53"/>
      <c r="I18" s="53"/>
      <c r="J18" s="53"/>
      <c r="K18" s="53"/>
      <c r="L18" s="53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7.25" customHeight="1" x14ac:dyDescent="0.25">
      <c r="A19" s="54" t="s">
        <v>207</v>
      </c>
      <c r="B19" s="62" t="s">
        <v>221</v>
      </c>
      <c r="C19" s="62"/>
      <c r="D19" s="62"/>
      <c r="E19" s="55"/>
      <c r="F19" s="55"/>
      <c r="G19" s="56"/>
      <c r="H19" s="56"/>
      <c r="I19" s="56"/>
      <c r="J19" s="56"/>
      <c r="K19" s="56"/>
      <c r="L19" s="56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7.25" customHeight="1" x14ac:dyDescent="0.25">
      <c r="A20" s="54" t="s">
        <v>208</v>
      </c>
      <c r="B20" s="62" t="s">
        <v>222</v>
      </c>
      <c r="C20" s="62"/>
      <c r="D20" s="62"/>
      <c r="E20" s="55"/>
      <c r="F20" s="55"/>
      <c r="G20" s="56"/>
      <c r="H20" s="56"/>
      <c r="I20" s="56"/>
      <c r="J20" s="56"/>
      <c r="K20" s="56"/>
      <c r="L20" s="56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7.25" customHeight="1" x14ac:dyDescent="0.25">
      <c r="A21" s="54" t="s">
        <v>209</v>
      </c>
      <c r="B21" s="57" t="s">
        <v>220</v>
      </c>
      <c r="C21" s="57"/>
      <c r="D21" s="57"/>
      <c r="E21" s="55"/>
      <c r="F21" s="55"/>
      <c r="G21" s="56"/>
      <c r="H21" s="56"/>
      <c r="I21" s="56"/>
      <c r="J21" s="56"/>
      <c r="K21" s="56"/>
      <c r="L21" s="56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7.25" customHeight="1" x14ac:dyDescent="0.25">
      <c r="A22" s="54"/>
      <c r="B22" s="57"/>
      <c r="C22" s="57"/>
      <c r="D22" s="57"/>
      <c r="E22" s="55"/>
      <c r="F22" s="55"/>
      <c r="G22" s="56"/>
      <c r="H22" s="56"/>
      <c r="I22" s="56"/>
      <c r="J22" s="56"/>
      <c r="K22" s="56"/>
      <c r="L22" s="56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7.25" customHeight="1" x14ac:dyDescent="0.25">
      <c r="A23" s="54" t="s">
        <v>210</v>
      </c>
      <c r="B23" s="62" t="s">
        <v>218</v>
      </c>
      <c r="C23" s="62"/>
      <c r="D23" s="62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7.25" customHeight="1" x14ac:dyDescent="0.25">
      <c r="A24" s="54"/>
      <c r="B24" s="62" t="s">
        <v>219</v>
      </c>
      <c r="C24" s="62"/>
      <c r="D24" s="62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7.25" customHeight="1" x14ac:dyDescent="0.25">
      <c r="A25" s="54"/>
      <c r="B25" s="57"/>
      <c r="C25" s="57"/>
      <c r="D25" s="5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7.25" customHeight="1" x14ac:dyDescent="0.25">
      <c r="A26" s="54" t="s">
        <v>211</v>
      </c>
      <c r="B26" s="62" t="s">
        <v>218</v>
      </c>
      <c r="C26" s="62"/>
      <c r="D26" s="62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7.25" customHeight="1" x14ac:dyDescent="0.25">
      <c r="A27" s="54"/>
      <c r="B27" s="62" t="s">
        <v>219</v>
      </c>
      <c r="C27" s="62"/>
      <c r="D27" s="62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7.25" customHeight="1" x14ac:dyDescent="0.25">
      <c r="A28" s="54"/>
      <c r="B28" s="57"/>
      <c r="C28" s="57"/>
      <c r="D28" s="57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7.25" customHeight="1" x14ac:dyDescent="0.25">
      <c r="A29" s="54" t="s">
        <v>212</v>
      </c>
      <c r="B29" s="58">
        <v>1</v>
      </c>
      <c r="C29" s="57"/>
      <c r="D29" s="57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7.25" customHeight="1" x14ac:dyDescent="0.25">
      <c r="A30" s="54" t="s">
        <v>213</v>
      </c>
      <c r="B30" s="64" t="s">
        <v>214</v>
      </c>
      <c r="C30" s="62"/>
      <c r="D30" s="62"/>
      <c r="E30" s="59"/>
      <c r="F30" s="59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7.25" customHeight="1" x14ac:dyDescent="0.25">
      <c r="A31" s="54" t="s">
        <v>215</v>
      </c>
      <c r="B31" s="62" t="s">
        <v>216</v>
      </c>
      <c r="C31" s="62"/>
      <c r="D31" s="62"/>
      <c r="E31" s="59"/>
      <c r="F31" s="59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7.25" customHeight="1" x14ac:dyDescent="0.25">
      <c r="A32" s="60"/>
      <c r="B32" s="61" t="s">
        <v>217</v>
      </c>
      <c r="C32" s="60"/>
      <c r="D32" s="6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x14ac:dyDescent="0.2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x14ac:dyDescent="0.2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x14ac:dyDescent="0.2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x14ac:dyDescent="0.2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x14ac:dyDescent="0.2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x14ac:dyDescent="0.2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x14ac:dyDescent="0.25">
      <c r="A39" s="47"/>
      <c r="B39" s="47"/>
      <c r="C39" s="47"/>
      <c r="D39" s="47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x14ac:dyDescent="0.2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x14ac:dyDescent="0.25">
      <c r="A41" s="47"/>
      <c r="B41" s="47"/>
      <c r="C41" s="47"/>
      <c r="D41" s="47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x14ac:dyDescent="0.25">
      <c r="A42" s="47"/>
      <c r="B42" s="47"/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D7AC6DEC-5921-4937-AE92-53656FB76D0A}"/>
    <hyperlink ref="B32" r:id="rId2" xr:uid="{EFFCCEFD-9BAC-4CF3-AF95-6E4A860463F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57</v>
      </c>
      <c r="C5" s="9" t="s">
        <v>58</v>
      </c>
      <c r="D5" s="9" t="s">
        <v>59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t="s">
        <v>60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t="s">
        <v>61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62</v>
      </c>
      <c r="B10" s="10" t="s">
        <v>63</v>
      </c>
    </row>
    <row r="11" spans="1:30" x14ac:dyDescent="0.25">
      <c r="A11" s="11" t="s">
        <v>64</v>
      </c>
      <c r="B11" s="11" t="s">
        <v>35</v>
      </c>
    </row>
    <row r="12" spans="1:30" x14ac:dyDescent="0.25">
      <c r="A12" s="12" t="s">
        <v>65</v>
      </c>
      <c r="B12" s="12" t="s">
        <v>34</v>
      </c>
    </row>
    <row r="13" spans="1:30" x14ac:dyDescent="0.25">
      <c r="A13" s="12" t="s">
        <v>66</v>
      </c>
      <c r="B13" s="12" t="s">
        <v>33</v>
      </c>
    </row>
    <row r="14" spans="1:30" x14ac:dyDescent="0.25">
      <c r="A14" s="12" t="s">
        <v>67</v>
      </c>
      <c r="B14" s="12" t="s">
        <v>32</v>
      </c>
    </row>
    <row r="15" spans="1:30" x14ac:dyDescent="0.25">
      <c r="A15" s="12" t="s">
        <v>68</v>
      </c>
      <c r="B15" s="12" t="s">
        <v>31</v>
      </c>
    </row>
    <row r="16" spans="1:30" x14ac:dyDescent="0.25">
      <c r="A16" s="12" t="s">
        <v>69</v>
      </c>
      <c r="B16" s="12" t="s">
        <v>30</v>
      </c>
    </row>
    <row r="17" spans="1:2" x14ac:dyDescent="0.25">
      <c r="A17" s="12" t="s">
        <v>70</v>
      </c>
      <c r="B17" s="12" t="s">
        <v>29</v>
      </c>
    </row>
    <row r="18" spans="1:2" x14ac:dyDescent="0.25">
      <c r="A18" s="12" t="s">
        <v>71</v>
      </c>
      <c r="B18" s="12" t="s">
        <v>28</v>
      </c>
    </row>
    <row r="19" spans="1:2" x14ac:dyDescent="0.25">
      <c r="A19" s="12" t="s">
        <v>72</v>
      </c>
      <c r="B19" s="12" t="s">
        <v>27</v>
      </c>
    </row>
    <row r="20" spans="1:2" x14ac:dyDescent="0.25">
      <c r="A20" s="12" t="s">
        <v>73</v>
      </c>
      <c r="B20" s="12" t="s">
        <v>26</v>
      </c>
    </row>
    <row r="21" spans="1:2" x14ac:dyDescent="0.25">
      <c r="A21" s="12" t="s">
        <v>74</v>
      </c>
      <c r="B21" s="12" t="s">
        <v>25</v>
      </c>
    </row>
    <row r="22" spans="1:2" x14ac:dyDescent="0.25">
      <c r="A22" s="12" t="s">
        <v>75</v>
      </c>
      <c r="B22" s="12" t="s">
        <v>24</v>
      </c>
    </row>
    <row r="23" spans="1:2" x14ac:dyDescent="0.25">
      <c r="A23" s="12" t="s">
        <v>76</v>
      </c>
      <c r="B23" s="12" t="s">
        <v>23</v>
      </c>
    </row>
    <row r="24" spans="1:2" x14ac:dyDescent="0.25">
      <c r="A24" s="12" t="s">
        <v>77</v>
      </c>
      <c r="B24" s="12" t="s">
        <v>22</v>
      </c>
    </row>
    <row r="25" spans="1:2" x14ac:dyDescent="0.25">
      <c r="A25" s="12" t="s">
        <v>78</v>
      </c>
      <c r="B25" s="12" t="s">
        <v>21</v>
      </c>
    </row>
    <row r="26" spans="1:2" x14ac:dyDescent="0.25">
      <c r="A26" s="12" t="s">
        <v>79</v>
      </c>
      <c r="B26" s="12" t="s">
        <v>20</v>
      </c>
    </row>
    <row r="27" spans="1:2" x14ac:dyDescent="0.25">
      <c r="A27" s="12" t="s">
        <v>80</v>
      </c>
      <c r="B27" s="12" t="s">
        <v>19</v>
      </c>
    </row>
    <row r="28" spans="1:2" x14ac:dyDescent="0.25">
      <c r="A28" s="12" t="s">
        <v>81</v>
      </c>
      <c r="B28" s="12" t="s">
        <v>18</v>
      </c>
    </row>
    <row r="29" spans="1:2" x14ac:dyDescent="0.25">
      <c r="A29" s="12" t="s">
        <v>82</v>
      </c>
      <c r="B29" s="12" t="s">
        <v>17</v>
      </c>
    </row>
    <row r="30" spans="1:2" x14ac:dyDescent="0.25">
      <c r="A30" s="12" t="s">
        <v>83</v>
      </c>
      <c r="B30" s="12" t="s">
        <v>16</v>
      </c>
    </row>
    <row r="31" spans="1:2" x14ac:dyDescent="0.25">
      <c r="A31" s="12" t="s">
        <v>84</v>
      </c>
      <c r="B31" s="12" t="s">
        <v>15</v>
      </c>
    </row>
    <row r="32" spans="1:2" x14ac:dyDescent="0.25">
      <c r="A32" s="12" t="s">
        <v>85</v>
      </c>
      <c r="B32" s="12" t="s">
        <v>14</v>
      </c>
    </row>
    <row r="33" spans="1:2" x14ac:dyDescent="0.25">
      <c r="A33" s="12" t="s">
        <v>86</v>
      </c>
      <c r="B33" s="12" t="s">
        <v>13</v>
      </c>
    </row>
    <row r="34" spans="1:2" x14ac:dyDescent="0.25">
      <c r="A34" s="12" t="s">
        <v>87</v>
      </c>
      <c r="B34" s="12" t="s">
        <v>12</v>
      </c>
    </row>
    <row r="35" spans="1:2" x14ac:dyDescent="0.25">
      <c r="A35" s="12" t="s">
        <v>88</v>
      </c>
      <c r="B35" s="12" t="s">
        <v>11</v>
      </c>
    </row>
    <row r="36" spans="1:2" x14ac:dyDescent="0.25">
      <c r="A36" s="12" t="s">
        <v>89</v>
      </c>
      <c r="B36" s="12" t="s">
        <v>10</v>
      </c>
    </row>
    <row r="37" spans="1:2" x14ac:dyDescent="0.25">
      <c r="A37" s="13" t="s">
        <v>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sheetPr codeName="Sheet1"/>
  <dimension ref="A3:AJ111"/>
  <sheetViews>
    <sheetView zoomScaleNormal="100" workbookViewId="0"/>
  </sheetViews>
  <sheetFormatPr defaultColWidth="9.140625" defaultRowHeight="15" x14ac:dyDescent="0.25"/>
  <cols>
    <col min="1" max="1" width="20.140625" customWidth="1"/>
    <col min="2" max="2" width="13.7109375" customWidth="1"/>
    <col min="3" max="3" width="8.42578125" bestFit="1" customWidth="1"/>
    <col min="4" max="4" width="8.7109375" bestFit="1" customWidth="1"/>
    <col min="5" max="5" width="5.140625" bestFit="1" customWidth="1"/>
    <col min="6" max="6" width="9" customWidth="1"/>
    <col min="7" max="8" width="10.7109375" bestFit="1" customWidth="1"/>
    <col min="9" max="14" width="6.5703125" bestFit="1" customWidth="1"/>
    <col min="15" max="15" width="7.28515625" bestFit="1" customWidth="1"/>
    <col min="16" max="20" width="6.5703125" bestFit="1" customWidth="1"/>
    <col min="21" max="21" width="7" bestFit="1" customWidth="1"/>
    <col min="22" max="35" width="6.5703125" bestFit="1" customWidth="1"/>
    <col min="36" max="36" width="12.140625" bestFit="1" customWidth="1"/>
    <col min="37" max="40" width="10.42578125" bestFit="1" customWidth="1"/>
    <col min="41" max="41" width="15.28515625" bestFit="1" customWidth="1"/>
  </cols>
  <sheetData>
    <row r="3" spans="1:36" ht="21" x14ac:dyDescent="0.35">
      <c r="A3" s="39" t="s">
        <v>191</v>
      </c>
      <c r="B3" s="38"/>
      <c r="C3" s="38"/>
      <c r="D3" s="40"/>
      <c r="E3" s="40"/>
    </row>
    <row r="7" spans="1:36" x14ac:dyDescent="0.25">
      <c r="A7" s="1" t="s">
        <v>56</v>
      </c>
    </row>
    <row r="8" spans="1:36" x14ac:dyDescent="0.25">
      <c r="A8" s="1" t="s">
        <v>7</v>
      </c>
    </row>
    <row r="9" spans="1:36" x14ac:dyDescent="0.25">
      <c r="F9" t="s">
        <v>39</v>
      </c>
    </row>
    <row r="10" spans="1:36" x14ac:dyDescent="0.25">
      <c r="A10" s="2" t="s">
        <v>0</v>
      </c>
      <c r="B10" s="3" t="s">
        <v>2</v>
      </c>
      <c r="C10" s="4" t="s">
        <v>3</v>
      </c>
      <c r="D10" s="4" t="s">
        <v>5</v>
      </c>
      <c r="E10" s="4" t="s">
        <v>1</v>
      </c>
      <c r="F10" s="4" t="s">
        <v>6</v>
      </c>
      <c r="G10" s="4" t="s">
        <v>4</v>
      </c>
      <c r="H10" s="2" t="s">
        <v>8</v>
      </c>
      <c r="I10" s="2" t="str">
        <f>Regions!C$3</f>
        <v>IE</v>
      </c>
      <c r="J10" s="2" t="str">
        <f>Regions!E$3</f>
        <v>IE-CW</v>
      </c>
      <c r="K10" s="2" t="str">
        <f>Regions!F$3</f>
        <v>IE-D</v>
      </c>
      <c r="L10" s="2" t="str">
        <f>Regions!G$3</f>
        <v>IE-KE</v>
      </c>
      <c r="M10" s="2" t="str">
        <f>Regions!H$3</f>
        <v>IE-KK</v>
      </c>
      <c r="N10" s="2" t="str">
        <f>Regions!I$3</f>
        <v>IE-LS</v>
      </c>
      <c r="O10" s="2" t="str">
        <f>Regions!J$3</f>
        <v>IE-LD</v>
      </c>
      <c r="P10" s="2" t="str">
        <f>Regions!K$3</f>
        <v>IE-LH</v>
      </c>
      <c r="Q10" s="2" t="str">
        <f>Regions!L$3</f>
        <v>IE-MH</v>
      </c>
      <c r="R10" s="2" t="str">
        <f>Regions!M$3</f>
        <v>IE-OY</v>
      </c>
      <c r="S10" s="2" t="str">
        <f>Regions!N$3</f>
        <v>IE-WH</v>
      </c>
      <c r="T10" s="2" t="str">
        <f>Regions!O$3</f>
        <v>IE-WX</v>
      </c>
      <c r="U10" s="2" t="str">
        <f>Regions!P$3</f>
        <v>IE-WW</v>
      </c>
      <c r="V10" s="2" t="str">
        <f>Regions!Q$3</f>
        <v>IE-CE</v>
      </c>
      <c r="W10" s="2" t="str">
        <f>Regions!R$3</f>
        <v>IE-CO</v>
      </c>
      <c r="X10" s="2" t="str">
        <f>Regions!S$3</f>
        <v>IE-KY</v>
      </c>
      <c r="Y10" s="2" t="str">
        <f>Regions!T$3</f>
        <v>IE-LK</v>
      </c>
      <c r="Z10" s="2" t="str">
        <f>Regions!U$3</f>
        <v>IE-TA</v>
      </c>
      <c r="AA10" s="2" t="str">
        <f>Regions!V$3</f>
        <v>IE-WD</v>
      </c>
      <c r="AB10" s="2" t="str">
        <f>Regions!W$3</f>
        <v>IE-G</v>
      </c>
      <c r="AC10" s="2" t="str">
        <f>Regions!X$3</f>
        <v>IE-LM</v>
      </c>
      <c r="AD10" s="2" t="str">
        <f>Regions!Y$3</f>
        <v>IE-MO</v>
      </c>
      <c r="AE10" s="2" t="str">
        <f>Regions!Z$3</f>
        <v>IE-RN</v>
      </c>
      <c r="AF10" s="2" t="str">
        <f>Regions!AA$3</f>
        <v>IE-SO</v>
      </c>
      <c r="AG10" s="2" t="str">
        <f>Regions!AB$3</f>
        <v>IE-CN</v>
      </c>
      <c r="AH10" s="2" t="str">
        <f>Regions!AC$3</f>
        <v>IE-DL</v>
      </c>
      <c r="AI10" s="2" t="str">
        <f>Regions!AD$3</f>
        <v>IE-MN</v>
      </c>
      <c r="AJ10" s="2" t="s">
        <v>9</v>
      </c>
    </row>
    <row r="11" spans="1:36" x14ac:dyDescent="0.25">
      <c r="A11" t="s">
        <v>55</v>
      </c>
      <c r="B11" t="str">
        <f>common!B6</f>
        <v>T-WLK_WLK</v>
      </c>
      <c r="C11" t="str">
        <f>common!D47</f>
        <v>TRAPS</v>
      </c>
      <c r="E11">
        <v>2018</v>
      </c>
      <c r="F11" t="s">
        <v>40</v>
      </c>
      <c r="G11">
        <v>-1</v>
      </c>
      <c r="H11" t="str">
        <f>common!C54</f>
        <v>Walk</v>
      </c>
      <c r="I11" s="36">
        <f t="shared" ref="I11:R12" si="0">ROUNDUP(C$61,3)</f>
        <v>0.32400000000000001</v>
      </c>
      <c r="J11" s="36">
        <f t="shared" si="0"/>
        <v>0.29599999999999999</v>
      </c>
      <c r="K11" s="36">
        <f t="shared" si="0"/>
        <v>0.35</v>
      </c>
      <c r="L11" s="36">
        <f t="shared" si="0"/>
        <v>0.314</v>
      </c>
      <c r="M11" s="36">
        <f t="shared" si="0"/>
        <v>0.30099999999999999</v>
      </c>
      <c r="N11" s="36">
        <f t="shared" si="0"/>
        <v>0.32600000000000001</v>
      </c>
      <c r="O11" s="36">
        <f t="shared" si="0"/>
        <v>0.313</v>
      </c>
      <c r="P11" s="36">
        <f t="shared" si="0"/>
        <v>0.34499999999999997</v>
      </c>
      <c r="Q11" s="36">
        <f t="shared" si="0"/>
        <v>0.317</v>
      </c>
      <c r="R11" s="36">
        <f t="shared" si="0"/>
        <v>0.30599999999999999</v>
      </c>
      <c r="S11" s="36">
        <f t="shared" ref="S11:AB12" si="1">ROUNDUP(M$61,3)</f>
        <v>0.307</v>
      </c>
      <c r="T11" s="36">
        <f t="shared" si="1"/>
        <v>0.29799999999999999</v>
      </c>
      <c r="U11" s="36">
        <f t="shared" si="1"/>
        <v>0.32</v>
      </c>
      <c r="V11" s="36">
        <f t="shared" si="1"/>
        <v>0.30399999999999999</v>
      </c>
      <c r="W11" s="36">
        <f t="shared" si="1"/>
        <v>0.32800000000000001</v>
      </c>
      <c r="X11" s="36">
        <f t="shared" si="1"/>
        <v>0.29199999999999998</v>
      </c>
      <c r="Y11" s="36">
        <f t="shared" si="1"/>
        <v>0.32300000000000001</v>
      </c>
      <c r="Z11" s="36">
        <f t="shared" si="1"/>
        <v>0.28999999999999998</v>
      </c>
      <c r="AA11" s="36">
        <f t="shared" si="1"/>
        <v>0.318</v>
      </c>
      <c r="AB11" s="36">
        <f t="shared" si="1"/>
        <v>0.316</v>
      </c>
      <c r="AC11" s="36">
        <f t="shared" ref="AC11:AI12" si="2">ROUNDUP(W$61,3)</f>
        <v>0.30499999999999999</v>
      </c>
      <c r="AD11" s="36">
        <f t="shared" si="2"/>
        <v>0.29799999999999999</v>
      </c>
      <c r="AE11" s="36">
        <f t="shared" si="2"/>
        <v>0.28200000000000003</v>
      </c>
      <c r="AF11" s="36">
        <f t="shared" si="2"/>
        <v>0.32500000000000001</v>
      </c>
      <c r="AG11" s="36">
        <f t="shared" si="2"/>
        <v>0.33800000000000002</v>
      </c>
      <c r="AH11" s="36">
        <f t="shared" si="2"/>
        <v>0.36399999999999999</v>
      </c>
      <c r="AI11" s="36">
        <f t="shared" si="2"/>
        <v>0.29299999999999998</v>
      </c>
      <c r="AJ11" s="5">
        <v>0</v>
      </c>
    </row>
    <row r="12" spans="1:36" x14ac:dyDescent="0.25">
      <c r="B12" t="str">
        <f>B11</f>
        <v>T-WLK_WLK</v>
      </c>
      <c r="C12" t="str">
        <f>C11</f>
        <v>TRAPS</v>
      </c>
      <c r="E12">
        <v>2022</v>
      </c>
      <c r="F12" t="s">
        <v>40</v>
      </c>
      <c r="G12">
        <v>-1</v>
      </c>
      <c r="I12" s="36">
        <f t="shared" si="0"/>
        <v>0.32400000000000001</v>
      </c>
      <c r="J12" s="36">
        <f t="shared" si="0"/>
        <v>0.29599999999999999</v>
      </c>
      <c r="K12" s="36">
        <f t="shared" si="0"/>
        <v>0.35</v>
      </c>
      <c r="L12" s="36">
        <f t="shared" si="0"/>
        <v>0.314</v>
      </c>
      <c r="M12" s="36">
        <f t="shared" si="0"/>
        <v>0.30099999999999999</v>
      </c>
      <c r="N12" s="36">
        <f t="shared" si="0"/>
        <v>0.32600000000000001</v>
      </c>
      <c r="O12" s="36">
        <f t="shared" si="0"/>
        <v>0.313</v>
      </c>
      <c r="P12" s="36">
        <f t="shared" si="0"/>
        <v>0.34499999999999997</v>
      </c>
      <c r="Q12" s="36">
        <f t="shared" si="0"/>
        <v>0.317</v>
      </c>
      <c r="R12" s="36">
        <f t="shared" si="0"/>
        <v>0.30599999999999999</v>
      </c>
      <c r="S12" s="36">
        <f t="shared" si="1"/>
        <v>0.307</v>
      </c>
      <c r="T12" s="36">
        <f t="shared" si="1"/>
        <v>0.29799999999999999</v>
      </c>
      <c r="U12" s="36">
        <f t="shared" si="1"/>
        <v>0.32</v>
      </c>
      <c r="V12" s="36">
        <f t="shared" si="1"/>
        <v>0.30399999999999999</v>
      </c>
      <c r="W12" s="36">
        <f t="shared" si="1"/>
        <v>0.32800000000000001</v>
      </c>
      <c r="X12" s="36">
        <f t="shared" si="1"/>
        <v>0.29199999999999998</v>
      </c>
      <c r="Y12" s="36">
        <f t="shared" si="1"/>
        <v>0.32300000000000001</v>
      </c>
      <c r="Z12" s="36">
        <f t="shared" si="1"/>
        <v>0.28999999999999998</v>
      </c>
      <c r="AA12" s="36">
        <f t="shared" si="1"/>
        <v>0.318</v>
      </c>
      <c r="AB12" s="36">
        <f t="shared" si="1"/>
        <v>0.316</v>
      </c>
      <c r="AC12" s="36">
        <f t="shared" si="2"/>
        <v>0.30499999999999999</v>
      </c>
      <c r="AD12" s="36">
        <f t="shared" si="2"/>
        <v>0.29799999999999999</v>
      </c>
      <c r="AE12" s="36">
        <f t="shared" si="2"/>
        <v>0.28200000000000003</v>
      </c>
      <c r="AF12" s="36">
        <f t="shared" si="2"/>
        <v>0.32500000000000001</v>
      </c>
      <c r="AG12" s="36">
        <f t="shared" si="2"/>
        <v>0.33800000000000002</v>
      </c>
      <c r="AH12" s="36">
        <f t="shared" si="2"/>
        <v>0.36399999999999999</v>
      </c>
      <c r="AI12" s="36">
        <f t="shared" si="2"/>
        <v>0.29299999999999998</v>
      </c>
      <c r="AJ12" s="5">
        <v>0</v>
      </c>
    </row>
    <row r="13" spans="1:36" x14ac:dyDescent="0.25">
      <c r="B13" t="str">
        <f>B12</f>
        <v>T-WLK_WLK</v>
      </c>
      <c r="C13" t="str">
        <f>C12</f>
        <v>TRAPS</v>
      </c>
      <c r="E13">
        <v>2030</v>
      </c>
      <c r="F13" t="s">
        <v>40</v>
      </c>
      <c r="G13">
        <v>-1</v>
      </c>
      <c r="I13" s="36">
        <f t="shared" ref="I13:AI13" si="3">ROUNDUP(C$75,3)</f>
        <v>0.35599999999999998</v>
      </c>
      <c r="J13" s="36">
        <f t="shared" si="3"/>
        <v>0.29599999999999999</v>
      </c>
      <c r="K13" s="36">
        <f t="shared" si="3"/>
        <v>0.35</v>
      </c>
      <c r="L13" s="36">
        <f t="shared" si="3"/>
        <v>0.314</v>
      </c>
      <c r="M13" s="36">
        <f t="shared" si="3"/>
        <v>0.30099999999999999</v>
      </c>
      <c r="N13" s="36">
        <f t="shared" si="3"/>
        <v>0.32600000000000001</v>
      </c>
      <c r="O13" s="36">
        <f t="shared" si="3"/>
        <v>0.313</v>
      </c>
      <c r="P13" s="36">
        <f t="shared" si="3"/>
        <v>0.34499999999999997</v>
      </c>
      <c r="Q13" s="36">
        <f t="shared" si="3"/>
        <v>0.317</v>
      </c>
      <c r="R13" s="36">
        <f t="shared" si="3"/>
        <v>0.30599999999999999</v>
      </c>
      <c r="S13" s="36">
        <f t="shared" si="3"/>
        <v>0.307</v>
      </c>
      <c r="T13" s="36">
        <f t="shared" si="3"/>
        <v>0.29799999999999999</v>
      </c>
      <c r="U13" s="36">
        <f t="shared" si="3"/>
        <v>0.32</v>
      </c>
      <c r="V13" s="36">
        <f t="shared" si="3"/>
        <v>0.30399999999999999</v>
      </c>
      <c r="W13" s="36">
        <f t="shared" si="3"/>
        <v>0.32800000000000001</v>
      </c>
      <c r="X13" s="36">
        <f t="shared" si="3"/>
        <v>0.29199999999999998</v>
      </c>
      <c r="Y13" s="36">
        <f t="shared" si="3"/>
        <v>0.32300000000000001</v>
      </c>
      <c r="Z13" s="36">
        <f t="shared" si="3"/>
        <v>0.28999999999999998</v>
      </c>
      <c r="AA13" s="36">
        <f t="shared" si="3"/>
        <v>0.318</v>
      </c>
      <c r="AB13" s="36">
        <f t="shared" si="3"/>
        <v>0.316</v>
      </c>
      <c r="AC13" s="36">
        <f t="shared" si="3"/>
        <v>0.30499999999999999</v>
      </c>
      <c r="AD13" s="36">
        <f t="shared" si="3"/>
        <v>0.29799999999999999</v>
      </c>
      <c r="AE13" s="36">
        <f t="shared" si="3"/>
        <v>0.28200000000000003</v>
      </c>
      <c r="AF13" s="36">
        <f t="shared" si="3"/>
        <v>0.32500000000000001</v>
      </c>
      <c r="AG13" s="36">
        <f t="shared" si="3"/>
        <v>0.33800000000000002</v>
      </c>
      <c r="AH13" s="36">
        <f t="shared" si="3"/>
        <v>0.36399999999999999</v>
      </c>
      <c r="AI13" s="36">
        <f t="shared" si="3"/>
        <v>0.29299999999999998</v>
      </c>
      <c r="AJ13" s="5">
        <v>0</v>
      </c>
    </row>
    <row r="14" spans="1:36" x14ac:dyDescent="0.25">
      <c r="B14" t="str">
        <f t="shared" ref="B14" si="4">B13</f>
        <v>T-WLK_WLK</v>
      </c>
      <c r="C14" t="str">
        <f t="shared" ref="C14" si="5">C13</f>
        <v>TRAPS</v>
      </c>
      <c r="E14">
        <v>2050</v>
      </c>
      <c r="F14" t="s">
        <v>40</v>
      </c>
      <c r="G14">
        <v>-1</v>
      </c>
      <c r="I14" s="36">
        <f t="shared" ref="I14:AI14" si="6">ROUNDUP(C$89,3)</f>
        <v>0.48499999999999999</v>
      </c>
      <c r="J14" s="36">
        <f t="shared" si="6"/>
        <v>0.29599999999999999</v>
      </c>
      <c r="K14" s="36">
        <f t="shared" si="6"/>
        <v>0.35</v>
      </c>
      <c r="L14" s="36">
        <f t="shared" si="6"/>
        <v>0.314</v>
      </c>
      <c r="M14" s="36">
        <f t="shared" si="6"/>
        <v>0.30099999999999999</v>
      </c>
      <c r="N14" s="36">
        <f t="shared" si="6"/>
        <v>0.32600000000000001</v>
      </c>
      <c r="O14" s="36">
        <f t="shared" si="6"/>
        <v>0.313</v>
      </c>
      <c r="P14" s="36">
        <f t="shared" si="6"/>
        <v>0.34499999999999997</v>
      </c>
      <c r="Q14" s="36">
        <f t="shared" si="6"/>
        <v>0.317</v>
      </c>
      <c r="R14" s="36">
        <f t="shared" si="6"/>
        <v>0.30599999999999999</v>
      </c>
      <c r="S14" s="36">
        <f t="shared" si="6"/>
        <v>0.307</v>
      </c>
      <c r="T14" s="36">
        <f t="shared" si="6"/>
        <v>0.29799999999999999</v>
      </c>
      <c r="U14" s="36">
        <f t="shared" si="6"/>
        <v>0.32</v>
      </c>
      <c r="V14" s="36">
        <f t="shared" si="6"/>
        <v>0.30399999999999999</v>
      </c>
      <c r="W14" s="36">
        <f t="shared" si="6"/>
        <v>0.32800000000000001</v>
      </c>
      <c r="X14" s="36">
        <f t="shared" si="6"/>
        <v>0.29199999999999998</v>
      </c>
      <c r="Y14" s="36">
        <f t="shared" si="6"/>
        <v>0.32300000000000001</v>
      </c>
      <c r="Z14" s="36">
        <f t="shared" si="6"/>
        <v>0.28999999999999998</v>
      </c>
      <c r="AA14" s="36">
        <f t="shared" si="6"/>
        <v>0.318</v>
      </c>
      <c r="AB14" s="36">
        <f t="shared" si="6"/>
        <v>0.316</v>
      </c>
      <c r="AC14" s="36">
        <f t="shared" si="6"/>
        <v>0.30499999999999999</v>
      </c>
      <c r="AD14" s="36">
        <f t="shared" si="6"/>
        <v>0.29799999999999999</v>
      </c>
      <c r="AE14" s="36">
        <f t="shared" si="6"/>
        <v>0.28200000000000003</v>
      </c>
      <c r="AF14" s="36">
        <f t="shared" si="6"/>
        <v>0.32500000000000001</v>
      </c>
      <c r="AG14" s="36">
        <f t="shared" si="6"/>
        <v>0.33800000000000002</v>
      </c>
      <c r="AH14" s="36">
        <f t="shared" si="6"/>
        <v>0.36399999999999999</v>
      </c>
      <c r="AI14" s="36">
        <f t="shared" si="6"/>
        <v>0.29299999999999998</v>
      </c>
      <c r="AJ14" s="5">
        <v>0</v>
      </c>
    </row>
    <row r="15" spans="1:36" x14ac:dyDescent="0.25">
      <c r="E15">
        <v>0</v>
      </c>
      <c r="F15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>
        <v>5</v>
      </c>
    </row>
    <row r="16" spans="1:36" x14ac:dyDescent="0.25">
      <c r="A16" t="s">
        <v>41</v>
      </c>
      <c r="B16" t="str">
        <f>common!B7</f>
        <v>T-CYC_CYC</v>
      </c>
      <c r="C16" t="str">
        <f>C11</f>
        <v>TRAPS</v>
      </c>
      <c r="E16">
        <v>2018</v>
      </c>
      <c r="F16" t="s">
        <v>40</v>
      </c>
      <c r="G16">
        <v>-1</v>
      </c>
      <c r="H16" t="str">
        <f>common!C55</f>
        <v>Bike</v>
      </c>
      <c r="I16" s="36">
        <f t="shared" ref="I16:R17" si="7">ROUNDUP(C$62,3)</f>
        <v>5.3999999999999999E-2</v>
      </c>
      <c r="J16" s="36">
        <f t="shared" si="7"/>
        <v>0.05</v>
      </c>
      <c r="K16" s="36">
        <f t="shared" si="7"/>
        <v>5.9000000000000004E-2</v>
      </c>
      <c r="L16" s="36">
        <f t="shared" si="7"/>
        <v>5.2999999999999999E-2</v>
      </c>
      <c r="M16" s="36">
        <f t="shared" si="7"/>
        <v>5.1000000000000004E-2</v>
      </c>
      <c r="N16" s="36">
        <f t="shared" si="7"/>
        <v>5.5E-2</v>
      </c>
      <c r="O16" s="36">
        <f t="shared" si="7"/>
        <v>5.2999999999999999E-2</v>
      </c>
      <c r="P16" s="36">
        <f t="shared" si="7"/>
        <v>5.8000000000000003E-2</v>
      </c>
      <c r="Q16" s="36">
        <f t="shared" si="7"/>
        <v>5.2999999999999999E-2</v>
      </c>
      <c r="R16" s="36">
        <f t="shared" si="7"/>
        <v>5.1000000000000004E-2</v>
      </c>
      <c r="S16" s="36">
        <f t="shared" ref="S16:AB17" si="8">ROUNDUP(M$62,3)</f>
        <v>5.1999999999999998E-2</v>
      </c>
      <c r="T16" s="36">
        <f t="shared" si="8"/>
        <v>0.05</v>
      </c>
      <c r="U16" s="36">
        <f t="shared" si="8"/>
        <v>5.3999999999999999E-2</v>
      </c>
      <c r="V16" s="36">
        <f t="shared" si="8"/>
        <v>5.1000000000000004E-2</v>
      </c>
      <c r="W16" s="36">
        <f t="shared" si="8"/>
        <v>5.5E-2</v>
      </c>
      <c r="X16" s="36">
        <f t="shared" si="8"/>
        <v>4.9000000000000002E-2</v>
      </c>
      <c r="Y16" s="36">
        <f t="shared" si="8"/>
        <v>5.3999999999999999E-2</v>
      </c>
      <c r="Z16" s="36">
        <f t="shared" si="8"/>
        <v>4.9000000000000002E-2</v>
      </c>
      <c r="AA16" s="36">
        <f t="shared" si="8"/>
        <v>5.2999999999999999E-2</v>
      </c>
      <c r="AB16" s="36">
        <f t="shared" si="8"/>
        <v>5.2999999999999999E-2</v>
      </c>
      <c r="AC16" s="36">
        <f t="shared" ref="AC16:AI17" si="9">ROUNDUP(W$62,3)</f>
        <v>5.1000000000000004E-2</v>
      </c>
      <c r="AD16" s="36">
        <f t="shared" si="9"/>
        <v>0.05</v>
      </c>
      <c r="AE16" s="36">
        <f t="shared" si="9"/>
        <v>4.7E-2</v>
      </c>
      <c r="AF16" s="36">
        <f t="shared" si="9"/>
        <v>5.5E-2</v>
      </c>
      <c r="AG16" s="36">
        <f t="shared" si="9"/>
        <v>5.7000000000000002E-2</v>
      </c>
      <c r="AH16" s="36">
        <f t="shared" si="9"/>
        <v>6.0999999999999999E-2</v>
      </c>
      <c r="AI16" s="36">
        <f t="shared" si="9"/>
        <v>4.9000000000000002E-2</v>
      </c>
      <c r="AJ16" s="5">
        <v>0</v>
      </c>
    </row>
    <row r="17" spans="1:36" x14ac:dyDescent="0.25">
      <c r="B17" t="str">
        <f>B16</f>
        <v>T-CYC_CYC</v>
      </c>
      <c r="C17" t="str">
        <f>C16</f>
        <v>TRAPS</v>
      </c>
      <c r="E17">
        <v>2022</v>
      </c>
      <c r="F17" t="s">
        <v>40</v>
      </c>
      <c r="G17">
        <v>-1</v>
      </c>
      <c r="I17" s="36">
        <f t="shared" si="7"/>
        <v>5.3999999999999999E-2</v>
      </c>
      <c r="J17" s="36">
        <f t="shared" si="7"/>
        <v>0.05</v>
      </c>
      <c r="K17" s="36">
        <f t="shared" si="7"/>
        <v>5.9000000000000004E-2</v>
      </c>
      <c r="L17" s="36">
        <f t="shared" si="7"/>
        <v>5.2999999999999999E-2</v>
      </c>
      <c r="M17" s="36">
        <f t="shared" si="7"/>
        <v>5.1000000000000004E-2</v>
      </c>
      <c r="N17" s="36">
        <f t="shared" si="7"/>
        <v>5.5E-2</v>
      </c>
      <c r="O17" s="36">
        <f t="shared" si="7"/>
        <v>5.2999999999999999E-2</v>
      </c>
      <c r="P17" s="36">
        <f t="shared" si="7"/>
        <v>5.8000000000000003E-2</v>
      </c>
      <c r="Q17" s="36">
        <f t="shared" si="7"/>
        <v>5.2999999999999999E-2</v>
      </c>
      <c r="R17" s="36">
        <f t="shared" si="7"/>
        <v>5.1000000000000004E-2</v>
      </c>
      <c r="S17" s="36">
        <f t="shared" si="8"/>
        <v>5.1999999999999998E-2</v>
      </c>
      <c r="T17" s="36">
        <f t="shared" si="8"/>
        <v>0.05</v>
      </c>
      <c r="U17" s="36">
        <f t="shared" si="8"/>
        <v>5.3999999999999999E-2</v>
      </c>
      <c r="V17" s="36">
        <f t="shared" si="8"/>
        <v>5.1000000000000004E-2</v>
      </c>
      <c r="W17" s="36">
        <f t="shared" si="8"/>
        <v>5.5E-2</v>
      </c>
      <c r="X17" s="36">
        <f t="shared" si="8"/>
        <v>4.9000000000000002E-2</v>
      </c>
      <c r="Y17" s="36">
        <f t="shared" si="8"/>
        <v>5.3999999999999999E-2</v>
      </c>
      <c r="Z17" s="36">
        <f t="shared" si="8"/>
        <v>4.9000000000000002E-2</v>
      </c>
      <c r="AA17" s="36">
        <f t="shared" si="8"/>
        <v>5.2999999999999999E-2</v>
      </c>
      <c r="AB17" s="36">
        <f t="shared" si="8"/>
        <v>5.2999999999999999E-2</v>
      </c>
      <c r="AC17" s="36">
        <f t="shared" si="9"/>
        <v>5.1000000000000004E-2</v>
      </c>
      <c r="AD17" s="36">
        <f t="shared" si="9"/>
        <v>0.05</v>
      </c>
      <c r="AE17" s="36">
        <f t="shared" si="9"/>
        <v>4.7E-2</v>
      </c>
      <c r="AF17" s="36">
        <f t="shared" si="9"/>
        <v>5.5E-2</v>
      </c>
      <c r="AG17" s="36">
        <f t="shared" si="9"/>
        <v>5.7000000000000002E-2</v>
      </c>
      <c r="AH17" s="36">
        <f t="shared" si="9"/>
        <v>6.0999999999999999E-2</v>
      </c>
      <c r="AI17" s="36">
        <f t="shared" si="9"/>
        <v>4.9000000000000002E-2</v>
      </c>
      <c r="AJ17" s="5">
        <v>0</v>
      </c>
    </row>
    <row r="18" spans="1:36" x14ac:dyDescent="0.25">
      <c r="B18" t="str">
        <f>B17</f>
        <v>T-CYC_CYC</v>
      </c>
      <c r="C18" t="str">
        <f>C17</f>
        <v>TRAPS</v>
      </c>
      <c r="E18">
        <v>2030</v>
      </c>
      <c r="F18" t="s">
        <v>40</v>
      </c>
      <c r="G18">
        <v>-1</v>
      </c>
      <c r="I18" s="36">
        <f t="shared" ref="I18:AI18" si="10">ROUNDUP(C$76,3)</f>
        <v>0.1</v>
      </c>
      <c r="J18" s="36">
        <f t="shared" si="10"/>
        <v>0.05</v>
      </c>
      <c r="K18" s="36">
        <f t="shared" si="10"/>
        <v>5.9000000000000004E-2</v>
      </c>
      <c r="L18" s="36">
        <f t="shared" si="10"/>
        <v>5.2999999999999999E-2</v>
      </c>
      <c r="M18" s="36">
        <f t="shared" si="10"/>
        <v>5.1000000000000004E-2</v>
      </c>
      <c r="N18" s="36">
        <f t="shared" si="10"/>
        <v>5.5E-2</v>
      </c>
      <c r="O18" s="36">
        <f t="shared" si="10"/>
        <v>5.2999999999999999E-2</v>
      </c>
      <c r="P18" s="36">
        <f t="shared" si="10"/>
        <v>5.8000000000000003E-2</v>
      </c>
      <c r="Q18" s="36">
        <f t="shared" si="10"/>
        <v>5.2999999999999999E-2</v>
      </c>
      <c r="R18" s="36">
        <f t="shared" si="10"/>
        <v>5.1000000000000004E-2</v>
      </c>
      <c r="S18" s="36">
        <f t="shared" si="10"/>
        <v>5.1999999999999998E-2</v>
      </c>
      <c r="T18" s="36">
        <f t="shared" si="10"/>
        <v>0.05</v>
      </c>
      <c r="U18" s="36">
        <f t="shared" si="10"/>
        <v>5.3999999999999999E-2</v>
      </c>
      <c r="V18" s="36">
        <f t="shared" si="10"/>
        <v>5.1000000000000004E-2</v>
      </c>
      <c r="W18" s="36">
        <f t="shared" si="10"/>
        <v>5.5E-2</v>
      </c>
      <c r="X18" s="36">
        <f t="shared" si="10"/>
        <v>4.9000000000000002E-2</v>
      </c>
      <c r="Y18" s="36">
        <f t="shared" si="10"/>
        <v>5.3999999999999999E-2</v>
      </c>
      <c r="Z18" s="36">
        <f t="shared" si="10"/>
        <v>4.9000000000000002E-2</v>
      </c>
      <c r="AA18" s="36">
        <f t="shared" si="10"/>
        <v>5.2999999999999999E-2</v>
      </c>
      <c r="AB18" s="36">
        <f t="shared" si="10"/>
        <v>5.2999999999999999E-2</v>
      </c>
      <c r="AC18" s="36">
        <f t="shared" si="10"/>
        <v>5.1000000000000004E-2</v>
      </c>
      <c r="AD18" s="36">
        <f t="shared" si="10"/>
        <v>0.05</v>
      </c>
      <c r="AE18" s="36">
        <f t="shared" si="10"/>
        <v>4.7E-2</v>
      </c>
      <c r="AF18" s="36">
        <f t="shared" si="10"/>
        <v>5.5E-2</v>
      </c>
      <c r="AG18" s="36">
        <f t="shared" si="10"/>
        <v>5.7000000000000002E-2</v>
      </c>
      <c r="AH18" s="36">
        <f t="shared" si="10"/>
        <v>6.0999999999999999E-2</v>
      </c>
      <c r="AI18" s="36">
        <f t="shared" si="10"/>
        <v>4.9000000000000002E-2</v>
      </c>
      <c r="AJ18" s="5">
        <v>0</v>
      </c>
    </row>
    <row r="19" spans="1:36" x14ac:dyDescent="0.25">
      <c r="B19" t="str">
        <f t="shared" ref="B19" si="11">B18</f>
        <v>T-CYC_CYC</v>
      </c>
      <c r="C19" t="str">
        <f t="shared" ref="C19" si="12">C18</f>
        <v>TRAPS</v>
      </c>
      <c r="E19">
        <v>2050</v>
      </c>
      <c r="F19" t="s">
        <v>40</v>
      </c>
      <c r="G19">
        <v>-1</v>
      </c>
      <c r="I19" s="36">
        <f t="shared" ref="I19:AI19" si="13">ROUNDUP(C$90,3)</f>
        <v>0.13500000000000001</v>
      </c>
      <c r="J19" s="36">
        <f t="shared" si="13"/>
        <v>0.05</v>
      </c>
      <c r="K19" s="36">
        <f t="shared" si="13"/>
        <v>5.9000000000000004E-2</v>
      </c>
      <c r="L19" s="36">
        <f t="shared" si="13"/>
        <v>5.2999999999999999E-2</v>
      </c>
      <c r="M19" s="36">
        <f t="shared" si="13"/>
        <v>5.1000000000000004E-2</v>
      </c>
      <c r="N19" s="36">
        <f t="shared" si="13"/>
        <v>5.5E-2</v>
      </c>
      <c r="O19" s="36">
        <f t="shared" si="13"/>
        <v>5.2999999999999999E-2</v>
      </c>
      <c r="P19" s="36">
        <f t="shared" si="13"/>
        <v>5.8000000000000003E-2</v>
      </c>
      <c r="Q19" s="36">
        <f t="shared" si="13"/>
        <v>5.2999999999999999E-2</v>
      </c>
      <c r="R19" s="36">
        <f t="shared" si="13"/>
        <v>5.1000000000000004E-2</v>
      </c>
      <c r="S19" s="36">
        <f t="shared" si="13"/>
        <v>5.1999999999999998E-2</v>
      </c>
      <c r="T19" s="36">
        <f t="shared" si="13"/>
        <v>0.05</v>
      </c>
      <c r="U19" s="36">
        <f t="shared" si="13"/>
        <v>5.3999999999999999E-2</v>
      </c>
      <c r="V19" s="36">
        <f t="shared" si="13"/>
        <v>5.1000000000000004E-2</v>
      </c>
      <c r="W19" s="36">
        <f t="shared" si="13"/>
        <v>5.5E-2</v>
      </c>
      <c r="X19" s="36">
        <f t="shared" si="13"/>
        <v>4.9000000000000002E-2</v>
      </c>
      <c r="Y19" s="36">
        <f t="shared" si="13"/>
        <v>5.3999999999999999E-2</v>
      </c>
      <c r="Z19" s="36">
        <f t="shared" si="13"/>
        <v>4.9000000000000002E-2</v>
      </c>
      <c r="AA19" s="36">
        <f t="shared" si="13"/>
        <v>5.2999999999999999E-2</v>
      </c>
      <c r="AB19" s="36">
        <f t="shared" si="13"/>
        <v>5.2999999999999999E-2</v>
      </c>
      <c r="AC19" s="36">
        <f t="shared" si="13"/>
        <v>5.1000000000000004E-2</v>
      </c>
      <c r="AD19" s="36">
        <f t="shared" si="13"/>
        <v>0.05</v>
      </c>
      <c r="AE19" s="36">
        <f t="shared" si="13"/>
        <v>4.7E-2</v>
      </c>
      <c r="AF19" s="36">
        <f t="shared" si="13"/>
        <v>5.5E-2</v>
      </c>
      <c r="AG19" s="36">
        <f t="shared" si="13"/>
        <v>5.7000000000000002E-2</v>
      </c>
      <c r="AH19" s="36">
        <f t="shared" si="13"/>
        <v>6.0999999999999999E-2</v>
      </c>
      <c r="AI19" s="36">
        <f t="shared" si="13"/>
        <v>4.9000000000000002E-2</v>
      </c>
      <c r="AJ19" s="5">
        <v>0</v>
      </c>
    </row>
    <row r="20" spans="1:36" x14ac:dyDescent="0.25">
      <c r="E20">
        <v>0</v>
      </c>
      <c r="F20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>
        <v>5</v>
      </c>
    </row>
    <row r="21" spans="1:36" x14ac:dyDescent="0.25">
      <c r="A21" t="s">
        <v>42</v>
      </c>
      <c r="B21" t="str">
        <f>LEFT(common!B9,5)&amp;"*"</f>
        <v>T-MOT*</v>
      </c>
      <c r="C21" t="str">
        <f>C16</f>
        <v>TRAPS</v>
      </c>
      <c r="E21">
        <v>2018</v>
      </c>
      <c r="F21" t="s">
        <v>40</v>
      </c>
      <c r="G21">
        <v>-1</v>
      </c>
      <c r="H21" t="str">
        <f>common!C56</f>
        <v>2-wheelers</v>
      </c>
      <c r="I21" s="37">
        <f t="shared" ref="I21:R22" si="14">ROUNDUP(C$63,4)</f>
        <v>1.2999999999999999E-3</v>
      </c>
      <c r="J21" s="37">
        <f t="shared" si="14"/>
        <v>9.0000000000000008E-4</v>
      </c>
      <c r="K21" s="37">
        <f t="shared" si="14"/>
        <v>1.5E-3</v>
      </c>
      <c r="L21" s="37">
        <f t="shared" si="14"/>
        <v>1.4E-3</v>
      </c>
      <c r="M21" s="37">
        <f t="shared" si="14"/>
        <v>1E-3</v>
      </c>
      <c r="N21" s="37">
        <f t="shared" si="14"/>
        <v>6.9999999999999999E-4</v>
      </c>
      <c r="O21" s="37">
        <f t="shared" si="14"/>
        <v>1.2999999999999999E-3</v>
      </c>
      <c r="P21" s="37">
        <f t="shared" si="14"/>
        <v>9.0000000000000008E-4</v>
      </c>
      <c r="Q21" s="37">
        <f t="shared" si="14"/>
        <v>1.4E-3</v>
      </c>
      <c r="R21" s="37">
        <f t="shared" si="14"/>
        <v>1.2999999999999999E-3</v>
      </c>
      <c r="S21" s="37">
        <f t="shared" ref="S21:AB22" si="15">ROUNDUP(M$63,4)</f>
        <v>1.2000000000000001E-3</v>
      </c>
      <c r="T21" s="37">
        <f t="shared" si="15"/>
        <v>1.2999999999999999E-3</v>
      </c>
      <c r="U21" s="37">
        <f t="shared" si="15"/>
        <v>1.5E-3</v>
      </c>
      <c r="V21" s="37">
        <f t="shared" si="15"/>
        <v>1.2999999999999999E-3</v>
      </c>
      <c r="W21" s="37">
        <f t="shared" si="15"/>
        <v>1.5E-3</v>
      </c>
      <c r="X21" s="37">
        <f t="shared" si="15"/>
        <v>1E-3</v>
      </c>
      <c r="Y21" s="37">
        <f t="shared" si="15"/>
        <v>1.1000000000000001E-3</v>
      </c>
      <c r="Z21" s="37">
        <f t="shared" si="15"/>
        <v>1.2000000000000001E-3</v>
      </c>
      <c r="AA21" s="37">
        <f t="shared" si="15"/>
        <v>1.4E-3</v>
      </c>
      <c r="AB21" s="37">
        <f t="shared" si="15"/>
        <v>8.0000000000000004E-4</v>
      </c>
      <c r="AC21" s="36">
        <f>ROUNDUP(W$63,3)</f>
        <v>2E-3</v>
      </c>
      <c r="AD21" s="37">
        <f t="shared" ref="AD21:AI22" si="16">ROUNDUP(X$63,4)</f>
        <v>8.0000000000000004E-4</v>
      </c>
      <c r="AE21" s="37">
        <f t="shared" si="16"/>
        <v>8.0000000000000004E-4</v>
      </c>
      <c r="AF21" s="37">
        <f t="shared" si="16"/>
        <v>9.0000000000000008E-4</v>
      </c>
      <c r="AG21" s="37">
        <f t="shared" si="16"/>
        <v>8.0000000000000004E-4</v>
      </c>
      <c r="AH21" s="37">
        <f t="shared" si="16"/>
        <v>8.0000000000000004E-4</v>
      </c>
      <c r="AI21" s="37">
        <f t="shared" si="16"/>
        <v>8.0000000000000004E-4</v>
      </c>
      <c r="AJ21" s="5">
        <v>0</v>
      </c>
    </row>
    <row r="22" spans="1:36" x14ac:dyDescent="0.25">
      <c r="B22" t="str">
        <f>B21</f>
        <v>T-MOT*</v>
      </c>
      <c r="C22" t="str">
        <f>C21</f>
        <v>TRAPS</v>
      </c>
      <c r="E22">
        <v>2022</v>
      </c>
      <c r="F22" t="s">
        <v>40</v>
      </c>
      <c r="G22">
        <v>-1</v>
      </c>
      <c r="I22" s="37">
        <f t="shared" si="14"/>
        <v>1.2999999999999999E-3</v>
      </c>
      <c r="J22" s="37">
        <f t="shared" si="14"/>
        <v>9.0000000000000008E-4</v>
      </c>
      <c r="K22" s="37">
        <f t="shared" si="14"/>
        <v>1.5E-3</v>
      </c>
      <c r="L22" s="37">
        <f t="shared" si="14"/>
        <v>1.4E-3</v>
      </c>
      <c r="M22" s="37">
        <f t="shared" si="14"/>
        <v>1E-3</v>
      </c>
      <c r="N22" s="37">
        <f t="shared" si="14"/>
        <v>6.9999999999999999E-4</v>
      </c>
      <c r="O22" s="37">
        <f t="shared" si="14"/>
        <v>1.2999999999999999E-3</v>
      </c>
      <c r="P22" s="37">
        <f t="shared" si="14"/>
        <v>9.0000000000000008E-4</v>
      </c>
      <c r="Q22" s="37">
        <f t="shared" si="14"/>
        <v>1.4E-3</v>
      </c>
      <c r="R22" s="37">
        <f t="shared" si="14"/>
        <v>1.2999999999999999E-3</v>
      </c>
      <c r="S22" s="37">
        <f t="shared" si="15"/>
        <v>1.2000000000000001E-3</v>
      </c>
      <c r="T22" s="37">
        <f t="shared" si="15"/>
        <v>1.2999999999999999E-3</v>
      </c>
      <c r="U22" s="37">
        <f t="shared" si="15"/>
        <v>1.5E-3</v>
      </c>
      <c r="V22" s="37">
        <f t="shared" si="15"/>
        <v>1.2999999999999999E-3</v>
      </c>
      <c r="W22" s="37">
        <f t="shared" si="15"/>
        <v>1.5E-3</v>
      </c>
      <c r="X22" s="37">
        <f t="shared" si="15"/>
        <v>1E-3</v>
      </c>
      <c r="Y22" s="37">
        <f t="shared" si="15"/>
        <v>1.1000000000000001E-3</v>
      </c>
      <c r="Z22" s="37">
        <f t="shared" si="15"/>
        <v>1.2000000000000001E-3</v>
      </c>
      <c r="AA22" s="37">
        <f t="shared" si="15"/>
        <v>1.4E-3</v>
      </c>
      <c r="AB22" s="37">
        <f t="shared" si="15"/>
        <v>8.0000000000000004E-4</v>
      </c>
      <c r="AC22" s="36">
        <f>ROUNDUP(W$63,3)</f>
        <v>2E-3</v>
      </c>
      <c r="AD22" s="37">
        <f t="shared" si="16"/>
        <v>8.0000000000000004E-4</v>
      </c>
      <c r="AE22" s="37">
        <f t="shared" si="16"/>
        <v>8.0000000000000004E-4</v>
      </c>
      <c r="AF22" s="37">
        <f t="shared" si="16"/>
        <v>9.0000000000000008E-4</v>
      </c>
      <c r="AG22" s="37">
        <f t="shared" si="16"/>
        <v>8.0000000000000004E-4</v>
      </c>
      <c r="AH22" s="37">
        <f t="shared" si="16"/>
        <v>8.0000000000000004E-4</v>
      </c>
      <c r="AI22" s="37">
        <f t="shared" si="16"/>
        <v>8.0000000000000004E-4</v>
      </c>
      <c r="AJ22" s="5">
        <v>0</v>
      </c>
    </row>
    <row r="23" spans="1:36" x14ac:dyDescent="0.25">
      <c r="B23" t="str">
        <f>B22</f>
        <v>T-MOT*</v>
      </c>
      <c r="C23" t="str">
        <f>C22</f>
        <v>TRAPS</v>
      </c>
      <c r="E23">
        <v>2030</v>
      </c>
      <c r="F23" t="s">
        <v>40</v>
      </c>
      <c r="G23">
        <v>-1</v>
      </c>
      <c r="I23" s="37">
        <f t="shared" ref="I23:AB23" si="17">ROUNDUP(C$77,4)</f>
        <v>0</v>
      </c>
      <c r="J23" s="37">
        <f t="shared" si="17"/>
        <v>9.0000000000000008E-4</v>
      </c>
      <c r="K23" s="37">
        <f t="shared" si="17"/>
        <v>1.5E-3</v>
      </c>
      <c r="L23" s="37">
        <f t="shared" si="17"/>
        <v>1.4E-3</v>
      </c>
      <c r="M23" s="37">
        <f t="shared" si="17"/>
        <v>1E-3</v>
      </c>
      <c r="N23" s="37">
        <f t="shared" si="17"/>
        <v>6.9999999999999999E-4</v>
      </c>
      <c r="O23" s="37">
        <f t="shared" si="17"/>
        <v>1.2999999999999999E-3</v>
      </c>
      <c r="P23" s="37">
        <f t="shared" si="17"/>
        <v>9.0000000000000008E-4</v>
      </c>
      <c r="Q23" s="37">
        <f t="shared" si="17"/>
        <v>1.4E-3</v>
      </c>
      <c r="R23" s="37">
        <f t="shared" si="17"/>
        <v>1.2999999999999999E-3</v>
      </c>
      <c r="S23" s="37">
        <f t="shared" si="17"/>
        <v>1.2000000000000001E-3</v>
      </c>
      <c r="T23" s="37">
        <f t="shared" si="17"/>
        <v>1.2999999999999999E-3</v>
      </c>
      <c r="U23" s="37">
        <f t="shared" si="17"/>
        <v>1.5E-3</v>
      </c>
      <c r="V23" s="37">
        <f t="shared" si="17"/>
        <v>1.2999999999999999E-3</v>
      </c>
      <c r="W23" s="37">
        <f t="shared" si="17"/>
        <v>1.5E-3</v>
      </c>
      <c r="X23" s="37">
        <f t="shared" si="17"/>
        <v>1E-3</v>
      </c>
      <c r="Y23" s="37">
        <f t="shared" si="17"/>
        <v>1.1000000000000001E-3</v>
      </c>
      <c r="Z23" s="37">
        <f t="shared" si="17"/>
        <v>1.2000000000000001E-3</v>
      </c>
      <c r="AA23" s="37">
        <f t="shared" si="17"/>
        <v>1.4E-3</v>
      </c>
      <c r="AB23" s="37">
        <f t="shared" si="17"/>
        <v>8.0000000000000004E-4</v>
      </c>
      <c r="AC23" s="36">
        <f>ROUNDUP(W$77,3)</f>
        <v>2E-3</v>
      </c>
      <c r="AD23" s="37">
        <f t="shared" ref="AD23:AI23" si="18">ROUNDUP(X$77,4)</f>
        <v>8.0000000000000004E-4</v>
      </c>
      <c r="AE23" s="37">
        <f t="shared" si="18"/>
        <v>8.0000000000000004E-4</v>
      </c>
      <c r="AF23" s="37">
        <f t="shared" si="18"/>
        <v>9.0000000000000008E-4</v>
      </c>
      <c r="AG23" s="37">
        <f t="shared" si="18"/>
        <v>8.0000000000000004E-4</v>
      </c>
      <c r="AH23" s="37">
        <f t="shared" si="18"/>
        <v>8.0000000000000004E-4</v>
      </c>
      <c r="AI23" s="37">
        <f t="shared" si="18"/>
        <v>8.0000000000000004E-4</v>
      </c>
      <c r="AJ23" s="5">
        <v>0</v>
      </c>
    </row>
    <row r="24" spans="1:36" x14ac:dyDescent="0.25">
      <c r="B24" t="str">
        <f t="shared" ref="B24" si="19">B23</f>
        <v>T-MOT*</v>
      </c>
      <c r="C24" t="str">
        <f t="shared" ref="C24" si="20">C23</f>
        <v>TRAPS</v>
      </c>
      <c r="E24">
        <v>2050</v>
      </c>
      <c r="F24" t="s">
        <v>40</v>
      </c>
      <c r="G24">
        <v>-1</v>
      </c>
      <c r="I24" s="37">
        <f t="shared" ref="I24:AB24" si="21">ROUNDUP(C$91,4)</f>
        <v>1.2999999999999999E-3</v>
      </c>
      <c r="J24" s="37">
        <f t="shared" si="21"/>
        <v>9.0000000000000008E-4</v>
      </c>
      <c r="K24" s="37">
        <f t="shared" si="21"/>
        <v>1.5E-3</v>
      </c>
      <c r="L24" s="37">
        <f t="shared" si="21"/>
        <v>1.4E-3</v>
      </c>
      <c r="M24" s="37">
        <f t="shared" si="21"/>
        <v>1E-3</v>
      </c>
      <c r="N24" s="37">
        <f t="shared" si="21"/>
        <v>6.9999999999999999E-4</v>
      </c>
      <c r="O24" s="37">
        <f t="shared" si="21"/>
        <v>1.2999999999999999E-3</v>
      </c>
      <c r="P24" s="37">
        <f t="shared" si="21"/>
        <v>9.0000000000000008E-4</v>
      </c>
      <c r="Q24" s="37">
        <f t="shared" si="21"/>
        <v>1.4E-3</v>
      </c>
      <c r="R24" s="37">
        <f t="shared" si="21"/>
        <v>1.2999999999999999E-3</v>
      </c>
      <c r="S24" s="37">
        <f t="shared" si="21"/>
        <v>1.2000000000000001E-3</v>
      </c>
      <c r="T24" s="37">
        <f t="shared" si="21"/>
        <v>1.2999999999999999E-3</v>
      </c>
      <c r="U24" s="37">
        <f t="shared" si="21"/>
        <v>1.5E-3</v>
      </c>
      <c r="V24" s="37">
        <f t="shared" si="21"/>
        <v>1.2999999999999999E-3</v>
      </c>
      <c r="W24" s="37">
        <f t="shared" si="21"/>
        <v>1.5E-3</v>
      </c>
      <c r="X24" s="37">
        <f t="shared" si="21"/>
        <v>1E-3</v>
      </c>
      <c r="Y24" s="37">
        <f t="shared" si="21"/>
        <v>1.1000000000000001E-3</v>
      </c>
      <c r="Z24" s="37">
        <f t="shared" si="21"/>
        <v>1.2000000000000001E-3</v>
      </c>
      <c r="AA24" s="37">
        <f t="shared" si="21"/>
        <v>1.4E-3</v>
      </c>
      <c r="AB24" s="37">
        <f t="shared" si="21"/>
        <v>8.0000000000000004E-4</v>
      </c>
      <c r="AC24" s="36">
        <f>ROUNDUP(W$91,3)</f>
        <v>2E-3</v>
      </c>
      <c r="AD24" s="37">
        <f t="shared" ref="AD24:AI24" si="22">ROUNDUP(X$91,4)</f>
        <v>8.0000000000000004E-4</v>
      </c>
      <c r="AE24" s="37">
        <f t="shared" si="22"/>
        <v>8.0000000000000004E-4</v>
      </c>
      <c r="AF24" s="37">
        <f t="shared" si="22"/>
        <v>9.0000000000000008E-4</v>
      </c>
      <c r="AG24" s="37">
        <f t="shared" si="22"/>
        <v>8.0000000000000004E-4</v>
      </c>
      <c r="AH24" s="37">
        <f t="shared" si="22"/>
        <v>8.0000000000000004E-4</v>
      </c>
      <c r="AI24" s="37">
        <f t="shared" si="22"/>
        <v>8.0000000000000004E-4</v>
      </c>
      <c r="AJ24" s="5">
        <v>0</v>
      </c>
    </row>
    <row r="25" spans="1:36" x14ac:dyDescent="0.25">
      <c r="E25">
        <v>0</v>
      </c>
      <c r="F25" t="s">
        <v>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>
        <v>5</v>
      </c>
    </row>
    <row r="26" spans="1:36" x14ac:dyDescent="0.25">
      <c r="A26" t="s">
        <v>43</v>
      </c>
      <c r="B26" t="str">
        <f>LEFT(common!B11,5)&amp;"*"</f>
        <v>T-CAR*</v>
      </c>
      <c r="C26" t="str">
        <f>C21</f>
        <v>TRAPS</v>
      </c>
      <c r="E26">
        <v>2018</v>
      </c>
      <c r="F26" t="s">
        <v>40</v>
      </c>
      <c r="G26">
        <v>-1</v>
      </c>
      <c r="H26" t="str">
        <f>common!C57</f>
        <v>LDV</v>
      </c>
      <c r="I26" s="36">
        <f t="shared" ref="I26:R27" si="23">ROUNDUP(C$64,3)</f>
        <v>0.51500000000000001</v>
      </c>
      <c r="J26" s="36">
        <f t="shared" si="23"/>
        <v>0.57699999999999996</v>
      </c>
      <c r="K26" s="36">
        <f t="shared" si="23"/>
        <v>0.41599999999999998</v>
      </c>
      <c r="L26" s="36">
        <f t="shared" si="23"/>
        <v>0.53900000000000003</v>
      </c>
      <c r="M26" s="36">
        <f t="shared" si="23"/>
        <v>0.52800000000000002</v>
      </c>
      <c r="N26" s="36">
        <f t="shared" si="23"/>
        <v>0.54500000000000004</v>
      </c>
      <c r="O26" s="36">
        <f t="shared" si="23"/>
        <v>0.54800000000000004</v>
      </c>
      <c r="P26" s="36">
        <f t="shared" si="23"/>
        <v>0.50700000000000001</v>
      </c>
      <c r="Q26" s="36">
        <f t="shared" si="23"/>
        <v>0.55000000000000004</v>
      </c>
      <c r="R26" s="36">
        <f t="shared" si="23"/>
        <v>0.54300000000000004</v>
      </c>
      <c r="S26" s="36">
        <f t="shared" ref="S26:AB27" si="24">ROUNDUP(M$64,3)</f>
        <v>0.57099999999999995</v>
      </c>
      <c r="T26" s="36">
        <f t="shared" si="24"/>
        <v>0.57899999999999996</v>
      </c>
      <c r="U26" s="36">
        <f t="shared" si="24"/>
        <v>0.54900000000000004</v>
      </c>
      <c r="V26" s="36">
        <f t="shared" si="24"/>
        <v>0.57499999999999996</v>
      </c>
      <c r="W26" s="36">
        <f t="shared" si="24"/>
        <v>0.54600000000000004</v>
      </c>
      <c r="X26" s="36">
        <f t="shared" si="24"/>
        <v>0.53</v>
      </c>
      <c r="Y26" s="36">
        <f t="shared" si="24"/>
        <v>0.54900000000000004</v>
      </c>
      <c r="Z26" s="36">
        <f t="shared" si="24"/>
        <v>0.57699999999999996</v>
      </c>
      <c r="AA26" s="36">
        <f t="shared" si="24"/>
        <v>0.56499999999999995</v>
      </c>
      <c r="AB26" s="36">
        <f t="shared" si="24"/>
        <v>0.53200000000000003</v>
      </c>
      <c r="AC26" s="36">
        <f t="shared" ref="AC26:AI27" si="25">ROUNDUP(W$64,3)</f>
        <v>0.57099999999999995</v>
      </c>
      <c r="AD26" s="36">
        <f t="shared" si="25"/>
        <v>0.54500000000000004</v>
      </c>
      <c r="AE26" s="36">
        <f t="shared" si="25"/>
        <v>0.60599999999999998</v>
      </c>
      <c r="AF26" s="36">
        <f t="shared" si="25"/>
        <v>0.54600000000000004</v>
      </c>
      <c r="AG26" s="36">
        <f t="shared" si="25"/>
        <v>0.57199999999999995</v>
      </c>
      <c r="AH26" s="36">
        <f t="shared" si="25"/>
        <v>0.56100000000000005</v>
      </c>
      <c r="AI26" s="36">
        <f t="shared" si="25"/>
        <v>0.49299999999999999</v>
      </c>
      <c r="AJ26" s="5">
        <v>0</v>
      </c>
    </row>
    <row r="27" spans="1:36" x14ac:dyDescent="0.25">
      <c r="B27" t="str">
        <f>B26</f>
        <v>T-CAR*</v>
      </c>
      <c r="C27" t="str">
        <f>C26</f>
        <v>TRAPS</v>
      </c>
      <c r="E27">
        <v>2022</v>
      </c>
      <c r="F27" t="s">
        <v>40</v>
      </c>
      <c r="G27">
        <v>-1</v>
      </c>
      <c r="I27" s="36">
        <f t="shared" si="23"/>
        <v>0.51500000000000001</v>
      </c>
      <c r="J27" s="36">
        <f t="shared" si="23"/>
        <v>0.57699999999999996</v>
      </c>
      <c r="K27" s="36">
        <f t="shared" si="23"/>
        <v>0.41599999999999998</v>
      </c>
      <c r="L27" s="36">
        <f t="shared" si="23"/>
        <v>0.53900000000000003</v>
      </c>
      <c r="M27" s="36">
        <f t="shared" si="23"/>
        <v>0.52800000000000002</v>
      </c>
      <c r="N27" s="36">
        <f t="shared" si="23"/>
        <v>0.54500000000000004</v>
      </c>
      <c r="O27" s="36">
        <f t="shared" si="23"/>
        <v>0.54800000000000004</v>
      </c>
      <c r="P27" s="36">
        <f t="shared" si="23"/>
        <v>0.50700000000000001</v>
      </c>
      <c r="Q27" s="36">
        <f t="shared" si="23"/>
        <v>0.55000000000000004</v>
      </c>
      <c r="R27" s="36">
        <f t="shared" si="23"/>
        <v>0.54300000000000004</v>
      </c>
      <c r="S27" s="36">
        <f t="shared" si="24"/>
        <v>0.57099999999999995</v>
      </c>
      <c r="T27" s="36">
        <f t="shared" si="24"/>
        <v>0.57899999999999996</v>
      </c>
      <c r="U27" s="36">
        <f t="shared" si="24"/>
        <v>0.54900000000000004</v>
      </c>
      <c r="V27" s="36">
        <f t="shared" si="24"/>
        <v>0.57499999999999996</v>
      </c>
      <c r="W27" s="36">
        <f t="shared" si="24"/>
        <v>0.54600000000000004</v>
      </c>
      <c r="X27" s="36">
        <f t="shared" si="24"/>
        <v>0.53</v>
      </c>
      <c r="Y27" s="36">
        <f t="shared" si="24"/>
        <v>0.54900000000000004</v>
      </c>
      <c r="Z27" s="36">
        <f t="shared" si="24"/>
        <v>0.57699999999999996</v>
      </c>
      <c r="AA27" s="36">
        <f t="shared" si="24"/>
        <v>0.56499999999999995</v>
      </c>
      <c r="AB27" s="36">
        <f t="shared" si="24"/>
        <v>0.53200000000000003</v>
      </c>
      <c r="AC27" s="36">
        <f t="shared" si="25"/>
        <v>0.57099999999999995</v>
      </c>
      <c r="AD27" s="36">
        <f t="shared" si="25"/>
        <v>0.54500000000000004</v>
      </c>
      <c r="AE27" s="36">
        <f t="shared" si="25"/>
        <v>0.60599999999999998</v>
      </c>
      <c r="AF27" s="36">
        <f t="shared" si="25"/>
        <v>0.54600000000000004</v>
      </c>
      <c r="AG27" s="36">
        <f t="shared" si="25"/>
        <v>0.57199999999999995</v>
      </c>
      <c r="AH27" s="36">
        <f t="shared" si="25"/>
        <v>0.56100000000000005</v>
      </c>
      <c r="AI27" s="36">
        <f t="shared" si="25"/>
        <v>0.49299999999999999</v>
      </c>
      <c r="AJ27" s="5">
        <v>0</v>
      </c>
    </row>
    <row r="28" spans="1:36" x14ac:dyDescent="0.25">
      <c r="B28" t="str">
        <f>B27</f>
        <v>T-CAR*</v>
      </c>
      <c r="C28" t="str">
        <f>C27</f>
        <v>TRAPS</v>
      </c>
      <c r="E28">
        <v>2030</v>
      </c>
      <c r="F28" t="s">
        <v>40</v>
      </c>
      <c r="G28">
        <v>-1</v>
      </c>
      <c r="I28" s="36">
        <f t="shared" ref="I28:AI28" si="26">ROUNDUP(C$78,3)</f>
        <v>0.36</v>
      </c>
      <c r="J28" s="36">
        <f t="shared" si="26"/>
        <v>0.57699999999999996</v>
      </c>
      <c r="K28" s="36">
        <f t="shared" si="26"/>
        <v>0.41599999999999998</v>
      </c>
      <c r="L28" s="36">
        <f t="shared" si="26"/>
        <v>0.53900000000000003</v>
      </c>
      <c r="M28" s="36">
        <f t="shared" si="26"/>
        <v>0.52800000000000002</v>
      </c>
      <c r="N28" s="36">
        <f t="shared" si="26"/>
        <v>0.54500000000000004</v>
      </c>
      <c r="O28" s="36">
        <f t="shared" si="26"/>
        <v>0.54800000000000004</v>
      </c>
      <c r="P28" s="36">
        <f t="shared" si="26"/>
        <v>0.50700000000000001</v>
      </c>
      <c r="Q28" s="36">
        <f t="shared" si="26"/>
        <v>0.55000000000000004</v>
      </c>
      <c r="R28" s="36">
        <f t="shared" si="26"/>
        <v>0.54300000000000004</v>
      </c>
      <c r="S28" s="36">
        <f t="shared" si="26"/>
        <v>0.57099999999999995</v>
      </c>
      <c r="T28" s="36">
        <f t="shared" si="26"/>
        <v>0.57899999999999996</v>
      </c>
      <c r="U28" s="36">
        <f t="shared" si="26"/>
        <v>0.54900000000000004</v>
      </c>
      <c r="V28" s="36">
        <f t="shared" si="26"/>
        <v>0.57499999999999996</v>
      </c>
      <c r="W28" s="36">
        <f t="shared" si="26"/>
        <v>0.54600000000000004</v>
      </c>
      <c r="X28" s="36">
        <f t="shared" si="26"/>
        <v>0.53</v>
      </c>
      <c r="Y28" s="36">
        <f t="shared" si="26"/>
        <v>0.54900000000000004</v>
      </c>
      <c r="Z28" s="36">
        <f t="shared" si="26"/>
        <v>0.57699999999999996</v>
      </c>
      <c r="AA28" s="36">
        <f t="shared" si="26"/>
        <v>0.56499999999999995</v>
      </c>
      <c r="AB28" s="36">
        <f t="shared" si="26"/>
        <v>0.53200000000000003</v>
      </c>
      <c r="AC28" s="36">
        <f t="shared" si="26"/>
        <v>0.57099999999999995</v>
      </c>
      <c r="AD28" s="36">
        <f t="shared" si="26"/>
        <v>0.54500000000000004</v>
      </c>
      <c r="AE28" s="36">
        <f t="shared" si="26"/>
        <v>0.60599999999999998</v>
      </c>
      <c r="AF28" s="36">
        <f t="shared" si="26"/>
        <v>0.54600000000000004</v>
      </c>
      <c r="AG28" s="36">
        <f t="shared" si="26"/>
        <v>0.57199999999999995</v>
      </c>
      <c r="AH28" s="36">
        <f t="shared" si="26"/>
        <v>0.56100000000000005</v>
      </c>
      <c r="AI28" s="36">
        <f t="shared" si="26"/>
        <v>0.49299999999999999</v>
      </c>
      <c r="AJ28" s="5">
        <v>0</v>
      </c>
    </row>
    <row r="29" spans="1:36" x14ac:dyDescent="0.25">
      <c r="B29" t="str">
        <f t="shared" ref="B29" si="27">B28</f>
        <v>T-CAR*</v>
      </c>
      <c r="C29" t="str">
        <f t="shared" ref="C29" si="28">C28</f>
        <v>TRAPS</v>
      </c>
      <c r="E29">
        <v>2050</v>
      </c>
      <c r="F29" t="s">
        <v>40</v>
      </c>
      <c r="G29">
        <v>-1</v>
      </c>
      <c r="I29" s="36">
        <f t="shared" ref="I29:AI29" si="29">ROUNDUP(C$92,3)</f>
        <v>0.2</v>
      </c>
      <c r="J29" s="36">
        <f t="shared" si="29"/>
        <v>0.57699999999999996</v>
      </c>
      <c r="K29" s="36">
        <f t="shared" si="29"/>
        <v>0.41599999999999998</v>
      </c>
      <c r="L29" s="36">
        <f t="shared" si="29"/>
        <v>0.53900000000000003</v>
      </c>
      <c r="M29" s="36">
        <f t="shared" si="29"/>
        <v>0.52800000000000002</v>
      </c>
      <c r="N29" s="36">
        <f t="shared" si="29"/>
        <v>0.54500000000000004</v>
      </c>
      <c r="O29" s="36">
        <f t="shared" si="29"/>
        <v>0.54800000000000004</v>
      </c>
      <c r="P29" s="36">
        <f t="shared" si="29"/>
        <v>0.50700000000000001</v>
      </c>
      <c r="Q29" s="36">
        <f t="shared" si="29"/>
        <v>0.55000000000000004</v>
      </c>
      <c r="R29" s="36">
        <f t="shared" si="29"/>
        <v>0.54300000000000004</v>
      </c>
      <c r="S29" s="36">
        <f t="shared" si="29"/>
        <v>0.57099999999999995</v>
      </c>
      <c r="T29" s="36">
        <f t="shared" si="29"/>
        <v>0.57899999999999996</v>
      </c>
      <c r="U29" s="36">
        <f t="shared" si="29"/>
        <v>0.54900000000000004</v>
      </c>
      <c r="V29" s="36">
        <f t="shared" si="29"/>
        <v>0.57499999999999996</v>
      </c>
      <c r="W29" s="36">
        <f t="shared" si="29"/>
        <v>0.54600000000000004</v>
      </c>
      <c r="X29" s="36">
        <f t="shared" si="29"/>
        <v>0.53</v>
      </c>
      <c r="Y29" s="36">
        <f t="shared" si="29"/>
        <v>0.54900000000000004</v>
      </c>
      <c r="Z29" s="36">
        <f t="shared" si="29"/>
        <v>0.57699999999999996</v>
      </c>
      <c r="AA29" s="36">
        <f t="shared" si="29"/>
        <v>0.56499999999999995</v>
      </c>
      <c r="AB29" s="36">
        <f t="shared" si="29"/>
        <v>0.53200000000000003</v>
      </c>
      <c r="AC29" s="36">
        <f t="shared" si="29"/>
        <v>0.57099999999999995</v>
      </c>
      <c r="AD29" s="36">
        <f t="shared" si="29"/>
        <v>0.54500000000000004</v>
      </c>
      <c r="AE29" s="36">
        <f t="shared" si="29"/>
        <v>0.60599999999999998</v>
      </c>
      <c r="AF29" s="36">
        <f t="shared" si="29"/>
        <v>0.54600000000000004</v>
      </c>
      <c r="AG29" s="36">
        <f t="shared" si="29"/>
        <v>0.57199999999999995</v>
      </c>
      <c r="AH29" s="36">
        <f t="shared" si="29"/>
        <v>0.56100000000000005</v>
      </c>
      <c r="AI29" s="36">
        <f t="shared" si="29"/>
        <v>0.49299999999999999</v>
      </c>
      <c r="AJ29" s="5">
        <v>0</v>
      </c>
    </row>
    <row r="30" spans="1:36" x14ac:dyDescent="0.25">
      <c r="E30">
        <v>0</v>
      </c>
      <c r="F30" t="s">
        <v>40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>
        <v>5</v>
      </c>
    </row>
    <row r="31" spans="1:36" x14ac:dyDescent="0.25">
      <c r="A31" t="s">
        <v>44</v>
      </c>
      <c r="B31" t="str">
        <f>LEFT(common!B21,5)&amp;"*"</f>
        <v>T-TAX*</v>
      </c>
      <c r="C31" t="str">
        <f>C26</f>
        <v>TRAPS</v>
      </c>
      <c r="E31">
        <v>2018</v>
      </c>
      <c r="F31" t="s">
        <v>40</v>
      </c>
      <c r="G31">
        <v>-1</v>
      </c>
      <c r="H31" t="str">
        <f>common!C58</f>
        <v>Taxis</v>
      </c>
      <c r="I31" s="36">
        <f t="shared" ref="I31:R32" si="30">ROUNDUP(C$65,3)</f>
        <v>1.7000000000000001E-2</v>
      </c>
      <c r="J31" s="36">
        <f t="shared" si="30"/>
        <v>8.0000000000000002E-3</v>
      </c>
      <c r="K31" s="36">
        <f t="shared" si="30"/>
        <v>3.3000000000000002E-2</v>
      </c>
      <c r="L31" s="36">
        <f t="shared" si="30"/>
        <v>1.4999999999999999E-2</v>
      </c>
      <c r="M31" s="36">
        <f t="shared" si="30"/>
        <v>8.0000000000000002E-3</v>
      </c>
      <c r="N31" s="36">
        <f t="shared" si="30"/>
        <v>9.9999999999999985E-3</v>
      </c>
      <c r="O31" s="36">
        <f t="shared" si="30"/>
        <v>9.0000000000000011E-3</v>
      </c>
      <c r="P31" s="36">
        <f t="shared" si="30"/>
        <v>0.02</v>
      </c>
      <c r="Q31" s="36">
        <f t="shared" si="30"/>
        <v>0.02</v>
      </c>
      <c r="R31" s="36">
        <f t="shared" si="30"/>
        <v>7.0000000000000001E-3</v>
      </c>
      <c r="S31" s="36">
        <f t="shared" ref="S31:AB32" si="31">ROUNDUP(M$65,3)</f>
        <v>1.2E-2</v>
      </c>
      <c r="T31" s="36">
        <f t="shared" si="31"/>
        <v>7.0000000000000001E-3</v>
      </c>
      <c r="U31" s="36">
        <f t="shared" si="31"/>
        <v>9.9999999999999985E-3</v>
      </c>
      <c r="V31" s="36">
        <f t="shared" si="31"/>
        <v>1.0999999999999999E-2</v>
      </c>
      <c r="W31" s="36">
        <f t="shared" si="31"/>
        <v>1.3000000000000001E-2</v>
      </c>
      <c r="X31" s="36">
        <f t="shared" si="31"/>
        <v>1.0999999999999999E-2</v>
      </c>
      <c r="Y31" s="36">
        <f t="shared" si="31"/>
        <v>1.3000000000000001E-2</v>
      </c>
      <c r="Z31" s="36">
        <f t="shared" si="31"/>
        <v>6.0000000000000001E-3</v>
      </c>
      <c r="AA31" s="36">
        <f t="shared" si="31"/>
        <v>9.0000000000000011E-3</v>
      </c>
      <c r="AB31" s="36">
        <f t="shared" si="31"/>
        <v>1.3999999999999999E-2</v>
      </c>
      <c r="AC31" s="36">
        <f t="shared" ref="AC31:AI32" si="32">ROUNDUP(W$65,3)</f>
        <v>9.0000000000000011E-3</v>
      </c>
      <c r="AD31" s="36">
        <f t="shared" si="32"/>
        <v>8.0000000000000002E-3</v>
      </c>
      <c r="AE31" s="36">
        <f t="shared" si="32"/>
        <v>7.0000000000000001E-3</v>
      </c>
      <c r="AF31" s="36">
        <f t="shared" si="32"/>
        <v>9.0000000000000011E-3</v>
      </c>
      <c r="AG31" s="36">
        <f t="shared" si="32"/>
        <v>9.0000000000000011E-3</v>
      </c>
      <c r="AH31" s="36">
        <f t="shared" si="32"/>
        <v>9.9999999999999985E-3</v>
      </c>
      <c r="AI31" s="36">
        <f t="shared" si="32"/>
        <v>5.0000000000000001E-3</v>
      </c>
      <c r="AJ31" s="5">
        <v>0</v>
      </c>
    </row>
    <row r="32" spans="1:36" x14ac:dyDescent="0.25">
      <c r="B32" t="str">
        <f>B31</f>
        <v>T-TAX*</v>
      </c>
      <c r="C32" t="str">
        <f>C31</f>
        <v>TRAPS</v>
      </c>
      <c r="E32">
        <v>2022</v>
      </c>
      <c r="F32" t="s">
        <v>40</v>
      </c>
      <c r="G32">
        <v>-1</v>
      </c>
      <c r="I32" s="36">
        <f t="shared" si="30"/>
        <v>1.7000000000000001E-2</v>
      </c>
      <c r="J32" s="36">
        <f t="shared" si="30"/>
        <v>8.0000000000000002E-3</v>
      </c>
      <c r="K32" s="36">
        <f t="shared" si="30"/>
        <v>3.3000000000000002E-2</v>
      </c>
      <c r="L32" s="36">
        <f t="shared" si="30"/>
        <v>1.4999999999999999E-2</v>
      </c>
      <c r="M32" s="36">
        <f t="shared" si="30"/>
        <v>8.0000000000000002E-3</v>
      </c>
      <c r="N32" s="36">
        <f t="shared" si="30"/>
        <v>9.9999999999999985E-3</v>
      </c>
      <c r="O32" s="36">
        <f t="shared" si="30"/>
        <v>9.0000000000000011E-3</v>
      </c>
      <c r="P32" s="36">
        <f t="shared" si="30"/>
        <v>0.02</v>
      </c>
      <c r="Q32" s="36">
        <f t="shared" si="30"/>
        <v>0.02</v>
      </c>
      <c r="R32" s="36">
        <f t="shared" si="30"/>
        <v>7.0000000000000001E-3</v>
      </c>
      <c r="S32" s="36">
        <f t="shared" si="31"/>
        <v>1.2E-2</v>
      </c>
      <c r="T32" s="36">
        <f t="shared" si="31"/>
        <v>7.0000000000000001E-3</v>
      </c>
      <c r="U32" s="36">
        <f t="shared" si="31"/>
        <v>9.9999999999999985E-3</v>
      </c>
      <c r="V32" s="36">
        <f t="shared" si="31"/>
        <v>1.0999999999999999E-2</v>
      </c>
      <c r="W32" s="36">
        <f t="shared" si="31"/>
        <v>1.3000000000000001E-2</v>
      </c>
      <c r="X32" s="36">
        <f t="shared" si="31"/>
        <v>1.0999999999999999E-2</v>
      </c>
      <c r="Y32" s="36">
        <f t="shared" si="31"/>
        <v>1.3000000000000001E-2</v>
      </c>
      <c r="Z32" s="36">
        <f t="shared" si="31"/>
        <v>6.0000000000000001E-3</v>
      </c>
      <c r="AA32" s="36">
        <f t="shared" si="31"/>
        <v>9.0000000000000011E-3</v>
      </c>
      <c r="AB32" s="36">
        <f t="shared" si="31"/>
        <v>1.3999999999999999E-2</v>
      </c>
      <c r="AC32" s="36">
        <f t="shared" si="32"/>
        <v>9.0000000000000011E-3</v>
      </c>
      <c r="AD32" s="36">
        <f t="shared" si="32"/>
        <v>8.0000000000000002E-3</v>
      </c>
      <c r="AE32" s="36">
        <f t="shared" si="32"/>
        <v>7.0000000000000001E-3</v>
      </c>
      <c r="AF32" s="36">
        <f t="shared" si="32"/>
        <v>9.0000000000000011E-3</v>
      </c>
      <c r="AG32" s="36">
        <f t="shared" si="32"/>
        <v>9.0000000000000011E-3</v>
      </c>
      <c r="AH32" s="36">
        <f t="shared" si="32"/>
        <v>9.9999999999999985E-3</v>
      </c>
      <c r="AI32" s="36">
        <f t="shared" si="32"/>
        <v>5.0000000000000001E-3</v>
      </c>
      <c r="AJ32" s="5">
        <v>0</v>
      </c>
    </row>
    <row r="33" spans="1:36" x14ac:dyDescent="0.25">
      <c r="B33" t="str">
        <f>B32</f>
        <v>T-TAX*</v>
      </c>
      <c r="C33" t="str">
        <f>C32</f>
        <v>TRAPS</v>
      </c>
      <c r="E33">
        <v>2030</v>
      </c>
      <c r="F33" t="s">
        <v>40</v>
      </c>
      <c r="G33">
        <v>-1</v>
      </c>
      <c r="I33" s="36">
        <f t="shared" ref="I33:AI33" si="33">ROUNDUP(C$79,3)</f>
        <v>0.04</v>
      </c>
      <c r="J33" s="36">
        <f t="shared" si="33"/>
        <v>8.0000000000000002E-3</v>
      </c>
      <c r="K33" s="36">
        <f t="shared" si="33"/>
        <v>3.3000000000000002E-2</v>
      </c>
      <c r="L33" s="36">
        <f t="shared" si="33"/>
        <v>1.4999999999999999E-2</v>
      </c>
      <c r="M33" s="36">
        <f t="shared" si="33"/>
        <v>8.0000000000000002E-3</v>
      </c>
      <c r="N33" s="36">
        <f t="shared" si="33"/>
        <v>9.9999999999999985E-3</v>
      </c>
      <c r="O33" s="36">
        <f t="shared" si="33"/>
        <v>9.0000000000000011E-3</v>
      </c>
      <c r="P33" s="36">
        <f t="shared" si="33"/>
        <v>0.02</v>
      </c>
      <c r="Q33" s="36">
        <f t="shared" si="33"/>
        <v>0.02</v>
      </c>
      <c r="R33" s="36">
        <f t="shared" si="33"/>
        <v>7.0000000000000001E-3</v>
      </c>
      <c r="S33" s="36">
        <f t="shared" si="33"/>
        <v>1.2E-2</v>
      </c>
      <c r="T33" s="36">
        <f t="shared" si="33"/>
        <v>7.0000000000000001E-3</v>
      </c>
      <c r="U33" s="36">
        <f t="shared" si="33"/>
        <v>9.9999999999999985E-3</v>
      </c>
      <c r="V33" s="36">
        <f t="shared" si="33"/>
        <v>1.0999999999999999E-2</v>
      </c>
      <c r="W33" s="36">
        <f t="shared" si="33"/>
        <v>1.3000000000000001E-2</v>
      </c>
      <c r="X33" s="36">
        <f t="shared" si="33"/>
        <v>1.0999999999999999E-2</v>
      </c>
      <c r="Y33" s="36">
        <f t="shared" si="33"/>
        <v>1.3000000000000001E-2</v>
      </c>
      <c r="Z33" s="36">
        <f t="shared" si="33"/>
        <v>6.0000000000000001E-3</v>
      </c>
      <c r="AA33" s="36">
        <f t="shared" si="33"/>
        <v>9.0000000000000011E-3</v>
      </c>
      <c r="AB33" s="36">
        <f t="shared" si="33"/>
        <v>1.3999999999999999E-2</v>
      </c>
      <c r="AC33" s="36">
        <f t="shared" si="33"/>
        <v>9.0000000000000011E-3</v>
      </c>
      <c r="AD33" s="36">
        <f t="shared" si="33"/>
        <v>8.0000000000000002E-3</v>
      </c>
      <c r="AE33" s="36">
        <f t="shared" si="33"/>
        <v>7.0000000000000001E-3</v>
      </c>
      <c r="AF33" s="36">
        <f t="shared" si="33"/>
        <v>9.0000000000000011E-3</v>
      </c>
      <c r="AG33" s="36">
        <f t="shared" si="33"/>
        <v>9.0000000000000011E-3</v>
      </c>
      <c r="AH33" s="36">
        <f t="shared" si="33"/>
        <v>9.9999999999999985E-3</v>
      </c>
      <c r="AI33" s="36">
        <f t="shared" si="33"/>
        <v>5.0000000000000001E-3</v>
      </c>
      <c r="AJ33" s="5">
        <v>0</v>
      </c>
    </row>
    <row r="34" spans="1:36" x14ac:dyDescent="0.25">
      <c r="B34" t="str">
        <f t="shared" ref="B34" si="34">B33</f>
        <v>T-TAX*</v>
      </c>
      <c r="C34" t="str">
        <f t="shared" ref="C34" si="35">C33</f>
        <v>TRAPS</v>
      </c>
      <c r="E34">
        <v>2050</v>
      </c>
      <c r="F34" t="s">
        <v>40</v>
      </c>
      <c r="G34">
        <v>-1</v>
      </c>
      <c r="I34" s="36">
        <f t="shared" ref="I34:AI34" si="36">ROUNDUP(C$93,3)</f>
        <v>0.02</v>
      </c>
      <c r="J34" s="36">
        <f t="shared" si="36"/>
        <v>8.0000000000000002E-3</v>
      </c>
      <c r="K34" s="36">
        <f t="shared" si="36"/>
        <v>3.3000000000000002E-2</v>
      </c>
      <c r="L34" s="36">
        <f t="shared" si="36"/>
        <v>1.4999999999999999E-2</v>
      </c>
      <c r="M34" s="36">
        <f t="shared" si="36"/>
        <v>8.0000000000000002E-3</v>
      </c>
      <c r="N34" s="36">
        <f t="shared" si="36"/>
        <v>9.9999999999999985E-3</v>
      </c>
      <c r="O34" s="36">
        <f t="shared" si="36"/>
        <v>9.0000000000000011E-3</v>
      </c>
      <c r="P34" s="36">
        <f t="shared" si="36"/>
        <v>0.02</v>
      </c>
      <c r="Q34" s="36">
        <f t="shared" si="36"/>
        <v>0.02</v>
      </c>
      <c r="R34" s="36">
        <f t="shared" si="36"/>
        <v>7.0000000000000001E-3</v>
      </c>
      <c r="S34" s="36">
        <f t="shared" si="36"/>
        <v>1.2E-2</v>
      </c>
      <c r="T34" s="36">
        <f t="shared" si="36"/>
        <v>7.0000000000000001E-3</v>
      </c>
      <c r="U34" s="36">
        <f t="shared" si="36"/>
        <v>9.9999999999999985E-3</v>
      </c>
      <c r="V34" s="36">
        <f t="shared" si="36"/>
        <v>1.0999999999999999E-2</v>
      </c>
      <c r="W34" s="36">
        <f t="shared" si="36"/>
        <v>1.3000000000000001E-2</v>
      </c>
      <c r="X34" s="36">
        <f t="shared" si="36"/>
        <v>1.0999999999999999E-2</v>
      </c>
      <c r="Y34" s="36">
        <f t="shared" si="36"/>
        <v>1.3000000000000001E-2</v>
      </c>
      <c r="Z34" s="36">
        <f t="shared" si="36"/>
        <v>6.0000000000000001E-3</v>
      </c>
      <c r="AA34" s="36">
        <f t="shared" si="36"/>
        <v>9.0000000000000011E-3</v>
      </c>
      <c r="AB34" s="36">
        <f t="shared" si="36"/>
        <v>1.3999999999999999E-2</v>
      </c>
      <c r="AC34" s="36">
        <f t="shared" si="36"/>
        <v>9.0000000000000011E-3</v>
      </c>
      <c r="AD34" s="36">
        <f t="shared" si="36"/>
        <v>8.0000000000000002E-3</v>
      </c>
      <c r="AE34" s="36">
        <f t="shared" si="36"/>
        <v>7.0000000000000001E-3</v>
      </c>
      <c r="AF34" s="36">
        <f t="shared" si="36"/>
        <v>9.0000000000000011E-3</v>
      </c>
      <c r="AG34" s="36">
        <f t="shared" si="36"/>
        <v>9.0000000000000011E-3</v>
      </c>
      <c r="AH34" s="36">
        <f t="shared" si="36"/>
        <v>9.9999999999999985E-3</v>
      </c>
      <c r="AI34" s="36">
        <f t="shared" si="36"/>
        <v>5.0000000000000001E-3</v>
      </c>
      <c r="AJ34" s="5">
        <v>0</v>
      </c>
    </row>
    <row r="35" spans="1:36" x14ac:dyDescent="0.25">
      <c r="E35">
        <v>0</v>
      </c>
      <c r="F35" t="s">
        <v>40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>
        <v>5</v>
      </c>
    </row>
    <row r="36" spans="1:36" x14ac:dyDescent="0.25">
      <c r="A36" t="s">
        <v>45</v>
      </c>
      <c r="B36" t="str">
        <f>LEFT(common!B25,5)&amp;"*"</f>
        <v>T-BUS*</v>
      </c>
      <c r="C36" t="str">
        <f>C31</f>
        <v>TRAPS</v>
      </c>
      <c r="E36">
        <v>2018</v>
      </c>
      <c r="F36" t="s">
        <v>40</v>
      </c>
      <c r="G36">
        <v>-1</v>
      </c>
      <c r="H36" t="str">
        <f>common!C59</f>
        <v>BUS</v>
      </c>
      <c r="I36" s="36">
        <f t="shared" ref="I36:R37" si="37">ROUNDUP(C$66,3)</f>
        <v>8.3000000000000004E-2</v>
      </c>
      <c r="J36" s="36">
        <f t="shared" si="37"/>
        <v>7.1000000000000008E-2</v>
      </c>
      <c r="K36" s="36">
        <f t="shared" si="37"/>
        <v>0.114</v>
      </c>
      <c r="L36" s="36">
        <f t="shared" si="37"/>
        <v>8.1000000000000003E-2</v>
      </c>
      <c r="M36" s="36">
        <f t="shared" si="37"/>
        <v>0.113</v>
      </c>
      <c r="N36" s="36">
        <f t="shared" si="37"/>
        <v>6.5000000000000002E-2</v>
      </c>
      <c r="O36" s="36">
        <f t="shared" si="37"/>
        <v>7.8E-2</v>
      </c>
      <c r="P36" s="36">
        <f t="shared" si="37"/>
        <v>7.2999999999999995E-2</v>
      </c>
      <c r="Q36" s="36">
        <f t="shared" si="37"/>
        <v>6.0999999999999999E-2</v>
      </c>
      <c r="R36" s="36">
        <f t="shared" si="37"/>
        <v>9.2999999999999999E-2</v>
      </c>
      <c r="S36" s="36">
        <f t="shared" ref="S36:AB37" si="38">ROUNDUP(M$66,3)</f>
        <v>5.9000000000000004E-2</v>
      </c>
      <c r="T36" s="36">
        <f t="shared" si="38"/>
        <v>6.8000000000000005E-2</v>
      </c>
      <c r="U36" s="36">
        <f t="shared" si="38"/>
        <v>6.9000000000000006E-2</v>
      </c>
      <c r="V36" s="36">
        <f t="shared" si="38"/>
        <v>6.0999999999999999E-2</v>
      </c>
      <c r="W36" s="36">
        <f t="shared" si="38"/>
        <v>0.06</v>
      </c>
      <c r="X36" s="36">
        <f t="shared" si="38"/>
        <v>0.12</v>
      </c>
      <c r="Y36" s="36">
        <f t="shared" si="38"/>
        <v>6.2E-2</v>
      </c>
      <c r="Z36" s="36">
        <f t="shared" si="38"/>
        <v>0.08</v>
      </c>
      <c r="AA36" s="36">
        <f t="shared" si="38"/>
        <v>5.6000000000000001E-2</v>
      </c>
      <c r="AB36" s="36">
        <f t="shared" si="38"/>
        <v>8.6999999999999994E-2</v>
      </c>
      <c r="AC36" s="36">
        <f t="shared" ref="AC36:AI37" si="39">ROUNDUP(W$66,3)</f>
        <v>6.5000000000000002E-2</v>
      </c>
      <c r="AD36" s="36">
        <f t="shared" si="39"/>
        <v>0.10100000000000001</v>
      </c>
      <c r="AE36" s="36">
        <f t="shared" si="39"/>
        <v>5.9000000000000004E-2</v>
      </c>
      <c r="AF36" s="36">
        <f t="shared" si="39"/>
        <v>6.7000000000000004E-2</v>
      </c>
      <c r="AG36" s="36">
        <f t="shared" si="39"/>
        <v>2.6000000000000002E-2</v>
      </c>
      <c r="AH36" s="36">
        <f t="shared" si="39"/>
        <v>5.0000000000000001E-3</v>
      </c>
      <c r="AI36" s="36">
        <f t="shared" si="39"/>
        <v>0.161</v>
      </c>
      <c r="AJ36" s="5">
        <v>0</v>
      </c>
    </row>
    <row r="37" spans="1:36" x14ac:dyDescent="0.25">
      <c r="B37" t="str">
        <f>B36</f>
        <v>T-BUS*</v>
      </c>
      <c r="C37" t="str">
        <f>C36</f>
        <v>TRAPS</v>
      </c>
      <c r="E37">
        <v>2022</v>
      </c>
      <c r="F37" t="s">
        <v>40</v>
      </c>
      <c r="G37">
        <v>-1</v>
      </c>
      <c r="I37" s="36">
        <f t="shared" si="37"/>
        <v>8.3000000000000004E-2</v>
      </c>
      <c r="J37" s="36">
        <f t="shared" si="37"/>
        <v>7.1000000000000008E-2</v>
      </c>
      <c r="K37" s="36">
        <f t="shared" si="37"/>
        <v>0.114</v>
      </c>
      <c r="L37" s="36">
        <f t="shared" si="37"/>
        <v>8.1000000000000003E-2</v>
      </c>
      <c r="M37" s="36">
        <f t="shared" si="37"/>
        <v>0.113</v>
      </c>
      <c r="N37" s="36">
        <f t="shared" si="37"/>
        <v>6.5000000000000002E-2</v>
      </c>
      <c r="O37" s="36">
        <f t="shared" si="37"/>
        <v>7.8E-2</v>
      </c>
      <c r="P37" s="36">
        <f t="shared" si="37"/>
        <v>7.2999999999999995E-2</v>
      </c>
      <c r="Q37" s="36">
        <f t="shared" si="37"/>
        <v>6.0999999999999999E-2</v>
      </c>
      <c r="R37" s="36">
        <f t="shared" si="37"/>
        <v>9.2999999999999999E-2</v>
      </c>
      <c r="S37" s="36">
        <f t="shared" si="38"/>
        <v>5.9000000000000004E-2</v>
      </c>
      <c r="T37" s="36">
        <f t="shared" si="38"/>
        <v>6.8000000000000005E-2</v>
      </c>
      <c r="U37" s="36">
        <f t="shared" si="38"/>
        <v>6.9000000000000006E-2</v>
      </c>
      <c r="V37" s="36">
        <f t="shared" si="38"/>
        <v>6.0999999999999999E-2</v>
      </c>
      <c r="W37" s="36">
        <f t="shared" si="38"/>
        <v>0.06</v>
      </c>
      <c r="X37" s="36">
        <f t="shared" si="38"/>
        <v>0.12</v>
      </c>
      <c r="Y37" s="36">
        <f t="shared" si="38"/>
        <v>6.2E-2</v>
      </c>
      <c r="Z37" s="36">
        <f t="shared" si="38"/>
        <v>0.08</v>
      </c>
      <c r="AA37" s="36">
        <f t="shared" si="38"/>
        <v>5.6000000000000001E-2</v>
      </c>
      <c r="AB37" s="36">
        <f t="shared" si="38"/>
        <v>8.6999999999999994E-2</v>
      </c>
      <c r="AC37" s="36">
        <f t="shared" si="39"/>
        <v>6.5000000000000002E-2</v>
      </c>
      <c r="AD37" s="36">
        <f t="shared" si="39"/>
        <v>0.10100000000000001</v>
      </c>
      <c r="AE37" s="36">
        <f t="shared" si="39"/>
        <v>5.9000000000000004E-2</v>
      </c>
      <c r="AF37" s="36">
        <f t="shared" si="39"/>
        <v>6.7000000000000004E-2</v>
      </c>
      <c r="AG37" s="36">
        <f t="shared" si="39"/>
        <v>2.6000000000000002E-2</v>
      </c>
      <c r="AH37" s="36">
        <f t="shared" si="39"/>
        <v>5.0000000000000001E-3</v>
      </c>
      <c r="AI37" s="36">
        <f t="shared" si="39"/>
        <v>0.161</v>
      </c>
      <c r="AJ37" s="5">
        <v>0</v>
      </c>
    </row>
    <row r="38" spans="1:36" x14ac:dyDescent="0.25">
      <c r="B38" t="str">
        <f>B37</f>
        <v>T-BUS*</v>
      </c>
      <c r="C38" t="str">
        <f>C37</f>
        <v>TRAPS</v>
      </c>
      <c r="E38">
        <v>2030</v>
      </c>
      <c r="F38" t="s">
        <v>40</v>
      </c>
      <c r="G38">
        <v>-1</v>
      </c>
      <c r="I38" s="36">
        <f t="shared" ref="I38:AI38" si="40">ROUNDUP(C$80,3)</f>
        <v>0.13</v>
      </c>
      <c r="J38" s="36">
        <f t="shared" si="40"/>
        <v>7.1000000000000008E-2</v>
      </c>
      <c r="K38" s="36">
        <f t="shared" si="40"/>
        <v>0.114</v>
      </c>
      <c r="L38" s="36">
        <f t="shared" si="40"/>
        <v>8.1000000000000003E-2</v>
      </c>
      <c r="M38" s="36">
        <f t="shared" si="40"/>
        <v>0.113</v>
      </c>
      <c r="N38" s="36">
        <f t="shared" si="40"/>
        <v>6.5000000000000002E-2</v>
      </c>
      <c r="O38" s="36">
        <f t="shared" si="40"/>
        <v>7.8E-2</v>
      </c>
      <c r="P38" s="36">
        <f t="shared" si="40"/>
        <v>7.2999999999999995E-2</v>
      </c>
      <c r="Q38" s="36">
        <f t="shared" si="40"/>
        <v>6.0999999999999999E-2</v>
      </c>
      <c r="R38" s="36">
        <f t="shared" si="40"/>
        <v>9.2999999999999999E-2</v>
      </c>
      <c r="S38" s="36">
        <f t="shared" si="40"/>
        <v>5.9000000000000004E-2</v>
      </c>
      <c r="T38" s="36">
        <f t="shared" si="40"/>
        <v>6.8000000000000005E-2</v>
      </c>
      <c r="U38" s="36">
        <f t="shared" si="40"/>
        <v>6.9000000000000006E-2</v>
      </c>
      <c r="V38" s="36">
        <f t="shared" si="40"/>
        <v>6.0999999999999999E-2</v>
      </c>
      <c r="W38" s="36">
        <f t="shared" si="40"/>
        <v>0.06</v>
      </c>
      <c r="X38" s="36">
        <f t="shared" si="40"/>
        <v>0.12</v>
      </c>
      <c r="Y38" s="36">
        <f t="shared" si="40"/>
        <v>6.2E-2</v>
      </c>
      <c r="Z38" s="36">
        <f t="shared" si="40"/>
        <v>0.08</v>
      </c>
      <c r="AA38" s="36">
        <f t="shared" si="40"/>
        <v>5.6000000000000001E-2</v>
      </c>
      <c r="AB38" s="36">
        <f t="shared" si="40"/>
        <v>8.6999999999999994E-2</v>
      </c>
      <c r="AC38" s="36">
        <f t="shared" si="40"/>
        <v>6.5000000000000002E-2</v>
      </c>
      <c r="AD38" s="36">
        <f t="shared" si="40"/>
        <v>0.10100000000000001</v>
      </c>
      <c r="AE38" s="36">
        <f t="shared" si="40"/>
        <v>5.9000000000000004E-2</v>
      </c>
      <c r="AF38" s="36">
        <f t="shared" si="40"/>
        <v>6.7000000000000004E-2</v>
      </c>
      <c r="AG38" s="36">
        <f t="shared" si="40"/>
        <v>2.6000000000000002E-2</v>
      </c>
      <c r="AH38" s="36">
        <f t="shared" si="40"/>
        <v>5.0000000000000001E-3</v>
      </c>
      <c r="AI38" s="36">
        <f t="shared" si="40"/>
        <v>0.161</v>
      </c>
      <c r="AJ38" s="5">
        <v>0</v>
      </c>
    </row>
    <row r="39" spans="1:36" x14ac:dyDescent="0.25">
      <c r="B39" t="str">
        <f t="shared" ref="B39" si="41">B38</f>
        <v>T-BUS*</v>
      </c>
      <c r="C39" t="str">
        <f t="shared" ref="C39" si="42">C38</f>
        <v>TRAPS</v>
      </c>
      <c r="E39">
        <v>2050</v>
      </c>
      <c r="F39" t="s">
        <v>40</v>
      </c>
      <c r="G39">
        <v>-1</v>
      </c>
      <c r="I39" s="36">
        <f t="shared" ref="I39:AI39" si="43">ROUNDUP(C$94,3)</f>
        <v>0.13</v>
      </c>
      <c r="J39" s="36">
        <f t="shared" si="43"/>
        <v>7.1000000000000008E-2</v>
      </c>
      <c r="K39" s="36">
        <f t="shared" si="43"/>
        <v>0.114</v>
      </c>
      <c r="L39" s="36">
        <f t="shared" si="43"/>
        <v>8.1000000000000003E-2</v>
      </c>
      <c r="M39" s="36">
        <f t="shared" si="43"/>
        <v>0.113</v>
      </c>
      <c r="N39" s="36">
        <f t="shared" si="43"/>
        <v>6.5000000000000002E-2</v>
      </c>
      <c r="O39" s="36">
        <f t="shared" si="43"/>
        <v>7.8E-2</v>
      </c>
      <c r="P39" s="36">
        <f t="shared" si="43"/>
        <v>7.2999999999999995E-2</v>
      </c>
      <c r="Q39" s="36">
        <f t="shared" si="43"/>
        <v>6.0999999999999999E-2</v>
      </c>
      <c r="R39" s="36">
        <f t="shared" si="43"/>
        <v>9.2999999999999999E-2</v>
      </c>
      <c r="S39" s="36">
        <f t="shared" si="43"/>
        <v>5.9000000000000004E-2</v>
      </c>
      <c r="T39" s="36">
        <f t="shared" si="43"/>
        <v>6.8000000000000005E-2</v>
      </c>
      <c r="U39" s="36">
        <f t="shared" si="43"/>
        <v>6.9000000000000006E-2</v>
      </c>
      <c r="V39" s="36">
        <f t="shared" si="43"/>
        <v>6.0999999999999999E-2</v>
      </c>
      <c r="W39" s="36">
        <f t="shared" si="43"/>
        <v>0.06</v>
      </c>
      <c r="X39" s="36">
        <f t="shared" si="43"/>
        <v>0.12</v>
      </c>
      <c r="Y39" s="36">
        <f t="shared" si="43"/>
        <v>6.2E-2</v>
      </c>
      <c r="Z39" s="36">
        <f t="shared" si="43"/>
        <v>0.08</v>
      </c>
      <c r="AA39" s="36">
        <f t="shared" si="43"/>
        <v>5.6000000000000001E-2</v>
      </c>
      <c r="AB39" s="36">
        <f t="shared" si="43"/>
        <v>8.6999999999999994E-2</v>
      </c>
      <c r="AC39" s="36">
        <f t="shared" si="43"/>
        <v>6.5000000000000002E-2</v>
      </c>
      <c r="AD39" s="36">
        <f t="shared" si="43"/>
        <v>0.10100000000000001</v>
      </c>
      <c r="AE39" s="36">
        <f t="shared" si="43"/>
        <v>5.9000000000000004E-2</v>
      </c>
      <c r="AF39" s="36">
        <f t="shared" si="43"/>
        <v>6.7000000000000004E-2</v>
      </c>
      <c r="AG39" s="36">
        <f t="shared" si="43"/>
        <v>2.6000000000000002E-2</v>
      </c>
      <c r="AH39" s="36">
        <f t="shared" si="43"/>
        <v>5.0000000000000001E-3</v>
      </c>
      <c r="AI39" s="36">
        <f t="shared" si="43"/>
        <v>0.161</v>
      </c>
      <c r="AJ39" s="5">
        <v>0</v>
      </c>
    </row>
    <row r="40" spans="1:36" x14ac:dyDescent="0.25">
      <c r="E40">
        <v>0</v>
      </c>
      <c r="F40" t="s">
        <v>40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>
        <v>5</v>
      </c>
    </row>
    <row r="41" spans="1:36" x14ac:dyDescent="0.25">
      <c r="A41" t="s">
        <v>54</v>
      </c>
      <c r="B41" t="str">
        <f>LEFT(common!B27,5)&amp;"*"</f>
        <v>T-LPT*</v>
      </c>
      <c r="C41" t="str">
        <f>C36</f>
        <v>TRAPS</v>
      </c>
      <c r="E41">
        <v>2018</v>
      </c>
      <c r="F41" t="s">
        <v>40</v>
      </c>
      <c r="G41">
        <v>-1</v>
      </c>
      <c r="H41" t="str">
        <f>common!C60</f>
        <v>Light rail (LUAS)</v>
      </c>
      <c r="I41" s="36">
        <f t="shared" ref="I41:R42" si="44">ROUNDUP(C$67,3)</f>
        <v>8.0000000000000002E-3</v>
      </c>
      <c r="J41" s="36">
        <f t="shared" si="44"/>
        <v>0</v>
      </c>
      <c r="K41" s="36">
        <f t="shared" si="44"/>
        <v>3.0000000000000002E-2</v>
      </c>
      <c r="L41" s="36">
        <f t="shared" si="44"/>
        <v>0</v>
      </c>
      <c r="M41" s="36">
        <f t="shared" si="44"/>
        <v>0</v>
      </c>
      <c r="N41" s="36">
        <f t="shared" si="44"/>
        <v>0</v>
      </c>
      <c r="O41" s="36">
        <f t="shared" si="44"/>
        <v>0</v>
      </c>
      <c r="P41" s="36">
        <f t="shared" si="44"/>
        <v>0</v>
      </c>
      <c r="Q41" s="36">
        <f t="shared" si="44"/>
        <v>0</v>
      </c>
      <c r="R41" s="36">
        <f t="shared" si="44"/>
        <v>0</v>
      </c>
      <c r="S41" s="36">
        <f t="shared" ref="S41:AB42" si="45">ROUNDUP(M$67,3)</f>
        <v>0</v>
      </c>
      <c r="T41" s="36">
        <f t="shared" si="45"/>
        <v>0</v>
      </c>
      <c r="U41" s="36">
        <f t="shared" si="45"/>
        <v>0</v>
      </c>
      <c r="V41" s="36">
        <f t="shared" si="45"/>
        <v>0</v>
      </c>
      <c r="W41" s="36">
        <f t="shared" si="45"/>
        <v>0</v>
      </c>
      <c r="X41" s="36">
        <f t="shared" si="45"/>
        <v>0</v>
      </c>
      <c r="Y41" s="36">
        <f t="shared" si="45"/>
        <v>0</v>
      </c>
      <c r="Z41" s="36">
        <f t="shared" si="45"/>
        <v>0</v>
      </c>
      <c r="AA41" s="36">
        <f t="shared" si="45"/>
        <v>0</v>
      </c>
      <c r="AB41" s="36">
        <f t="shared" si="45"/>
        <v>0</v>
      </c>
      <c r="AC41" s="36">
        <f t="shared" ref="AC41:AI42" si="46">ROUNDUP(W$67,3)</f>
        <v>0</v>
      </c>
      <c r="AD41" s="36">
        <f t="shared" si="46"/>
        <v>0</v>
      </c>
      <c r="AE41" s="36">
        <f t="shared" si="46"/>
        <v>0</v>
      </c>
      <c r="AF41" s="36">
        <f t="shared" si="46"/>
        <v>0</v>
      </c>
      <c r="AG41" s="36">
        <f t="shared" si="46"/>
        <v>0</v>
      </c>
      <c r="AH41" s="36">
        <f t="shared" si="46"/>
        <v>0</v>
      </c>
      <c r="AI41" s="36">
        <f t="shared" si="46"/>
        <v>0</v>
      </c>
      <c r="AJ41" s="5">
        <v>0</v>
      </c>
    </row>
    <row r="42" spans="1:36" x14ac:dyDescent="0.25">
      <c r="B42" t="str">
        <f>B41</f>
        <v>T-LPT*</v>
      </c>
      <c r="C42" t="str">
        <f>C41</f>
        <v>TRAPS</v>
      </c>
      <c r="E42">
        <v>2022</v>
      </c>
      <c r="F42" t="s">
        <v>40</v>
      </c>
      <c r="G42">
        <v>-1</v>
      </c>
      <c r="I42" s="36">
        <f t="shared" si="44"/>
        <v>8.0000000000000002E-3</v>
      </c>
      <c r="J42" s="36">
        <f t="shared" si="44"/>
        <v>0</v>
      </c>
      <c r="K42" s="36">
        <f t="shared" si="44"/>
        <v>3.0000000000000002E-2</v>
      </c>
      <c r="L42" s="36">
        <f t="shared" si="44"/>
        <v>0</v>
      </c>
      <c r="M42" s="36">
        <f t="shared" si="44"/>
        <v>0</v>
      </c>
      <c r="N42" s="36">
        <f t="shared" si="44"/>
        <v>0</v>
      </c>
      <c r="O42" s="36">
        <f t="shared" si="44"/>
        <v>0</v>
      </c>
      <c r="P42" s="36">
        <f t="shared" si="44"/>
        <v>0</v>
      </c>
      <c r="Q42" s="36">
        <f t="shared" si="44"/>
        <v>0</v>
      </c>
      <c r="R42" s="36">
        <f t="shared" si="44"/>
        <v>0</v>
      </c>
      <c r="S42" s="36">
        <f t="shared" si="45"/>
        <v>0</v>
      </c>
      <c r="T42" s="36">
        <f t="shared" si="45"/>
        <v>0</v>
      </c>
      <c r="U42" s="36">
        <f t="shared" si="45"/>
        <v>0</v>
      </c>
      <c r="V42" s="36">
        <f t="shared" si="45"/>
        <v>0</v>
      </c>
      <c r="W42" s="36">
        <f t="shared" si="45"/>
        <v>0</v>
      </c>
      <c r="X42" s="36">
        <f t="shared" si="45"/>
        <v>0</v>
      </c>
      <c r="Y42" s="36">
        <f t="shared" si="45"/>
        <v>0</v>
      </c>
      <c r="Z42" s="36">
        <f t="shared" si="45"/>
        <v>0</v>
      </c>
      <c r="AA42" s="36">
        <f t="shared" si="45"/>
        <v>0</v>
      </c>
      <c r="AB42" s="36">
        <f t="shared" si="45"/>
        <v>0</v>
      </c>
      <c r="AC42" s="36">
        <f t="shared" si="46"/>
        <v>0</v>
      </c>
      <c r="AD42" s="36">
        <f t="shared" si="46"/>
        <v>0</v>
      </c>
      <c r="AE42" s="36">
        <f t="shared" si="46"/>
        <v>0</v>
      </c>
      <c r="AF42" s="36">
        <f t="shared" si="46"/>
        <v>0</v>
      </c>
      <c r="AG42" s="36">
        <f t="shared" si="46"/>
        <v>0</v>
      </c>
      <c r="AH42" s="36">
        <f t="shared" si="46"/>
        <v>0</v>
      </c>
      <c r="AI42" s="36">
        <f t="shared" si="46"/>
        <v>0</v>
      </c>
      <c r="AJ42" s="5">
        <v>0</v>
      </c>
    </row>
    <row r="43" spans="1:36" x14ac:dyDescent="0.25">
      <c r="B43" t="str">
        <f>B42</f>
        <v>T-LPT*</v>
      </c>
      <c r="C43" t="str">
        <f>C42</f>
        <v>TRAPS</v>
      </c>
      <c r="E43">
        <v>2030</v>
      </c>
      <c r="F43" t="s">
        <v>40</v>
      </c>
      <c r="G43">
        <v>-1</v>
      </c>
      <c r="I43" s="36">
        <f t="shared" ref="I43:AI43" si="47">ROUNDUP(C$81,3)</f>
        <v>1.7000000000000001E-2</v>
      </c>
      <c r="J43" s="36">
        <f t="shared" si="47"/>
        <v>0</v>
      </c>
      <c r="K43" s="36">
        <f t="shared" si="47"/>
        <v>3.0000000000000002E-2</v>
      </c>
      <c r="L43" s="36">
        <f t="shared" si="47"/>
        <v>0</v>
      </c>
      <c r="M43" s="36">
        <f t="shared" si="47"/>
        <v>0</v>
      </c>
      <c r="N43" s="36">
        <f t="shared" si="47"/>
        <v>0</v>
      </c>
      <c r="O43" s="36">
        <f t="shared" si="47"/>
        <v>0</v>
      </c>
      <c r="P43" s="36">
        <f t="shared" si="47"/>
        <v>0</v>
      </c>
      <c r="Q43" s="36">
        <f t="shared" si="47"/>
        <v>0</v>
      </c>
      <c r="R43" s="36">
        <f t="shared" si="47"/>
        <v>0</v>
      </c>
      <c r="S43" s="36">
        <f t="shared" si="47"/>
        <v>0</v>
      </c>
      <c r="T43" s="36">
        <f t="shared" si="47"/>
        <v>0</v>
      </c>
      <c r="U43" s="36">
        <f t="shared" si="47"/>
        <v>0</v>
      </c>
      <c r="V43" s="36">
        <f t="shared" si="47"/>
        <v>0</v>
      </c>
      <c r="W43" s="36">
        <f t="shared" si="47"/>
        <v>0</v>
      </c>
      <c r="X43" s="36">
        <f t="shared" si="47"/>
        <v>0</v>
      </c>
      <c r="Y43" s="36">
        <f t="shared" si="47"/>
        <v>0</v>
      </c>
      <c r="Z43" s="36">
        <f t="shared" si="47"/>
        <v>0</v>
      </c>
      <c r="AA43" s="36">
        <f t="shared" si="47"/>
        <v>0</v>
      </c>
      <c r="AB43" s="36">
        <f t="shared" si="47"/>
        <v>0</v>
      </c>
      <c r="AC43" s="36">
        <f t="shared" si="47"/>
        <v>0</v>
      </c>
      <c r="AD43" s="36">
        <f t="shared" si="47"/>
        <v>0</v>
      </c>
      <c r="AE43" s="36">
        <f t="shared" si="47"/>
        <v>0</v>
      </c>
      <c r="AF43" s="36">
        <f t="shared" si="47"/>
        <v>0</v>
      </c>
      <c r="AG43" s="36">
        <f t="shared" si="47"/>
        <v>0</v>
      </c>
      <c r="AH43" s="36">
        <f t="shared" si="47"/>
        <v>0</v>
      </c>
      <c r="AI43" s="36">
        <f t="shared" si="47"/>
        <v>0</v>
      </c>
      <c r="AJ43" s="5">
        <v>0</v>
      </c>
    </row>
    <row r="44" spans="1:36" x14ac:dyDescent="0.25">
      <c r="B44" t="str">
        <f t="shared" ref="B44" si="48">B43</f>
        <v>T-LPT*</v>
      </c>
      <c r="C44" t="str">
        <f t="shared" ref="C44" si="49">C43</f>
        <v>TRAPS</v>
      </c>
      <c r="E44">
        <v>2050</v>
      </c>
      <c r="F44" t="s">
        <v>40</v>
      </c>
      <c r="G44">
        <v>-1</v>
      </c>
      <c r="I44" s="36">
        <f t="shared" ref="I44:AI44" si="50">ROUNDUP(C$95,3)</f>
        <v>0.03</v>
      </c>
      <c r="J44" s="36">
        <f t="shared" si="50"/>
        <v>0</v>
      </c>
      <c r="K44" s="36">
        <f t="shared" si="50"/>
        <v>3.0000000000000002E-2</v>
      </c>
      <c r="L44" s="36">
        <f t="shared" si="50"/>
        <v>0</v>
      </c>
      <c r="M44" s="36">
        <f t="shared" si="50"/>
        <v>0</v>
      </c>
      <c r="N44" s="36">
        <f t="shared" si="50"/>
        <v>0</v>
      </c>
      <c r="O44" s="36">
        <f t="shared" si="50"/>
        <v>0</v>
      </c>
      <c r="P44" s="36">
        <f t="shared" si="50"/>
        <v>0</v>
      </c>
      <c r="Q44" s="36">
        <f t="shared" si="50"/>
        <v>0</v>
      </c>
      <c r="R44" s="36">
        <f t="shared" si="50"/>
        <v>0</v>
      </c>
      <c r="S44" s="36">
        <f t="shared" si="50"/>
        <v>0</v>
      </c>
      <c r="T44" s="36">
        <f t="shared" si="50"/>
        <v>0</v>
      </c>
      <c r="U44" s="36">
        <f t="shared" si="50"/>
        <v>0</v>
      </c>
      <c r="V44" s="36">
        <f t="shared" si="50"/>
        <v>0</v>
      </c>
      <c r="W44" s="36">
        <f t="shared" si="50"/>
        <v>0</v>
      </c>
      <c r="X44" s="36">
        <f t="shared" si="50"/>
        <v>0</v>
      </c>
      <c r="Y44" s="36">
        <f t="shared" si="50"/>
        <v>0</v>
      </c>
      <c r="Z44" s="36">
        <f t="shared" si="50"/>
        <v>0</v>
      </c>
      <c r="AA44" s="36">
        <f t="shared" si="50"/>
        <v>0</v>
      </c>
      <c r="AB44" s="36">
        <f t="shared" si="50"/>
        <v>0</v>
      </c>
      <c r="AC44" s="36">
        <f t="shared" si="50"/>
        <v>0</v>
      </c>
      <c r="AD44" s="36">
        <f t="shared" si="50"/>
        <v>0</v>
      </c>
      <c r="AE44" s="36">
        <f t="shared" si="50"/>
        <v>0</v>
      </c>
      <c r="AF44" s="36">
        <f t="shared" si="50"/>
        <v>0</v>
      </c>
      <c r="AG44" s="36">
        <f t="shared" si="50"/>
        <v>0</v>
      </c>
      <c r="AH44" s="36">
        <f t="shared" si="50"/>
        <v>0</v>
      </c>
      <c r="AI44" s="36">
        <f t="shared" si="50"/>
        <v>0</v>
      </c>
      <c r="AJ44" s="5">
        <v>0</v>
      </c>
    </row>
    <row r="45" spans="1:36" x14ac:dyDescent="0.25">
      <c r="A45" s="6"/>
      <c r="B45" s="6"/>
      <c r="C45" s="6"/>
      <c r="D45" s="6"/>
      <c r="E45" s="6">
        <v>0</v>
      </c>
      <c r="F45" s="6" t="s">
        <v>40</v>
      </c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6">
        <v>5</v>
      </c>
    </row>
    <row r="46" spans="1:36" x14ac:dyDescent="0.25">
      <c r="I46" s="5"/>
    </row>
    <row r="47" spans="1:36" x14ac:dyDescent="0.25">
      <c r="H47" t="s">
        <v>186</v>
      </c>
      <c r="I47" s="37">
        <f>SUM(I11,I16,I21,I26,I31,I36,I41)</f>
        <v>1.0023</v>
      </c>
      <c r="J47" s="37">
        <f>SUM(J11,J16,J21,J26,J31,J36,J41)</f>
        <v>1.0028999999999999</v>
      </c>
      <c r="K47" s="37">
        <f>SUM(K11,K16,K21,K26,K31,K36,K41)</f>
        <v>1.0035000000000001</v>
      </c>
      <c r="L47" s="37">
        <f>SUM(L11,L16,L21,L26,L31,L36,L41)</f>
        <v>1.0034000000000001</v>
      </c>
      <c r="M47" s="37">
        <f>SUM(M11,M16,M21,M26,M31,M36,M41)</f>
        <v>1.002</v>
      </c>
      <c r="N47" s="37">
        <f>SUM(N11,N16,N21,N26,N31,N36,N41)</f>
        <v>1.0017</v>
      </c>
      <c r="O47" s="37">
        <f>SUM(O11,O16,O21,O26,O31,O36,O41)</f>
        <v>1.0023</v>
      </c>
      <c r="P47" s="37">
        <f>SUM(P11,P16,P21,P26,P31,P36,P41)</f>
        <v>1.0039</v>
      </c>
      <c r="Q47" s="37">
        <f>SUM(Q11,Q16,Q21,Q26,Q31,Q36,Q41)</f>
        <v>1.0024</v>
      </c>
      <c r="R47" s="37">
        <f>SUM(R11,R16,R21,R26,R31,R36,R41)</f>
        <v>1.0013000000000001</v>
      </c>
      <c r="S47" s="37">
        <f>SUM(S11,S16,S21,S26,S31,S36,S41)</f>
        <v>1.0022</v>
      </c>
      <c r="T47" s="37">
        <f>SUM(T11,T16,T21,T26,T31,T36,T41)</f>
        <v>1.0032999999999999</v>
      </c>
      <c r="U47" s="37">
        <f>SUM(U11,U16,U21,U26,U31,U36,U41)</f>
        <v>1.0035000000000001</v>
      </c>
      <c r="V47" s="37">
        <f>SUM(V11,V16,V21,V26,V31,V36,V41)</f>
        <v>1.0033000000000001</v>
      </c>
      <c r="W47" s="37">
        <f>SUM(W11,W16,W21,W26,W31,W36,W41)</f>
        <v>1.0035000000000001</v>
      </c>
      <c r="X47" s="37">
        <f>SUM(X11,X16,X21,X26,X31,X36,X41)</f>
        <v>1.0030000000000001</v>
      </c>
      <c r="Y47" s="37">
        <f>SUM(Y11,Y16,Y21,Y26,Y31,Y36,Y41)</f>
        <v>1.0021</v>
      </c>
      <c r="Z47" s="37">
        <f>SUM(Z11,Z16,Z21,Z26,Z31,Z36,Z41)</f>
        <v>1.0031999999999999</v>
      </c>
      <c r="AA47" s="37">
        <f>SUM(AA11,AA16,AA21,AA26,AA31,AA36,AA41)</f>
        <v>1.0024</v>
      </c>
      <c r="AB47" s="37">
        <f>SUM(AB11,AB16,AB21,AB26,AB31,AB36,AB41)</f>
        <v>1.0028000000000001</v>
      </c>
      <c r="AC47" s="37">
        <f>SUM(AC11,AC16,AC21,AC26,AC31,AC36,AC41)</f>
        <v>1.0029999999999999</v>
      </c>
      <c r="AD47" s="37">
        <f>SUM(AD11,AD16,AD21,AD26,AD31,AD36,AD41)</f>
        <v>1.0028000000000001</v>
      </c>
      <c r="AE47" s="37">
        <f>SUM(AE11,AE16,AE21,AE26,AE31,AE36,AE41)</f>
        <v>1.0018</v>
      </c>
      <c r="AF47" s="37">
        <f>SUM(AF11,AF16,AF21,AF26,AF31,AF36,AF41)</f>
        <v>1.0029000000000001</v>
      </c>
      <c r="AG47" s="37">
        <f>SUM(AG11,AG16,AG21,AG26,AG31,AG36,AG41)</f>
        <v>1.0027999999999999</v>
      </c>
      <c r="AH47" s="37">
        <f>SUM(AH11,AH16,AH21,AH26,AH31,AH36,AH41)</f>
        <v>1.0018</v>
      </c>
      <c r="AI47" s="37">
        <f>SUM(AI11,AI16,AI21,AI26,AI31,AI36,AI41)</f>
        <v>1.0018</v>
      </c>
    </row>
    <row r="48" spans="1:36" x14ac:dyDescent="0.25">
      <c r="I48" s="37">
        <f>SUM(I12,I17,I22,I27,I32,I37,I42)</f>
        <v>1.0023</v>
      </c>
      <c r="J48" s="37">
        <f>SUM(J12,J17,J22,J27,J32,J37,J42)</f>
        <v>1.0028999999999999</v>
      </c>
      <c r="K48" s="37">
        <f>SUM(K12,K17,K22,K27,K32,K37,K42)</f>
        <v>1.0035000000000001</v>
      </c>
      <c r="L48" s="37">
        <f>SUM(L12,L17,L22,L27,L32,L37,L42)</f>
        <v>1.0034000000000001</v>
      </c>
      <c r="M48" s="37">
        <f>SUM(M12,M17,M22,M27,M32,M37,M42)</f>
        <v>1.002</v>
      </c>
      <c r="N48" s="37">
        <f>SUM(N12,N17,N22,N27,N32,N37,N42)</f>
        <v>1.0017</v>
      </c>
      <c r="O48" s="37">
        <f>SUM(O12,O17,O22,O27,O32,O37,O42)</f>
        <v>1.0023</v>
      </c>
      <c r="P48" s="37">
        <f>SUM(P12,P17,P22,P27,P32,P37,P42)</f>
        <v>1.0039</v>
      </c>
      <c r="Q48" s="37">
        <f>SUM(Q12,Q17,Q22,Q27,Q32,Q37,Q42)</f>
        <v>1.0024</v>
      </c>
      <c r="R48" s="37">
        <f>SUM(R12,R17,R22,R27,R32,R37,R42)</f>
        <v>1.0013000000000001</v>
      </c>
      <c r="S48" s="37">
        <f>SUM(S12,S17,S22,S27,S32,S37,S42)</f>
        <v>1.0022</v>
      </c>
      <c r="T48" s="37">
        <f>SUM(T12,T17,T22,T27,T32,T37,T42)</f>
        <v>1.0032999999999999</v>
      </c>
      <c r="U48" s="37">
        <f>SUM(U12,U17,U22,U27,U32,U37,U42)</f>
        <v>1.0035000000000001</v>
      </c>
      <c r="V48" s="37">
        <f>SUM(V12,V17,V22,V27,V32,V37,V42)</f>
        <v>1.0033000000000001</v>
      </c>
      <c r="W48" s="37">
        <f>SUM(W12,W17,W22,W27,W32,W37,W42)</f>
        <v>1.0035000000000001</v>
      </c>
      <c r="X48" s="37">
        <f>SUM(X12,X17,X22,X27,X32,X37,X42)</f>
        <v>1.0030000000000001</v>
      </c>
      <c r="Y48" s="37">
        <f>SUM(Y12,Y17,Y22,Y27,Y32,Y37,Y42)</f>
        <v>1.0021</v>
      </c>
      <c r="Z48" s="37">
        <f>SUM(Z12,Z17,Z22,Z27,Z32,Z37,Z42)</f>
        <v>1.0031999999999999</v>
      </c>
      <c r="AA48" s="37">
        <f>SUM(AA12,AA17,AA22,AA27,AA32,AA37,AA42)</f>
        <v>1.0024</v>
      </c>
      <c r="AB48" s="37">
        <f>SUM(AB12,AB17,AB22,AB27,AB32,AB37,AB42)</f>
        <v>1.0028000000000001</v>
      </c>
      <c r="AC48" s="37">
        <f>SUM(AC12,AC17,AC22,AC27,AC32,AC37,AC42)</f>
        <v>1.0029999999999999</v>
      </c>
      <c r="AD48" s="37">
        <f>SUM(AD12,AD17,AD22,AD27,AD32,AD37,AD42)</f>
        <v>1.0028000000000001</v>
      </c>
      <c r="AE48" s="37">
        <f>SUM(AE12,AE17,AE22,AE27,AE32,AE37,AE42)</f>
        <v>1.0018</v>
      </c>
      <c r="AF48" s="37">
        <f>SUM(AF12,AF17,AF22,AF27,AF32,AF37,AF42)</f>
        <v>1.0029000000000001</v>
      </c>
      <c r="AG48" s="37">
        <f>SUM(AG12,AG17,AG22,AG27,AG32,AG37,AG42)</f>
        <v>1.0027999999999999</v>
      </c>
      <c r="AH48" s="37">
        <f>SUM(AH12,AH17,AH22,AH27,AH32,AH37,AH42)</f>
        <v>1.0018</v>
      </c>
      <c r="AI48" s="37">
        <f>SUM(AI12,AI17,AI22,AI27,AI32,AI37,AI42)</f>
        <v>1.0018</v>
      </c>
    </row>
    <row r="49" spans="1:35" x14ac:dyDescent="0.25">
      <c r="I49" s="37">
        <f>SUM(I13,I18,I23,I28,I33,I38,I43)</f>
        <v>1.0029999999999999</v>
      </c>
      <c r="J49" s="37">
        <f>SUM(J13,J18,J23,J28,J33,J38,J43)</f>
        <v>1.0028999999999999</v>
      </c>
      <c r="K49" s="37">
        <f>SUM(K13,K18,K23,K28,K33,K38,K43)</f>
        <v>1.0035000000000001</v>
      </c>
      <c r="L49" s="37">
        <f>SUM(L13,L18,L23,L28,L33,L38,L43)</f>
        <v>1.0034000000000001</v>
      </c>
      <c r="M49" s="37">
        <f>SUM(M13,M18,M23,M28,M33,M38,M43)</f>
        <v>1.002</v>
      </c>
      <c r="N49" s="37">
        <f>SUM(N13,N18,N23,N28,N33,N38,N43)</f>
        <v>1.0017</v>
      </c>
      <c r="O49" s="37">
        <f>SUM(O13,O18,O23,O28,O33,O38,O43)</f>
        <v>1.0023</v>
      </c>
      <c r="P49" s="37">
        <f>SUM(P13,P18,P23,P28,P33,P38,P43)</f>
        <v>1.0039</v>
      </c>
      <c r="Q49" s="37">
        <f>SUM(Q13,Q18,Q23,Q28,Q33,Q38,Q43)</f>
        <v>1.0024</v>
      </c>
      <c r="R49" s="37">
        <f>SUM(R13,R18,R23,R28,R33,R38,R43)</f>
        <v>1.0013000000000001</v>
      </c>
      <c r="S49" s="37">
        <f>SUM(S13,S18,S23,S28,S33,S38,S43)</f>
        <v>1.0022</v>
      </c>
      <c r="T49" s="37">
        <f>SUM(T13,T18,T23,T28,T33,T38,T43)</f>
        <v>1.0032999999999999</v>
      </c>
      <c r="U49" s="37">
        <f>SUM(U13,U18,U23,U28,U33,U38,U43)</f>
        <v>1.0035000000000001</v>
      </c>
      <c r="V49" s="37">
        <f>SUM(V13,V18,V23,V28,V33,V38,V43)</f>
        <v>1.0033000000000001</v>
      </c>
      <c r="W49" s="37">
        <f>SUM(W13,W18,W23,W28,W33,W38,W43)</f>
        <v>1.0035000000000001</v>
      </c>
      <c r="X49" s="37">
        <f>SUM(X13,X18,X23,X28,X33,X38,X43)</f>
        <v>1.0030000000000001</v>
      </c>
      <c r="Y49" s="37">
        <f>SUM(Y13,Y18,Y23,Y28,Y33,Y38,Y43)</f>
        <v>1.0021</v>
      </c>
      <c r="Z49" s="37">
        <f>SUM(Z13,Z18,Z23,Z28,Z33,Z38,Z43)</f>
        <v>1.0031999999999999</v>
      </c>
      <c r="AA49" s="37">
        <f>SUM(AA13,AA18,AA23,AA28,AA33,AA38,AA43)</f>
        <v>1.0024</v>
      </c>
      <c r="AB49" s="37">
        <f>SUM(AB13,AB18,AB23,AB28,AB33,AB38,AB43)</f>
        <v>1.0028000000000001</v>
      </c>
      <c r="AC49" s="37">
        <f>SUM(AC13,AC18,AC23,AC28,AC33,AC38,AC43)</f>
        <v>1.0029999999999999</v>
      </c>
      <c r="AD49" s="37">
        <f>SUM(AD13,AD18,AD23,AD28,AD33,AD38,AD43)</f>
        <v>1.0028000000000001</v>
      </c>
      <c r="AE49" s="37">
        <f>SUM(AE13,AE18,AE23,AE28,AE33,AE38,AE43)</f>
        <v>1.0018</v>
      </c>
      <c r="AF49" s="37">
        <f>SUM(AF13,AF18,AF23,AF28,AF33,AF38,AF43)</f>
        <v>1.0029000000000001</v>
      </c>
      <c r="AG49" s="37">
        <f>SUM(AG13,AG18,AG23,AG28,AG33,AG38,AG43)</f>
        <v>1.0027999999999999</v>
      </c>
      <c r="AH49" s="37">
        <f>SUM(AH13,AH18,AH23,AH28,AH33,AH38,AH43)</f>
        <v>1.0018</v>
      </c>
      <c r="AI49" s="37">
        <f>SUM(AI13,AI18,AI23,AI28,AI33,AI38,AI43)</f>
        <v>1.0018</v>
      </c>
    </row>
    <row r="50" spans="1:35" x14ac:dyDescent="0.25">
      <c r="A50" s="1"/>
      <c r="I50" s="37">
        <f>SUM(I14,I19,I24,I29,I34,I39,I44)</f>
        <v>1.0012999999999999</v>
      </c>
      <c r="J50" s="37">
        <f>SUM(J14,J19,J24,J29,J34,J39,J44)</f>
        <v>1.0028999999999999</v>
      </c>
      <c r="K50" s="37">
        <f>SUM(K14,K19,K24,K29,K34,K39,K44)</f>
        <v>1.0035000000000001</v>
      </c>
      <c r="L50" s="37">
        <f>SUM(L14,L19,L24,L29,L34,L39,L44)</f>
        <v>1.0034000000000001</v>
      </c>
      <c r="M50" s="37">
        <f>SUM(M14,M19,M24,M29,M34,M39,M44)</f>
        <v>1.002</v>
      </c>
      <c r="N50" s="37">
        <f>SUM(N14,N19,N24,N29,N34,N39,N44)</f>
        <v>1.0017</v>
      </c>
      <c r="O50" s="37">
        <f>SUM(O14,O19,O24,O29,O34,O39,O44)</f>
        <v>1.0023</v>
      </c>
      <c r="P50" s="37">
        <f>SUM(P14,P19,P24,P29,P34,P39,P44)</f>
        <v>1.0039</v>
      </c>
      <c r="Q50" s="37">
        <f>SUM(Q14,Q19,Q24,Q29,Q34,Q39,Q44)</f>
        <v>1.0024</v>
      </c>
      <c r="R50" s="37">
        <f>SUM(R14,R19,R24,R29,R34,R39,R44)</f>
        <v>1.0013000000000001</v>
      </c>
      <c r="S50" s="37">
        <f>SUM(S14,S19,S24,S29,S34,S39,S44)</f>
        <v>1.0022</v>
      </c>
      <c r="T50" s="37">
        <f>SUM(T14,T19,T24,T29,T34,T39,T44)</f>
        <v>1.0032999999999999</v>
      </c>
      <c r="U50" s="37">
        <f>SUM(U14,U19,U24,U29,U34,U39,U44)</f>
        <v>1.0035000000000001</v>
      </c>
      <c r="V50" s="37">
        <f>SUM(V14,V19,V24,V29,V34,V39,V44)</f>
        <v>1.0033000000000001</v>
      </c>
      <c r="W50" s="37">
        <f>SUM(W14,W19,W24,W29,W34,W39,W44)</f>
        <v>1.0035000000000001</v>
      </c>
      <c r="X50" s="37">
        <f>SUM(X14,X19,X24,X29,X34,X39,X44)</f>
        <v>1.0030000000000001</v>
      </c>
      <c r="Y50" s="37">
        <f>SUM(Y14,Y19,Y24,Y29,Y34,Y39,Y44)</f>
        <v>1.0021</v>
      </c>
      <c r="Z50" s="37">
        <f>SUM(Z14,Z19,Z24,Z29,Z34,Z39,Z44)</f>
        <v>1.0031999999999999</v>
      </c>
      <c r="AA50" s="37">
        <f>SUM(AA14,AA19,AA24,AA29,AA34,AA39,AA44)</f>
        <v>1.0024</v>
      </c>
      <c r="AB50" s="37">
        <f>SUM(AB14,AB19,AB24,AB29,AB34,AB39,AB44)</f>
        <v>1.0028000000000001</v>
      </c>
      <c r="AC50" s="37">
        <f>SUM(AC14,AC19,AC24,AC29,AC34,AC39,AC44)</f>
        <v>1.0029999999999999</v>
      </c>
      <c r="AD50" s="37">
        <f>SUM(AD14,AD19,AD24,AD29,AD34,AD39,AD44)</f>
        <v>1.0028000000000001</v>
      </c>
      <c r="AE50" s="37">
        <f>SUM(AE14,AE19,AE24,AE29,AE34,AE39,AE44)</f>
        <v>1.0018</v>
      </c>
      <c r="AF50" s="37">
        <f>SUM(AF14,AF19,AF24,AF29,AF34,AF39,AF44)</f>
        <v>1.0029000000000001</v>
      </c>
      <c r="AG50" s="37">
        <f>SUM(AG14,AG19,AG24,AG29,AG34,AG39,AG44)</f>
        <v>1.0027999999999999</v>
      </c>
      <c r="AH50" s="37">
        <f>SUM(AH14,AH19,AH24,AH29,AH34,AH39,AH44)</f>
        <v>1.0018</v>
      </c>
      <c r="AI50" s="37">
        <f>SUM(AI14,AI19,AI24,AI29,AI34,AI39,AI44)</f>
        <v>1.0018</v>
      </c>
    </row>
    <row r="51" spans="1:35" x14ac:dyDescent="0.25">
      <c r="C51" s="1"/>
    </row>
    <row r="57" spans="1:35" ht="19.5" thickBot="1" x14ac:dyDescent="0.3">
      <c r="A57" s="26" t="s">
        <v>183</v>
      </c>
      <c r="B57" s="26"/>
      <c r="C57" s="26"/>
      <c r="D57" s="26"/>
      <c r="E57" s="26"/>
    </row>
    <row r="59" spans="1:35" ht="15.75" x14ac:dyDescent="0.25">
      <c r="A59" s="27" t="s">
        <v>198</v>
      </c>
      <c r="B59" s="27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35" x14ac:dyDescent="0.25">
      <c r="A60" s="29" t="s">
        <v>170</v>
      </c>
      <c r="B60" s="29" t="s">
        <v>171</v>
      </c>
      <c r="C60" s="30" t="s">
        <v>58</v>
      </c>
      <c r="D60" s="30" t="s">
        <v>64</v>
      </c>
      <c r="E60" s="30" t="s">
        <v>69</v>
      </c>
      <c r="F60" s="30" t="s">
        <v>72</v>
      </c>
      <c r="G60" s="30" t="s">
        <v>73</v>
      </c>
      <c r="H60" s="30" t="s">
        <v>74</v>
      </c>
      <c r="I60" s="30" t="s">
        <v>77</v>
      </c>
      <c r="J60" s="30" t="s">
        <v>78</v>
      </c>
      <c r="K60" s="30" t="s">
        <v>80</v>
      </c>
      <c r="L60" s="30" t="s">
        <v>82</v>
      </c>
      <c r="M60" s="30" t="s">
        <v>87</v>
      </c>
      <c r="N60" s="30" t="s">
        <v>88</v>
      </c>
      <c r="O60" s="30" t="s">
        <v>89</v>
      </c>
      <c r="P60" s="30" t="s">
        <v>66</v>
      </c>
      <c r="Q60" s="30" t="s">
        <v>67</v>
      </c>
      <c r="R60" s="30" t="s">
        <v>71</v>
      </c>
      <c r="S60" s="30" t="s">
        <v>76</v>
      </c>
      <c r="T60" s="30" t="s">
        <v>85</v>
      </c>
      <c r="U60" s="30" t="s">
        <v>86</v>
      </c>
      <c r="V60" s="30" t="s">
        <v>70</v>
      </c>
      <c r="W60" s="30" t="s">
        <v>75</v>
      </c>
      <c r="X60" s="30" t="s">
        <v>79</v>
      </c>
      <c r="Y60" s="30" t="s">
        <v>83</v>
      </c>
      <c r="Z60" s="30" t="s">
        <v>84</v>
      </c>
      <c r="AA60" s="30" t="s">
        <v>65</v>
      </c>
      <c r="AB60" s="30" t="s">
        <v>68</v>
      </c>
      <c r="AC60" s="30" t="s">
        <v>81</v>
      </c>
    </row>
    <row r="61" spans="1:35" x14ac:dyDescent="0.25">
      <c r="A61" s="28" t="s">
        <v>172</v>
      </c>
      <c r="B61" s="28" t="s">
        <v>173</v>
      </c>
      <c r="C61" s="31">
        <v>0.32377983784854231</v>
      </c>
      <c r="D61" s="31">
        <v>0.29539615700051852</v>
      </c>
      <c r="E61" s="31">
        <v>0.34967728765163869</v>
      </c>
      <c r="F61" s="31">
        <v>0.31311359703458036</v>
      </c>
      <c r="G61" s="31">
        <v>0.30099430857485032</v>
      </c>
      <c r="H61" s="31">
        <v>0.32585784427063491</v>
      </c>
      <c r="I61" s="31">
        <v>0.31296089693181006</v>
      </c>
      <c r="J61" s="31">
        <v>0.34414959934244926</v>
      </c>
      <c r="K61" s="31">
        <v>0.31640567871855385</v>
      </c>
      <c r="L61" s="31">
        <v>0.30551897544605799</v>
      </c>
      <c r="M61" s="31">
        <v>0.30690900126975923</v>
      </c>
      <c r="N61" s="31">
        <v>0.29742024558167873</v>
      </c>
      <c r="O61" s="31">
        <v>0.31985079986061538</v>
      </c>
      <c r="P61" s="31">
        <v>0.30317740338092081</v>
      </c>
      <c r="Q61" s="31">
        <v>0.32755819451934742</v>
      </c>
      <c r="R61" s="31">
        <v>0.29108733491927802</v>
      </c>
      <c r="S61" s="31">
        <v>0.32210907481657336</v>
      </c>
      <c r="T61" s="31">
        <v>0.28924149649685427</v>
      </c>
      <c r="U61" s="31">
        <v>0.31716332192128543</v>
      </c>
      <c r="V61" s="31">
        <v>0.31520515014132622</v>
      </c>
      <c r="W61" s="31">
        <v>0.30496664626628506</v>
      </c>
      <c r="X61" s="31">
        <v>0.29765342162432462</v>
      </c>
      <c r="Y61" s="31">
        <v>0.28141024531167946</v>
      </c>
      <c r="Z61" s="31">
        <v>0.32408712009988533</v>
      </c>
      <c r="AA61" s="31">
        <v>0.33773511822059504</v>
      </c>
      <c r="AB61" s="31">
        <v>0.36384480991771728</v>
      </c>
      <c r="AC61" s="31">
        <v>0.29253128431407999</v>
      </c>
    </row>
    <row r="62" spans="1:35" x14ac:dyDescent="0.25">
      <c r="A62" s="28"/>
      <c r="B62" s="28" t="s">
        <v>174</v>
      </c>
      <c r="C62" s="42">
        <v>5.3963306308090382E-2</v>
      </c>
      <c r="D62" s="31">
        <v>4.9232692833419758E-2</v>
      </c>
      <c r="E62" s="31">
        <v>5.8279547941939784E-2</v>
      </c>
      <c r="F62" s="31">
        <v>5.2185599505763403E-2</v>
      </c>
      <c r="G62" s="31">
        <v>5.016571809580838E-2</v>
      </c>
      <c r="H62" s="31">
        <v>5.4309640711772487E-2</v>
      </c>
      <c r="I62" s="31">
        <v>5.216014948863501E-2</v>
      </c>
      <c r="J62" s="31">
        <v>5.7358266557074891E-2</v>
      </c>
      <c r="K62" s="31">
        <v>5.2734279786425649E-2</v>
      </c>
      <c r="L62" s="31">
        <v>5.0919829241009663E-2</v>
      </c>
      <c r="M62" s="31">
        <v>5.1151500211626538E-2</v>
      </c>
      <c r="N62" s="31">
        <v>4.95700409302798E-2</v>
      </c>
      <c r="O62" s="31">
        <v>5.3308466643435894E-2</v>
      </c>
      <c r="P62" s="31">
        <v>5.052956723015347E-2</v>
      </c>
      <c r="Q62" s="31">
        <v>5.459303241989124E-2</v>
      </c>
      <c r="R62" s="31">
        <v>4.8514555819879672E-2</v>
      </c>
      <c r="S62" s="31">
        <v>5.3684845802762227E-2</v>
      </c>
      <c r="T62" s="31">
        <v>4.8206916082809047E-2</v>
      </c>
      <c r="U62" s="31">
        <v>5.2860553653547575E-2</v>
      </c>
      <c r="V62" s="31">
        <v>5.2534191690221041E-2</v>
      </c>
      <c r="W62" s="31">
        <v>5.0827774377714179E-2</v>
      </c>
      <c r="X62" s="31">
        <v>4.9608903604054101E-2</v>
      </c>
      <c r="Y62" s="31">
        <v>4.690170755194658E-2</v>
      </c>
      <c r="Z62" s="31">
        <v>5.4014520016647569E-2</v>
      </c>
      <c r="AA62" s="31">
        <v>5.6289186370099165E-2</v>
      </c>
      <c r="AB62" s="31">
        <v>6.064080165295288E-2</v>
      </c>
      <c r="AC62" s="31">
        <v>4.8755214052346667E-2</v>
      </c>
    </row>
    <row r="63" spans="1:35" x14ac:dyDescent="0.25">
      <c r="A63" s="28" t="s">
        <v>175</v>
      </c>
      <c r="B63" s="28" t="s">
        <v>176</v>
      </c>
      <c r="C63" s="32">
        <v>1.2024577456126329E-3</v>
      </c>
      <c r="D63" s="31">
        <v>8.4181954391599476E-4</v>
      </c>
      <c r="E63" s="31">
        <v>1.4316393209477573E-3</v>
      </c>
      <c r="F63" s="31">
        <v>1.3698908311171865E-3</v>
      </c>
      <c r="G63" s="31">
        <v>9.8425388735709995E-4</v>
      </c>
      <c r="H63" s="31">
        <v>6.2421004942624992E-4</v>
      </c>
      <c r="I63" s="31">
        <v>1.2422933671109623E-3</v>
      </c>
      <c r="J63" s="31">
        <v>8.6646068484003841E-4</v>
      </c>
      <c r="K63" s="31">
        <v>1.3159890714686659E-3</v>
      </c>
      <c r="L63" s="31">
        <v>1.2716318220191991E-3</v>
      </c>
      <c r="M63" s="31">
        <v>1.1218737998245681E-3</v>
      </c>
      <c r="N63" s="31">
        <v>1.2891857705150252E-3</v>
      </c>
      <c r="O63" s="31">
        <v>1.4574437703184118E-3</v>
      </c>
      <c r="P63" s="31">
        <v>1.2419671387040388E-3</v>
      </c>
      <c r="Q63" s="31">
        <v>1.4684396048311016E-3</v>
      </c>
      <c r="R63" s="31">
        <v>9.5921086863546602E-4</v>
      </c>
      <c r="S63" s="31">
        <v>1.0725657999581929E-3</v>
      </c>
      <c r="T63" s="31">
        <v>1.1764845294377178E-3</v>
      </c>
      <c r="U63" s="31">
        <v>1.3287962602263445E-3</v>
      </c>
      <c r="V63" s="31">
        <v>7.9269582890742734E-4</v>
      </c>
      <c r="W63" s="31">
        <v>1.544102850410962E-3</v>
      </c>
      <c r="X63" s="31">
        <v>7.4007830335184128E-4</v>
      </c>
      <c r="Y63" s="31">
        <v>7.0738302217035411E-4</v>
      </c>
      <c r="Z63" s="31">
        <v>8.0234115950314402E-4</v>
      </c>
      <c r="AA63" s="31">
        <v>7.1933080869381386E-4</v>
      </c>
      <c r="AB63" s="31">
        <v>7.4164409782466955E-4</v>
      </c>
      <c r="AC63" s="31">
        <v>7.7316749378532367E-4</v>
      </c>
    </row>
    <row r="64" spans="1:35" x14ac:dyDescent="0.25">
      <c r="A64" s="28"/>
      <c r="B64" s="28" t="s">
        <v>177</v>
      </c>
      <c r="C64" s="31">
        <v>0.51421690231633799</v>
      </c>
      <c r="D64" s="31">
        <v>0.57696936147650701</v>
      </c>
      <c r="E64" s="31">
        <v>0.4152163996490737</v>
      </c>
      <c r="F64" s="31">
        <v>0.53837411623785481</v>
      </c>
      <c r="G64" s="31">
        <v>0.5273035898540861</v>
      </c>
      <c r="H64" s="31">
        <v>0.54428190464659498</v>
      </c>
      <c r="I64" s="31">
        <v>0.54724418926165252</v>
      </c>
      <c r="J64" s="31">
        <v>0.50629481396736598</v>
      </c>
      <c r="K64" s="31">
        <v>0.54969956239724382</v>
      </c>
      <c r="L64" s="31">
        <v>0.54286879912927866</v>
      </c>
      <c r="M64" s="31">
        <v>0.57050800443626981</v>
      </c>
      <c r="N64" s="31">
        <v>0.57834017325166753</v>
      </c>
      <c r="O64" s="31">
        <v>0.54807767476728875</v>
      </c>
      <c r="P64" s="31">
        <v>0.57445550608131724</v>
      </c>
      <c r="Q64" s="31">
        <v>0.54514159019281827</v>
      </c>
      <c r="R64" s="31">
        <v>0.52942173322971142</v>
      </c>
      <c r="S64" s="31">
        <v>0.54890743812317566</v>
      </c>
      <c r="T64" s="31">
        <v>0.57655830557717536</v>
      </c>
      <c r="U64" s="31">
        <v>0.56469028513375741</v>
      </c>
      <c r="V64" s="31">
        <v>0.5314898835087899</v>
      </c>
      <c r="W64" s="31">
        <v>0.57016316956487822</v>
      </c>
      <c r="X64" s="31">
        <v>0.54463316447281129</v>
      </c>
      <c r="Y64" s="31">
        <v>0.60580683229929833</v>
      </c>
      <c r="Z64" s="31">
        <v>0.54575340066281097</v>
      </c>
      <c r="AA64" s="31">
        <v>0.57130392959697351</v>
      </c>
      <c r="AB64" s="31">
        <v>0.56067924597798535</v>
      </c>
      <c r="AC64" s="31">
        <v>0.49285227418620653</v>
      </c>
    </row>
    <row r="65" spans="1:29" x14ac:dyDescent="0.25">
      <c r="A65" s="28" t="s">
        <v>178</v>
      </c>
      <c r="B65" s="28" t="s">
        <v>179</v>
      </c>
      <c r="C65" s="31">
        <v>1.6399604421517593E-2</v>
      </c>
      <c r="D65" s="31">
        <v>7.4490307781118984E-3</v>
      </c>
      <c r="E65" s="31">
        <v>3.2043055112662859E-2</v>
      </c>
      <c r="F65" s="31">
        <v>1.4142087272297982E-2</v>
      </c>
      <c r="G65" s="31">
        <v>7.8384539751406128E-3</v>
      </c>
      <c r="H65" s="31">
        <v>9.942235039347571E-3</v>
      </c>
      <c r="I65" s="31">
        <v>8.7941712391293846E-3</v>
      </c>
      <c r="J65" s="31">
        <v>1.9167683727598969E-2</v>
      </c>
      <c r="K65" s="31">
        <v>1.9563309645198885E-2</v>
      </c>
      <c r="L65" s="31">
        <v>6.7513932047123726E-3</v>
      </c>
      <c r="M65" s="31">
        <v>1.1912585101328303E-2</v>
      </c>
      <c r="N65" s="31">
        <v>6.2742086519266488E-3</v>
      </c>
      <c r="O65" s="31">
        <v>9.0275647633180547E-3</v>
      </c>
      <c r="P65" s="31">
        <v>1.0257172186811273E-2</v>
      </c>
      <c r="Q65" s="31">
        <v>1.2127565539618518E-2</v>
      </c>
      <c r="R65" s="31">
        <v>1.0185353383353699E-2</v>
      </c>
      <c r="S65" s="31">
        <v>1.2812635692286438E-2</v>
      </c>
      <c r="T65" s="31">
        <v>5.2051948265462115E-3</v>
      </c>
      <c r="U65" s="31">
        <v>8.6226466174633056E-3</v>
      </c>
      <c r="V65" s="31">
        <v>1.3327262086971724E-2</v>
      </c>
      <c r="W65" s="31">
        <v>8.1980061454330136E-3</v>
      </c>
      <c r="X65" s="31">
        <v>7.2036254203120672E-3</v>
      </c>
      <c r="Y65" s="31">
        <v>6.2594387860714779E-3</v>
      </c>
      <c r="Z65" s="31">
        <v>8.5196368293601697E-3</v>
      </c>
      <c r="AA65" s="31">
        <v>8.9112260712667282E-3</v>
      </c>
      <c r="AB65" s="31">
        <v>9.8439085033626087E-3</v>
      </c>
      <c r="AC65" s="31">
        <v>4.1049285439853662E-3</v>
      </c>
    </row>
    <row r="66" spans="1:29" x14ac:dyDescent="0.25">
      <c r="A66" s="28"/>
      <c r="B66" s="28" t="s">
        <v>180</v>
      </c>
      <c r="C66" s="31">
        <v>8.2740995898888392E-2</v>
      </c>
      <c r="D66" s="31">
        <v>7.0110938367526743E-2</v>
      </c>
      <c r="E66" s="31">
        <v>0.11397374993285452</v>
      </c>
      <c r="F66" s="31">
        <v>8.0814709118386313E-2</v>
      </c>
      <c r="G66" s="31">
        <v>0.11271367561275741</v>
      </c>
      <c r="H66" s="31">
        <v>6.4984165282223824E-2</v>
      </c>
      <c r="I66" s="31">
        <v>7.7598299711661989E-2</v>
      </c>
      <c r="J66" s="31">
        <v>7.216317572067088E-2</v>
      </c>
      <c r="K66" s="31">
        <v>6.0281180381109148E-2</v>
      </c>
      <c r="L66" s="31">
        <v>9.2669371156921962E-2</v>
      </c>
      <c r="M66" s="31">
        <v>5.839703518119168E-2</v>
      </c>
      <c r="N66" s="31">
        <v>6.7106145813932178E-2</v>
      </c>
      <c r="O66" s="31">
        <v>6.8278050195023532E-2</v>
      </c>
      <c r="P66" s="31">
        <v>6.0338383982093263E-2</v>
      </c>
      <c r="Q66" s="31">
        <v>5.9111177723493433E-2</v>
      </c>
      <c r="R66" s="31">
        <v>0.11983181177914175</v>
      </c>
      <c r="S66" s="31">
        <v>6.1413439765244195E-2</v>
      </c>
      <c r="T66" s="31">
        <v>7.9611602487177441E-2</v>
      </c>
      <c r="U66" s="31">
        <v>5.5334396413720018E-2</v>
      </c>
      <c r="V66" s="31">
        <v>8.6650816743783748E-2</v>
      </c>
      <c r="W66" s="31">
        <v>6.4300300795278542E-2</v>
      </c>
      <c r="X66" s="31">
        <v>0.10016080657514609</v>
      </c>
      <c r="Y66" s="31">
        <v>5.8914393028833764E-2</v>
      </c>
      <c r="Z66" s="31">
        <v>6.6822981231792783E-2</v>
      </c>
      <c r="AA66" s="31">
        <v>2.5041208932371696E-2</v>
      </c>
      <c r="AB66" s="31">
        <v>4.2495898501573662E-3</v>
      </c>
      <c r="AC66" s="31">
        <v>0.16098313140959611</v>
      </c>
    </row>
    <row r="67" spans="1:29" x14ac:dyDescent="0.25">
      <c r="A67" s="28"/>
      <c r="B67" s="28" t="s">
        <v>181</v>
      </c>
      <c r="C67" s="31">
        <v>7.6968954610109105E-3</v>
      </c>
      <c r="D67" s="31">
        <v>0</v>
      </c>
      <c r="E67" s="31">
        <v>2.9378320390882739E-2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</row>
    <row r="68" spans="1:29" x14ac:dyDescent="0.25">
      <c r="A68" s="28"/>
      <c r="B68" s="28" t="s">
        <v>182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</row>
    <row r="69" spans="1:29" x14ac:dyDescent="0.25">
      <c r="A69" s="33"/>
      <c r="B69" s="34" t="s">
        <v>184</v>
      </c>
      <c r="C69" s="35">
        <v>1.0000000000000002</v>
      </c>
      <c r="D69" s="35">
        <v>0.99999999999999978</v>
      </c>
      <c r="E69" s="35">
        <v>0.99999999999999989</v>
      </c>
      <c r="F69" s="35">
        <v>0.99999999999999989</v>
      </c>
      <c r="G69" s="35">
        <v>1</v>
      </c>
      <c r="H69" s="35">
        <v>1</v>
      </c>
      <c r="I69" s="35">
        <v>0.99999999999999989</v>
      </c>
      <c r="J69" s="35">
        <v>1</v>
      </c>
      <c r="K69" s="35">
        <v>1</v>
      </c>
      <c r="L69" s="35">
        <v>0.99999999999999989</v>
      </c>
      <c r="M69" s="35">
        <v>1.0000000000000002</v>
      </c>
      <c r="N69" s="35">
        <v>0.99999999999999989</v>
      </c>
      <c r="O69" s="35">
        <v>1</v>
      </c>
      <c r="P69" s="35">
        <v>1.0000000000000002</v>
      </c>
      <c r="Q69" s="35">
        <v>0.99999999999999989</v>
      </c>
      <c r="R69" s="35">
        <v>1</v>
      </c>
      <c r="S69" s="35">
        <v>1</v>
      </c>
      <c r="T69" s="35">
        <v>1</v>
      </c>
      <c r="U69" s="35">
        <v>1</v>
      </c>
      <c r="V69" s="35">
        <v>1.0000000000000002</v>
      </c>
      <c r="W69" s="35">
        <v>1</v>
      </c>
      <c r="X69" s="35">
        <v>1</v>
      </c>
      <c r="Y69" s="35">
        <v>0.99999999999999989</v>
      </c>
      <c r="Z69" s="35">
        <v>1</v>
      </c>
      <c r="AA69" s="35">
        <v>1</v>
      </c>
      <c r="AB69" s="35">
        <v>1.0000000000000002</v>
      </c>
      <c r="AC69" s="35">
        <v>0.99999999999999989</v>
      </c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5.75" x14ac:dyDescent="0.25">
      <c r="A73" s="27" t="s">
        <v>192</v>
      </c>
      <c r="B73" s="27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x14ac:dyDescent="0.25">
      <c r="A74" s="29" t="s">
        <v>170</v>
      </c>
      <c r="B74" s="29" t="s">
        <v>171</v>
      </c>
      <c r="C74" s="30" t="s">
        <v>58</v>
      </c>
      <c r="D74" s="30" t="s">
        <v>64</v>
      </c>
      <c r="E74" s="30" t="s">
        <v>69</v>
      </c>
      <c r="F74" s="30" t="s">
        <v>72</v>
      </c>
      <c r="G74" s="30" t="s">
        <v>73</v>
      </c>
      <c r="H74" s="30" t="s">
        <v>74</v>
      </c>
      <c r="I74" s="30" t="s">
        <v>77</v>
      </c>
      <c r="J74" s="30" t="s">
        <v>78</v>
      </c>
      <c r="K74" s="30" t="s">
        <v>80</v>
      </c>
      <c r="L74" s="30" t="s">
        <v>82</v>
      </c>
      <c r="M74" s="30" t="s">
        <v>87</v>
      </c>
      <c r="N74" s="30" t="s">
        <v>88</v>
      </c>
      <c r="O74" s="30" t="s">
        <v>89</v>
      </c>
      <c r="P74" s="30" t="s">
        <v>66</v>
      </c>
      <c r="Q74" s="30" t="s">
        <v>67</v>
      </c>
      <c r="R74" s="30" t="s">
        <v>71</v>
      </c>
      <c r="S74" s="30" t="s">
        <v>76</v>
      </c>
      <c r="T74" s="30" t="s">
        <v>85</v>
      </c>
      <c r="U74" s="30" t="s">
        <v>86</v>
      </c>
      <c r="V74" s="30" t="s">
        <v>70</v>
      </c>
      <c r="W74" s="30" t="s">
        <v>75</v>
      </c>
      <c r="X74" s="30" t="s">
        <v>79</v>
      </c>
      <c r="Y74" s="30" t="s">
        <v>83</v>
      </c>
      <c r="Z74" s="30" t="s">
        <v>84</v>
      </c>
      <c r="AA74" s="30" t="s">
        <v>65</v>
      </c>
      <c r="AB74" s="30" t="s">
        <v>68</v>
      </c>
      <c r="AC74" s="30" t="s">
        <v>81</v>
      </c>
    </row>
    <row r="75" spans="1:29" x14ac:dyDescent="0.25">
      <c r="A75" s="28" t="s">
        <v>172</v>
      </c>
      <c r="B75" s="28" t="s">
        <v>173</v>
      </c>
      <c r="C75" s="31">
        <v>0.35599999999999998</v>
      </c>
      <c r="D75" s="31">
        <v>0.29539615700051852</v>
      </c>
      <c r="E75" s="31">
        <v>0.34967728765163869</v>
      </c>
      <c r="F75" s="31">
        <v>0.31311359703458036</v>
      </c>
      <c r="G75" s="31">
        <v>0.30099430857485032</v>
      </c>
      <c r="H75" s="31">
        <v>0.32585784427063491</v>
      </c>
      <c r="I75" s="31">
        <v>0.31296089693181006</v>
      </c>
      <c r="J75" s="31">
        <v>0.34414959934244926</v>
      </c>
      <c r="K75" s="31">
        <v>0.31640567871855385</v>
      </c>
      <c r="L75" s="31">
        <v>0.30551897544605799</v>
      </c>
      <c r="M75" s="31">
        <v>0.30690900126975923</v>
      </c>
      <c r="N75" s="31">
        <v>0.29742024558167873</v>
      </c>
      <c r="O75" s="31">
        <v>0.31985079986061538</v>
      </c>
      <c r="P75" s="31">
        <v>0.30317740338092081</v>
      </c>
      <c r="Q75" s="31">
        <v>0.32755819451934742</v>
      </c>
      <c r="R75" s="31">
        <v>0.29108733491927802</v>
      </c>
      <c r="S75" s="31">
        <v>0.32210907481657336</v>
      </c>
      <c r="T75" s="31">
        <v>0.28924149649685427</v>
      </c>
      <c r="U75" s="31">
        <v>0.31716332192128543</v>
      </c>
      <c r="V75" s="31">
        <v>0.31520515014132622</v>
      </c>
      <c r="W75" s="31">
        <v>0.30496664626628506</v>
      </c>
      <c r="X75" s="31">
        <v>0.29765342162432462</v>
      </c>
      <c r="Y75" s="31">
        <v>0.28141024531167946</v>
      </c>
      <c r="Z75" s="31">
        <v>0.32408712009988533</v>
      </c>
      <c r="AA75" s="31">
        <v>0.33773511822059504</v>
      </c>
      <c r="AB75" s="31">
        <v>0.36384480991771728</v>
      </c>
      <c r="AC75" s="31">
        <v>0.29253128431407999</v>
      </c>
    </row>
    <row r="76" spans="1:29" x14ac:dyDescent="0.25">
      <c r="A76" s="28"/>
      <c r="B76" s="28" t="s">
        <v>174</v>
      </c>
      <c r="C76" s="31">
        <v>0.1</v>
      </c>
      <c r="D76" s="31">
        <v>4.9232692833419758E-2</v>
      </c>
      <c r="E76" s="31">
        <v>5.8279547941939784E-2</v>
      </c>
      <c r="F76" s="31">
        <v>5.2185599505763403E-2</v>
      </c>
      <c r="G76" s="31">
        <v>5.016571809580838E-2</v>
      </c>
      <c r="H76" s="31">
        <v>5.4309640711772487E-2</v>
      </c>
      <c r="I76" s="31">
        <v>5.216014948863501E-2</v>
      </c>
      <c r="J76" s="31">
        <v>5.7358266557074891E-2</v>
      </c>
      <c r="K76" s="31">
        <v>5.2734279786425649E-2</v>
      </c>
      <c r="L76" s="31">
        <v>5.0919829241009663E-2</v>
      </c>
      <c r="M76" s="31">
        <v>5.1151500211626538E-2</v>
      </c>
      <c r="N76" s="31">
        <v>4.95700409302798E-2</v>
      </c>
      <c r="O76" s="31">
        <v>5.3308466643435894E-2</v>
      </c>
      <c r="P76" s="31">
        <v>5.052956723015347E-2</v>
      </c>
      <c r="Q76" s="31">
        <v>5.459303241989124E-2</v>
      </c>
      <c r="R76" s="31">
        <v>4.8514555819879672E-2</v>
      </c>
      <c r="S76" s="31">
        <v>5.3684845802762227E-2</v>
      </c>
      <c r="T76" s="31">
        <v>4.8206916082809047E-2</v>
      </c>
      <c r="U76" s="31">
        <v>5.2860553653547575E-2</v>
      </c>
      <c r="V76" s="31">
        <v>5.2534191690221041E-2</v>
      </c>
      <c r="W76" s="31">
        <v>5.0827774377714179E-2</v>
      </c>
      <c r="X76" s="31">
        <v>4.9608903604054101E-2</v>
      </c>
      <c r="Y76" s="31">
        <v>4.690170755194658E-2</v>
      </c>
      <c r="Z76" s="31">
        <v>5.4014520016647569E-2</v>
      </c>
      <c r="AA76" s="31">
        <v>5.6289186370099165E-2</v>
      </c>
      <c r="AB76" s="31">
        <v>6.064080165295288E-2</v>
      </c>
      <c r="AC76" s="31">
        <v>4.8755214052346667E-2</v>
      </c>
    </row>
    <row r="77" spans="1:29" x14ac:dyDescent="0.25">
      <c r="A77" s="28" t="s">
        <v>175</v>
      </c>
      <c r="B77" s="28" t="s">
        <v>176</v>
      </c>
      <c r="C77" s="41">
        <v>0</v>
      </c>
      <c r="D77" s="31">
        <v>8.4181954391599476E-4</v>
      </c>
      <c r="E77" s="31">
        <v>1.4316393209477573E-3</v>
      </c>
      <c r="F77" s="31">
        <v>1.3698908311171865E-3</v>
      </c>
      <c r="G77" s="31">
        <v>9.8425388735709995E-4</v>
      </c>
      <c r="H77" s="31">
        <v>6.2421004942624992E-4</v>
      </c>
      <c r="I77" s="31">
        <v>1.2422933671109623E-3</v>
      </c>
      <c r="J77" s="31">
        <v>8.6646068484003841E-4</v>
      </c>
      <c r="K77" s="31">
        <v>1.3159890714686659E-3</v>
      </c>
      <c r="L77" s="31">
        <v>1.2716318220191991E-3</v>
      </c>
      <c r="M77" s="31">
        <v>1.1218737998245681E-3</v>
      </c>
      <c r="N77" s="31">
        <v>1.2891857705150252E-3</v>
      </c>
      <c r="O77" s="31">
        <v>1.4574437703184118E-3</v>
      </c>
      <c r="P77" s="31">
        <v>1.2419671387040388E-3</v>
      </c>
      <c r="Q77" s="31">
        <v>1.4684396048311016E-3</v>
      </c>
      <c r="R77" s="31">
        <v>9.5921086863546602E-4</v>
      </c>
      <c r="S77" s="31">
        <v>1.0725657999581929E-3</v>
      </c>
      <c r="T77" s="31">
        <v>1.1764845294377178E-3</v>
      </c>
      <c r="U77" s="31">
        <v>1.3287962602263445E-3</v>
      </c>
      <c r="V77" s="31">
        <v>7.9269582890742734E-4</v>
      </c>
      <c r="W77" s="31">
        <v>1.544102850410962E-3</v>
      </c>
      <c r="X77" s="31">
        <v>7.4007830335184128E-4</v>
      </c>
      <c r="Y77" s="31">
        <v>7.0738302217035411E-4</v>
      </c>
      <c r="Z77" s="31">
        <v>8.0234115950314402E-4</v>
      </c>
      <c r="AA77" s="31">
        <v>7.1933080869381386E-4</v>
      </c>
      <c r="AB77" s="31">
        <v>7.4164409782466955E-4</v>
      </c>
      <c r="AC77" s="31">
        <v>7.7316749378532367E-4</v>
      </c>
    </row>
    <row r="78" spans="1:29" x14ac:dyDescent="0.25">
      <c r="A78" s="28"/>
      <c r="B78" s="28" t="s">
        <v>177</v>
      </c>
      <c r="C78" s="31">
        <v>0.36</v>
      </c>
      <c r="D78" s="31">
        <v>0.57696936147650701</v>
      </c>
      <c r="E78" s="31">
        <v>0.4152163996490737</v>
      </c>
      <c r="F78" s="31">
        <v>0.53837411623785481</v>
      </c>
      <c r="G78" s="31">
        <v>0.5273035898540861</v>
      </c>
      <c r="H78" s="31">
        <v>0.54428190464659498</v>
      </c>
      <c r="I78" s="31">
        <v>0.54724418926165252</v>
      </c>
      <c r="J78" s="31">
        <v>0.50629481396736598</v>
      </c>
      <c r="K78" s="31">
        <v>0.54969956239724382</v>
      </c>
      <c r="L78" s="31">
        <v>0.54286879912927866</v>
      </c>
      <c r="M78" s="31">
        <v>0.57050800443626981</v>
      </c>
      <c r="N78" s="31">
        <v>0.57834017325166753</v>
      </c>
      <c r="O78" s="31">
        <v>0.54807767476728875</v>
      </c>
      <c r="P78" s="31">
        <v>0.57445550608131724</v>
      </c>
      <c r="Q78" s="31">
        <v>0.54514159019281827</v>
      </c>
      <c r="R78" s="31">
        <v>0.52942173322971142</v>
      </c>
      <c r="S78" s="31">
        <v>0.54890743812317566</v>
      </c>
      <c r="T78" s="31">
        <v>0.57655830557717536</v>
      </c>
      <c r="U78" s="31">
        <v>0.56469028513375741</v>
      </c>
      <c r="V78" s="31">
        <v>0.5314898835087899</v>
      </c>
      <c r="W78" s="31">
        <v>0.57016316956487822</v>
      </c>
      <c r="X78" s="31">
        <v>0.54463316447281129</v>
      </c>
      <c r="Y78" s="31">
        <v>0.60580683229929833</v>
      </c>
      <c r="Z78" s="31">
        <v>0.54575340066281097</v>
      </c>
      <c r="AA78" s="31">
        <v>0.57130392959697351</v>
      </c>
      <c r="AB78" s="31">
        <v>0.56067924597798535</v>
      </c>
      <c r="AC78" s="31">
        <v>0.49285227418620653</v>
      </c>
    </row>
    <row r="79" spans="1:29" x14ac:dyDescent="0.25">
      <c r="A79" s="28" t="s">
        <v>178</v>
      </c>
      <c r="B79" s="28" t="s">
        <v>179</v>
      </c>
      <c r="C79" s="31">
        <v>0.04</v>
      </c>
      <c r="D79" s="31">
        <v>7.4490307781118984E-3</v>
      </c>
      <c r="E79" s="31">
        <v>3.2043055112662859E-2</v>
      </c>
      <c r="F79" s="31">
        <v>1.4142087272297982E-2</v>
      </c>
      <c r="G79" s="31">
        <v>7.8384539751406128E-3</v>
      </c>
      <c r="H79" s="31">
        <v>9.942235039347571E-3</v>
      </c>
      <c r="I79" s="31">
        <v>8.7941712391293846E-3</v>
      </c>
      <c r="J79" s="31">
        <v>1.9167683727598969E-2</v>
      </c>
      <c r="K79" s="31">
        <v>1.9563309645198885E-2</v>
      </c>
      <c r="L79" s="31">
        <v>6.7513932047123726E-3</v>
      </c>
      <c r="M79" s="31">
        <v>1.1912585101328303E-2</v>
      </c>
      <c r="N79" s="31">
        <v>6.2742086519266488E-3</v>
      </c>
      <c r="O79" s="31">
        <v>9.0275647633180547E-3</v>
      </c>
      <c r="P79" s="31">
        <v>1.0257172186811273E-2</v>
      </c>
      <c r="Q79" s="31">
        <v>1.2127565539618518E-2</v>
      </c>
      <c r="R79" s="31">
        <v>1.0185353383353699E-2</v>
      </c>
      <c r="S79" s="31">
        <v>1.2812635692286438E-2</v>
      </c>
      <c r="T79" s="31">
        <v>5.2051948265462115E-3</v>
      </c>
      <c r="U79" s="31">
        <v>8.6226466174633056E-3</v>
      </c>
      <c r="V79" s="31">
        <v>1.3327262086971724E-2</v>
      </c>
      <c r="W79" s="31">
        <v>8.1980061454330136E-3</v>
      </c>
      <c r="X79" s="31">
        <v>7.2036254203120672E-3</v>
      </c>
      <c r="Y79" s="31">
        <v>6.2594387860714779E-3</v>
      </c>
      <c r="Z79" s="31">
        <v>8.5196368293601697E-3</v>
      </c>
      <c r="AA79" s="31">
        <v>8.9112260712667282E-3</v>
      </c>
      <c r="AB79" s="31">
        <v>9.8439085033626087E-3</v>
      </c>
      <c r="AC79" s="31">
        <v>4.1049285439853662E-3</v>
      </c>
    </row>
    <row r="80" spans="1:29" x14ac:dyDescent="0.25">
      <c r="A80" s="28"/>
      <c r="B80" s="28" t="s">
        <v>180</v>
      </c>
      <c r="C80" s="31">
        <v>0.13</v>
      </c>
      <c r="D80" s="31">
        <v>7.0110938367526743E-2</v>
      </c>
      <c r="E80" s="31">
        <v>0.11397374993285452</v>
      </c>
      <c r="F80" s="31">
        <v>8.0814709118386313E-2</v>
      </c>
      <c r="G80" s="31">
        <v>0.11271367561275741</v>
      </c>
      <c r="H80" s="31">
        <v>6.4984165282223824E-2</v>
      </c>
      <c r="I80" s="31">
        <v>7.7598299711661989E-2</v>
      </c>
      <c r="J80" s="31">
        <v>7.216317572067088E-2</v>
      </c>
      <c r="K80" s="31">
        <v>6.0281180381109148E-2</v>
      </c>
      <c r="L80" s="31">
        <v>9.2669371156921962E-2</v>
      </c>
      <c r="M80" s="31">
        <v>5.839703518119168E-2</v>
      </c>
      <c r="N80" s="31">
        <v>6.7106145813932178E-2</v>
      </c>
      <c r="O80" s="31">
        <v>6.8278050195023532E-2</v>
      </c>
      <c r="P80" s="31">
        <v>6.0338383982093263E-2</v>
      </c>
      <c r="Q80" s="31">
        <v>5.9111177723493433E-2</v>
      </c>
      <c r="R80" s="31">
        <v>0.11983181177914175</v>
      </c>
      <c r="S80" s="31">
        <v>6.1413439765244195E-2</v>
      </c>
      <c r="T80" s="31">
        <v>7.9611602487177441E-2</v>
      </c>
      <c r="U80" s="31">
        <v>5.5334396413720018E-2</v>
      </c>
      <c r="V80" s="31">
        <v>8.6650816743783748E-2</v>
      </c>
      <c r="W80" s="31">
        <v>6.4300300795278542E-2</v>
      </c>
      <c r="X80" s="31">
        <v>0.10016080657514609</v>
      </c>
      <c r="Y80" s="31">
        <v>5.8914393028833764E-2</v>
      </c>
      <c r="Z80" s="31">
        <v>6.6822981231792783E-2</v>
      </c>
      <c r="AA80" s="31">
        <v>2.5041208932371696E-2</v>
      </c>
      <c r="AB80" s="31">
        <v>4.2495898501573662E-3</v>
      </c>
      <c r="AC80" s="31">
        <v>0.16098313140959611</v>
      </c>
    </row>
    <row r="81" spans="1:29" x14ac:dyDescent="0.25">
      <c r="A81" s="28"/>
      <c r="B81" s="28" t="s">
        <v>181</v>
      </c>
      <c r="C81" s="31">
        <v>1.7000000000000001E-2</v>
      </c>
      <c r="D81" s="31">
        <v>0</v>
      </c>
      <c r="E81" s="31">
        <v>2.9378320390882739E-2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</row>
    <row r="82" spans="1:29" x14ac:dyDescent="0.25">
      <c r="A82" s="28"/>
      <c r="B82" s="28" t="s">
        <v>182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</row>
    <row r="83" spans="1:29" x14ac:dyDescent="0.25">
      <c r="A83" s="33"/>
      <c r="B83" s="34" t="s">
        <v>184</v>
      </c>
      <c r="C83" s="35">
        <v>1.0000000000000002</v>
      </c>
      <c r="D83" s="35">
        <v>0.99999999999999978</v>
      </c>
      <c r="E83" s="35">
        <v>0.99999999999999989</v>
      </c>
      <c r="F83" s="35">
        <v>0.99999999999999989</v>
      </c>
      <c r="G83" s="35">
        <v>1</v>
      </c>
      <c r="H83" s="35">
        <v>1</v>
      </c>
      <c r="I83" s="35">
        <v>0.99999999999999989</v>
      </c>
      <c r="J83" s="35">
        <v>1</v>
      </c>
      <c r="K83" s="35">
        <v>1</v>
      </c>
      <c r="L83" s="35">
        <v>0.99999999999999989</v>
      </c>
      <c r="M83" s="35">
        <v>1.0000000000000002</v>
      </c>
      <c r="N83" s="35">
        <v>0.99999999999999989</v>
      </c>
      <c r="O83" s="35">
        <v>1</v>
      </c>
      <c r="P83" s="35">
        <v>1.0000000000000002</v>
      </c>
      <c r="Q83" s="35">
        <v>0.99999999999999989</v>
      </c>
      <c r="R83" s="35">
        <v>1</v>
      </c>
      <c r="S83" s="35">
        <v>1</v>
      </c>
      <c r="T83" s="35">
        <v>1</v>
      </c>
      <c r="U83" s="35">
        <v>1</v>
      </c>
      <c r="V83" s="35">
        <v>1.0000000000000002</v>
      </c>
      <c r="W83" s="35">
        <v>1</v>
      </c>
      <c r="X83" s="35">
        <v>1</v>
      </c>
      <c r="Y83" s="35">
        <v>0.99999999999999989</v>
      </c>
      <c r="Z83" s="35">
        <v>1</v>
      </c>
      <c r="AA83" s="35">
        <v>1</v>
      </c>
      <c r="AB83" s="35">
        <v>1.0000000000000002</v>
      </c>
      <c r="AC83" s="35">
        <v>0.99999999999999989</v>
      </c>
    </row>
    <row r="84" spans="1:29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5.75" x14ac:dyDescent="0.25">
      <c r="A87" s="27" t="s">
        <v>195</v>
      </c>
      <c r="B87" s="27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x14ac:dyDescent="0.25">
      <c r="A88" s="29" t="s">
        <v>170</v>
      </c>
      <c r="B88" s="29" t="s">
        <v>171</v>
      </c>
      <c r="C88" s="30" t="s">
        <v>58</v>
      </c>
      <c r="D88" s="30" t="s">
        <v>64</v>
      </c>
      <c r="E88" s="30" t="s">
        <v>69</v>
      </c>
      <c r="F88" s="30" t="s">
        <v>72</v>
      </c>
      <c r="G88" s="30" t="s">
        <v>73</v>
      </c>
      <c r="H88" s="30" t="s">
        <v>74</v>
      </c>
      <c r="I88" s="30" t="s">
        <v>77</v>
      </c>
      <c r="J88" s="30" t="s">
        <v>78</v>
      </c>
      <c r="K88" s="30" t="s">
        <v>80</v>
      </c>
      <c r="L88" s="30" t="s">
        <v>82</v>
      </c>
      <c r="M88" s="30" t="s">
        <v>87</v>
      </c>
      <c r="N88" s="30" t="s">
        <v>88</v>
      </c>
      <c r="O88" s="30" t="s">
        <v>89</v>
      </c>
      <c r="P88" s="30" t="s">
        <v>66</v>
      </c>
      <c r="Q88" s="30" t="s">
        <v>67</v>
      </c>
      <c r="R88" s="30" t="s">
        <v>71</v>
      </c>
      <c r="S88" s="30" t="s">
        <v>76</v>
      </c>
      <c r="T88" s="30" t="s">
        <v>85</v>
      </c>
      <c r="U88" s="30" t="s">
        <v>86</v>
      </c>
      <c r="V88" s="30" t="s">
        <v>70</v>
      </c>
      <c r="W88" s="30" t="s">
        <v>75</v>
      </c>
      <c r="X88" s="30" t="s">
        <v>79</v>
      </c>
      <c r="Y88" s="30" t="s">
        <v>83</v>
      </c>
      <c r="Z88" s="30" t="s">
        <v>84</v>
      </c>
      <c r="AA88" s="30" t="s">
        <v>65</v>
      </c>
      <c r="AB88" s="30" t="s">
        <v>68</v>
      </c>
      <c r="AC88" s="30" t="s">
        <v>81</v>
      </c>
    </row>
    <row r="89" spans="1:29" x14ac:dyDescent="0.25">
      <c r="A89" s="28" t="s">
        <v>172</v>
      </c>
      <c r="B89" s="28" t="s">
        <v>173</v>
      </c>
      <c r="C89" s="31">
        <v>0.48499999999999999</v>
      </c>
      <c r="D89" s="31">
        <v>0.29539615700051852</v>
      </c>
      <c r="E89" s="31">
        <v>0.34967728765163869</v>
      </c>
      <c r="F89" s="31">
        <v>0.31311359703458036</v>
      </c>
      <c r="G89" s="31">
        <v>0.30099430857485032</v>
      </c>
      <c r="H89" s="31">
        <v>0.32585784427063491</v>
      </c>
      <c r="I89" s="31">
        <v>0.31296089693181006</v>
      </c>
      <c r="J89" s="31">
        <v>0.34414959934244926</v>
      </c>
      <c r="K89" s="31">
        <v>0.31640567871855385</v>
      </c>
      <c r="L89" s="31">
        <v>0.30551897544605799</v>
      </c>
      <c r="M89" s="31">
        <v>0.30690900126975923</v>
      </c>
      <c r="N89" s="31">
        <v>0.29742024558167873</v>
      </c>
      <c r="O89" s="31">
        <v>0.31985079986061538</v>
      </c>
      <c r="P89" s="31">
        <v>0.30317740338092081</v>
      </c>
      <c r="Q89" s="31">
        <v>0.32755819451934742</v>
      </c>
      <c r="R89" s="31">
        <v>0.29108733491927802</v>
      </c>
      <c r="S89" s="31">
        <v>0.32210907481657336</v>
      </c>
      <c r="T89" s="31">
        <v>0.28924149649685427</v>
      </c>
      <c r="U89" s="31">
        <v>0.31716332192128543</v>
      </c>
      <c r="V89" s="31">
        <v>0.31520515014132622</v>
      </c>
      <c r="W89" s="31">
        <v>0.30496664626628506</v>
      </c>
      <c r="X89" s="31">
        <v>0.29765342162432462</v>
      </c>
      <c r="Y89" s="31">
        <v>0.28141024531167946</v>
      </c>
      <c r="Z89" s="31">
        <v>0.32408712009988533</v>
      </c>
      <c r="AA89" s="31">
        <v>0.33773511822059504</v>
      </c>
      <c r="AB89" s="31">
        <v>0.36384480991771728</v>
      </c>
      <c r="AC89" s="31">
        <v>0.29253128431407999</v>
      </c>
    </row>
    <row r="90" spans="1:29" x14ac:dyDescent="0.25">
      <c r="A90" s="28"/>
      <c r="B90" s="28" t="s">
        <v>174</v>
      </c>
      <c r="C90" s="31">
        <v>0.13500000000000001</v>
      </c>
      <c r="D90" s="31">
        <v>4.9232692833419758E-2</v>
      </c>
      <c r="E90" s="31">
        <v>5.8279547941939784E-2</v>
      </c>
      <c r="F90" s="31">
        <v>5.2185599505763403E-2</v>
      </c>
      <c r="G90" s="31">
        <v>5.016571809580838E-2</v>
      </c>
      <c r="H90" s="31">
        <v>5.4309640711772487E-2</v>
      </c>
      <c r="I90" s="31">
        <v>5.216014948863501E-2</v>
      </c>
      <c r="J90" s="31">
        <v>5.7358266557074891E-2</v>
      </c>
      <c r="K90" s="31">
        <v>5.2734279786425649E-2</v>
      </c>
      <c r="L90" s="31">
        <v>5.0919829241009663E-2</v>
      </c>
      <c r="M90" s="31">
        <v>5.1151500211626538E-2</v>
      </c>
      <c r="N90" s="31">
        <v>4.95700409302798E-2</v>
      </c>
      <c r="O90" s="31">
        <v>5.3308466643435894E-2</v>
      </c>
      <c r="P90" s="31">
        <v>5.052956723015347E-2</v>
      </c>
      <c r="Q90" s="31">
        <v>5.459303241989124E-2</v>
      </c>
      <c r="R90" s="31">
        <v>4.8514555819879672E-2</v>
      </c>
      <c r="S90" s="31">
        <v>5.3684845802762227E-2</v>
      </c>
      <c r="T90" s="31">
        <v>4.8206916082809047E-2</v>
      </c>
      <c r="U90" s="31">
        <v>5.2860553653547575E-2</v>
      </c>
      <c r="V90" s="31">
        <v>5.2534191690221041E-2</v>
      </c>
      <c r="W90" s="31">
        <v>5.0827774377714179E-2</v>
      </c>
      <c r="X90" s="31">
        <v>4.9608903604054101E-2</v>
      </c>
      <c r="Y90" s="31">
        <v>4.690170755194658E-2</v>
      </c>
      <c r="Z90" s="31">
        <v>5.4014520016647569E-2</v>
      </c>
      <c r="AA90" s="31">
        <v>5.6289186370099165E-2</v>
      </c>
      <c r="AB90" s="31">
        <v>6.064080165295288E-2</v>
      </c>
      <c r="AC90" s="31">
        <v>4.8755214052346667E-2</v>
      </c>
    </row>
    <row r="91" spans="1:29" x14ac:dyDescent="0.25">
      <c r="A91" s="28" t="s">
        <v>175</v>
      </c>
      <c r="B91" s="28" t="s">
        <v>176</v>
      </c>
      <c r="C91" s="32">
        <v>1.2024577456126329E-3</v>
      </c>
      <c r="D91" s="31">
        <v>8.4181954391599476E-4</v>
      </c>
      <c r="E91" s="31">
        <v>1.4316393209477573E-3</v>
      </c>
      <c r="F91" s="31">
        <v>1.3698908311171865E-3</v>
      </c>
      <c r="G91" s="31">
        <v>9.8425388735709995E-4</v>
      </c>
      <c r="H91" s="31">
        <v>6.2421004942624992E-4</v>
      </c>
      <c r="I91" s="31">
        <v>1.2422933671109623E-3</v>
      </c>
      <c r="J91" s="31">
        <v>8.6646068484003841E-4</v>
      </c>
      <c r="K91" s="31">
        <v>1.3159890714686659E-3</v>
      </c>
      <c r="L91" s="31">
        <v>1.2716318220191991E-3</v>
      </c>
      <c r="M91" s="31">
        <v>1.1218737998245681E-3</v>
      </c>
      <c r="N91" s="31">
        <v>1.2891857705150252E-3</v>
      </c>
      <c r="O91" s="31">
        <v>1.4574437703184118E-3</v>
      </c>
      <c r="P91" s="31">
        <v>1.2419671387040388E-3</v>
      </c>
      <c r="Q91" s="31">
        <v>1.4684396048311016E-3</v>
      </c>
      <c r="R91" s="31">
        <v>9.5921086863546602E-4</v>
      </c>
      <c r="S91" s="31">
        <v>1.0725657999581929E-3</v>
      </c>
      <c r="T91" s="31">
        <v>1.1764845294377178E-3</v>
      </c>
      <c r="U91" s="31">
        <v>1.3287962602263445E-3</v>
      </c>
      <c r="V91" s="31">
        <v>7.9269582890742734E-4</v>
      </c>
      <c r="W91" s="31">
        <v>1.544102850410962E-3</v>
      </c>
      <c r="X91" s="31">
        <v>7.4007830335184128E-4</v>
      </c>
      <c r="Y91" s="31">
        <v>7.0738302217035411E-4</v>
      </c>
      <c r="Z91" s="31">
        <v>8.0234115950314402E-4</v>
      </c>
      <c r="AA91" s="31">
        <v>7.1933080869381386E-4</v>
      </c>
      <c r="AB91" s="31">
        <v>7.4164409782466955E-4</v>
      </c>
      <c r="AC91" s="31">
        <v>7.7316749378532367E-4</v>
      </c>
    </row>
    <row r="92" spans="1:29" x14ac:dyDescent="0.25">
      <c r="A92" s="28"/>
      <c r="B92" s="28" t="s">
        <v>177</v>
      </c>
      <c r="C92" s="31">
        <v>0.2</v>
      </c>
      <c r="D92" s="31">
        <v>0.57696936147650701</v>
      </c>
      <c r="E92" s="31">
        <v>0.4152163996490737</v>
      </c>
      <c r="F92" s="31">
        <v>0.53837411623785481</v>
      </c>
      <c r="G92" s="31">
        <v>0.5273035898540861</v>
      </c>
      <c r="H92" s="31">
        <v>0.54428190464659498</v>
      </c>
      <c r="I92" s="31">
        <v>0.54724418926165252</v>
      </c>
      <c r="J92" s="31">
        <v>0.50629481396736598</v>
      </c>
      <c r="K92" s="31">
        <v>0.54969956239724382</v>
      </c>
      <c r="L92" s="31">
        <v>0.54286879912927866</v>
      </c>
      <c r="M92" s="31">
        <v>0.57050800443626981</v>
      </c>
      <c r="N92" s="31">
        <v>0.57834017325166753</v>
      </c>
      <c r="O92" s="31">
        <v>0.54807767476728875</v>
      </c>
      <c r="P92" s="31">
        <v>0.57445550608131724</v>
      </c>
      <c r="Q92" s="31">
        <v>0.54514159019281827</v>
      </c>
      <c r="R92" s="31">
        <v>0.52942173322971142</v>
      </c>
      <c r="S92" s="31">
        <v>0.54890743812317566</v>
      </c>
      <c r="T92" s="31">
        <v>0.57655830557717536</v>
      </c>
      <c r="U92" s="31">
        <v>0.56469028513375741</v>
      </c>
      <c r="V92" s="31">
        <v>0.5314898835087899</v>
      </c>
      <c r="W92" s="31">
        <v>0.57016316956487822</v>
      </c>
      <c r="X92" s="31">
        <v>0.54463316447281129</v>
      </c>
      <c r="Y92" s="31">
        <v>0.60580683229929833</v>
      </c>
      <c r="Z92" s="31">
        <v>0.54575340066281097</v>
      </c>
      <c r="AA92" s="31">
        <v>0.57130392959697351</v>
      </c>
      <c r="AB92" s="31">
        <v>0.56067924597798535</v>
      </c>
      <c r="AC92" s="31">
        <v>0.49285227418620653</v>
      </c>
    </row>
    <row r="93" spans="1:29" x14ac:dyDescent="0.25">
      <c r="A93" s="28" t="s">
        <v>178</v>
      </c>
      <c r="B93" s="28" t="s">
        <v>179</v>
      </c>
      <c r="C93" s="31">
        <v>0.02</v>
      </c>
      <c r="D93" s="31">
        <v>7.4490307781118984E-3</v>
      </c>
      <c r="E93" s="31">
        <v>3.2043055112662859E-2</v>
      </c>
      <c r="F93" s="31">
        <v>1.4142087272297982E-2</v>
      </c>
      <c r="G93" s="31">
        <v>7.8384539751406128E-3</v>
      </c>
      <c r="H93" s="31">
        <v>9.942235039347571E-3</v>
      </c>
      <c r="I93" s="31">
        <v>8.7941712391293846E-3</v>
      </c>
      <c r="J93" s="31">
        <v>1.9167683727598969E-2</v>
      </c>
      <c r="K93" s="31">
        <v>1.9563309645198885E-2</v>
      </c>
      <c r="L93" s="31">
        <v>6.7513932047123726E-3</v>
      </c>
      <c r="M93" s="31">
        <v>1.1912585101328303E-2</v>
      </c>
      <c r="N93" s="31">
        <v>6.2742086519266488E-3</v>
      </c>
      <c r="O93" s="31">
        <v>9.0275647633180547E-3</v>
      </c>
      <c r="P93" s="31">
        <v>1.0257172186811273E-2</v>
      </c>
      <c r="Q93" s="31">
        <v>1.2127565539618518E-2</v>
      </c>
      <c r="R93" s="31">
        <v>1.0185353383353699E-2</v>
      </c>
      <c r="S93" s="31">
        <v>1.2812635692286438E-2</v>
      </c>
      <c r="T93" s="31">
        <v>5.2051948265462115E-3</v>
      </c>
      <c r="U93" s="31">
        <v>8.6226466174633056E-3</v>
      </c>
      <c r="V93" s="31">
        <v>1.3327262086971724E-2</v>
      </c>
      <c r="W93" s="31">
        <v>8.1980061454330136E-3</v>
      </c>
      <c r="X93" s="31">
        <v>7.2036254203120672E-3</v>
      </c>
      <c r="Y93" s="31">
        <v>6.2594387860714779E-3</v>
      </c>
      <c r="Z93" s="31">
        <v>8.5196368293601697E-3</v>
      </c>
      <c r="AA93" s="31">
        <v>8.9112260712667282E-3</v>
      </c>
      <c r="AB93" s="31">
        <v>9.8439085033626087E-3</v>
      </c>
      <c r="AC93" s="31">
        <v>4.1049285439853662E-3</v>
      </c>
    </row>
    <row r="94" spans="1:29" x14ac:dyDescent="0.25">
      <c r="A94" s="28"/>
      <c r="B94" s="28" t="s">
        <v>180</v>
      </c>
      <c r="C94" s="31">
        <v>0.13</v>
      </c>
      <c r="D94" s="31">
        <v>7.0110938367526743E-2</v>
      </c>
      <c r="E94" s="31">
        <v>0.11397374993285452</v>
      </c>
      <c r="F94" s="31">
        <v>8.0814709118386313E-2</v>
      </c>
      <c r="G94" s="31">
        <v>0.11271367561275741</v>
      </c>
      <c r="H94" s="31">
        <v>6.4984165282223824E-2</v>
      </c>
      <c r="I94" s="31">
        <v>7.7598299711661989E-2</v>
      </c>
      <c r="J94" s="31">
        <v>7.216317572067088E-2</v>
      </c>
      <c r="K94" s="31">
        <v>6.0281180381109148E-2</v>
      </c>
      <c r="L94" s="31">
        <v>9.2669371156921962E-2</v>
      </c>
      <c r="M94" s="31">
        <v>5.839703518119168E-2</v>
      </c>
      <c r="N94" s="31">
        <v>6.7106145813932178E-2</v>
      </c>
      <c r="O94" s="31">
        <v>6.8278050195023532E-2</v>
      </c>
      <c r="P94" s="31">
        <v>6.0338383982093263E-2</v>
      </c>
      <c r="Q94" s="31">
        <v>5.9111177723493433E-2</v>
      </c>
      <c r="R94" s="31">
        <v>0.11983181177914175</v>
      </c>
      <c r="S94" s="31">
        <v>6.1413439765244195E-2</v>
      </c>
      <c r="T94" s="31">
        <v>7.9611602487177441E-2</v>
      </c>
      <c r="U94" s="31">
        <v>5.5334396413720018E-2</v>
      </c>
      <c r="V94" s="31">
        <v>8.6650816743783748E-2</v>
      </c>
      <c r="W94" s="31">
        <v>6.4300300795278542E-2</v>
      </c>
      <c r="X94" s="31">
        <v>0.10016080657514609</v>
      </c>
      <c r="Y94" s="31">
        <v>5.8914393028833764E-2</v>
      </c>
      <c r="Z94" s="31">
        <v>6.6822981231792783E-2</v>
      </c>
      <c r="AA94" s="31">
        <v>2.5041208932371696E-2</v>
      </c>
      <c r="AB94" s="31">
        <v>4.2495898501573662E-3</v>
      </c>
      <c r="AC94" s="31">
        <v>0.16098313140959611</v>
      </c>
    </row>
    <row r="95" spans="1:29" x14ac:dyDescent="0.25">
      <c r="A95" s="28"/>
      <c r="B95" s="28" t="s">
        <v>181</v>
      </c>
      <c r="C95" s="31">
        <v>0.03</v>
      </c>
      <c r="D95" s="31">
        <v>0</v>
      </c>
      <c r="E95" s="31">
        <v>2.9378320390882739E-2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</row>
    <row r="96" spans="1:29" x14ac:dyDescent="0.25">
      <c r="A96" s="28"/>
      <c r="B96" s="28" t="s">
        <v>182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</row>
    <row r="97" spans="1:29" x14ac:dyDescent="0.25">
      <c r="A97" s="33"/>
      <c r="B97" s="34" t="s">
        <v>184</v>
      </c>
      <c r="C97" s="35">
        <v>1.0000000000000002</v>
      </c>
      <c r="D97" s="35">
        <v>0.99999999999999978</v>
      </c>
      <c r="E97" s="35">
        <v>0.99999999999999989</v>
      </c>
      <c r="F97" s="35">
        <v>0.99999999999999989</v>
      </c>
      <c r="G97" s="35">
        <v>1</v>
      </c>
      <c r="H97" s="35">
        <v>1</v>
      </c>
      <c r="I97" s="35">
        <v>0.99999999999999989</v>
      </c>
      <c r="J97" s="35">
        <v>1</v>
      </c>
      <c r="K97" s="35">
        <v>1</v>
      </c>
      <c r="L97" s="35">
        <v>0.99999999999999989</v>
      </c>
      <c r="M97" s="35">
        <v>1.0000000000000002</v>
      </c>
      <c r="N97" s="35">
        <v>0.99999999999999989</v>
      </c>
      <c r="O97" s="35">
        <v>1</v>
      </c>
      <c r="P97" s="35">
        <v>1.0000000000000002</v>
      </c>
      <c r="Q97" s="35">
        <v>0.99999999999999989</v>
      </c>
      <c r="R97" s="35">
        <v>1</v>
      </c>
      <c r="S97" s="35">
        <v>1</v>
      </c>
      <c r="T97" s="35">
        <v>1</v>
      </c>
      <c r="U97" s="35">
        <v>1</v>
      </c>
      <c r="V97" s="35">
        <v>1.0000000000000002</v>
      </c>
      <c r="W97" s="35">
        <v>1</v>
      </c>
      <c r="X97" s="35">
        <v>1</v>
      </c>
      <c r="Y97" s="35">
        <v>0.99999999999999989</v>
      </c>
      <c r="Z97" s="35">
        <v>1</v>
      </c>
      <c r="AA97" s="35">
        <v>1</v>
      </c>
      <c r="AB97" s="35">
        <v>1.0000000000000002</v>
      </c>
      <c r="AC97" s="35">
        <v>0.99999999999999989</v>
      </c>
    </row>
    <row r="109" spans="1:29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J97"/>
  <sheetViews>
    <sheetView tabSelected="1" zoomScaleNormal="100" workbookViewId="0">
      <selection activeCell="K21" sqref="K21"/>
    </sheetView>
  </sheetViews>
  <sheetFormatPr defaultRowHeight="15" x14ac:dyDescent="0.25"/>
  <cols>
    <col min="1" max="1" width="20.140625" customWidth="1"/>
    <col min="2" max="2" width="11.7109375" customWidth="1"/>
    <col min="3" max="3" width="8.42578125" bestFit="1" customWidth="1"/>
    <col min="4" max="4" width="8.7109375" bestFit="1" customWidth="1"/>
    <col min="5" max="5" width="5.140625" bestFit="1" customWidth="1"/>
    <col min="6" max="6" width="8.7109375" customWidth="1"/>
    <col min="7" max="7" width="8.28515625" bestFit="1" customWidth="1"/>
    <col min="8" max="8" width="15" bestFit="1" customWidth="1"/>
    <col min="9" max="14" width="6.5703125" bestFit="1" customWidth="1"/>
    <col min="15" max="15" width="7.28515625" bestFit="1" customWidth="1"/>
    <col min="16" max="20" width="6.5703125" bestFit="1" customWidth="1"/>
    <col min="21" max="21" width="7" bestFit="1" customWidth="1"/>
    <col min="22" max="35" width="6.5703125" bestFit="1" customWidth="1"/>
    <col min="36" max="36" width="12.140625" bestFit="1" customWidth="1"/>
    <col min="37" max="40" width="10.42578125" bestFit="1" customWidth="1"/>
    <col min="41" max="41" width="15.28515625" bestFit="1" customWidth="1"/>
  </cols>
  <sheetData>
    <row r="3" spans="1:36" ht="21" x14ac:dyDescent="0.35">
      <c r="A3" s="39" t="s">
        <v>191</v>
      </c>
      <c r="B3" s="38"/>
      <c r="C3" s="38"/>
      <c r="D3" s="40"/>
      <c r="E3" s="40"/>
    </row>
    <row r="7" spans="1:36" x14ac:dyDescent="0.25">
      <c r="A7" s="1" t="s">
        <v>56</v>
      </c>
    </row>
    <row r="8" spans="1:36" x14ac:dyDescent="0.25">
      <c r="A8" s="1" t="s">
        <v>7</v>
      </c>
    </row>
    <row r="9" spans="1:36" x14ac:dyDescent="0.25">
      <c r="F9" t="s">
        <v>39</v>
      </c>
    </row>
    <row r="10" spans="1:36" x14ac:dyDescent="0.25">
      <c r="A10" s="2" t="s">
        <v>0</v>
      </c>
      <c r="B10" s="3" t="s">
        <v>2</v>
      </c>
      <c r="C10" s="4" t="s">
        <v>3</v>
      </c>
      <c r="D10" s="4" t="s">
        <v>5</v>
      </c>
      <c r="E10" s="4" t="s">
        <v>1</v>
      </c>
      <c r="F10" s="4" t="s">
        <v>6</v>
      </c>
      <c r="G10" s="4" t="s">
        <v>4</v>
      </c>
      <c r="H10" s="2" t="s">
        <v>8</v>
      </c>
      <c r="I10" s="2" t="str">
        <f>Regions!C$3</f>
        <v>IE</v>
      </c>
      <c r="J10" s="2" t="str">
        <f>Regions!E$3</f>
        <v>IE-CW</v>
      </c>
      <c r="K10" s="2" t="str">
        <f>Regions!F$3</f>
        <v>IE-D</v>
      </c>
      <c r="L10" s="2" t="str">
        <f>Regions!G$3</f>
        <v>IE-KE</v>
      </c>
      <c r="M10" s="2" t="str">
        <f>Regions!H$3</f>
        <v>IE-KK</v>
      </c>
      <c r="N10" s="2" t="str">
        <f>Regions!I$3</f>
        <v>IE-LS</v>
      </c>
      <c r="O10" s="2" t="str">
        <f>Regions!J$3</f>
        <v>IE-LD</v>
      </c>
      <c r="P10" s="2" t="str">
        <f>Regions!K$3</f>
        <v>IE-LH</v>
      </c>
      <c r="Q10" s="2" t="str">
        <f>Regions!L$3</f>
        <v>IE-MH</v>
      </c>
      <c r="R10" s="2" t="str">
        <f>Regions!M$3</f>
        <v>IE-OY</v>
      </c>
      <c r="S10" s="2" t="str">
        <f>Regions!N$3</f>
        <v>IE-WH</v>
      </c>
      <c r="T10" s="2" t="str">
        <f>Regions!O$3</f>
        <v>IE-WX</v>
      </c>
      <c r="U10" s="2" t="str">
        <f>Regions!P$3</f>
        <v>IE-WW</v>
      </c>
      <c r="V10" s="2" t="str">
        <f>Regions!Q$3</f>
        <v>IE-CE</v>
      </c>
      <c r="W10" s="2" t="str">
        <f>Regions!R$3</f>
        <v>IE-CO</v>
      </c>
      <c r="X10" s="2" t="str">
        <f>Regions!S$3</f>
        <v>IE-KY</v>
      </c>
      <c r="Y10" s="2" t="str">
        <f>Regions!T$3</f>
        <v>IE-LK</v>
      </c>
      <c r="Z10" s="2" t="str">
        <f>Regions!U$3</f>
        <v>IE-TA</v>
      </c>
      <c r="AA10" s="2" t="str">
        <f>Regions!V$3</f>
        <v>IE-WD</v>
      </c>
      <c r="AB10" s="2" t="str">
        <f>Regions!W$3</f>
        <v>IE-G</v>
      </c>
      <c r="AC10" s="2" t="str">
        <f>Regions!X$3</f>
        <v>IE-LM</v>
      </c>
      <c r="AD10" s="2" t="str">
        <f>Regions!Y$3</f>
        <v>IE-MO</v>
      </c>
      <c r="AE10" s="2" t="str">
        <f>Regions!Z$3</f>
        <v>IE-RN</v>
      </c>
      <c r="AF10" s="2" t="str">
        <f>Regions!AA$3</f>
        <v>IE-SO</v>
      </c>
      <c r="AG10" s="2" t="str">
        <f>Regions!AB$3</f>
        <v>IE-CN</v>
      </c>
      <c r="AH10" s="2" t="str">
        <f>Regions!AC$3</f>
        <v>IE-DL</v>
      </c>
      <c r="AI10" s="2" t="str">
        <f>Regions!AD$3</f>
        <v>IE-MN</v>
      </c>
      <c r="AJ10" s="2" t="s">
        <v>9</v>
      </c>
    </row>
    <row r="11" spans="1:36" x14ac:dyDescent="0.25">
      <c r="A11" t="s">
        <v>201</v>
      </c>
      <c r="B11" t="str">
        <f>common!B7</f>
        <v>T-CYC_CYC</v>
      </c>
      <c r="C11" t="str">
        <f>common!D48</f>
        <v>TRAPM</v>
      </c>
      <c r="E11">
        <v>2018</v>
      </c>
      <c r="F11" t="s">
        <v>40</v>
      </c>
      <c r="G11">
        <v>-1</v>
      </c>
      <c r="H11" t="str">
        <f>common!C55</f>
        <v>Bike</v>
      </c>
      <c r="I11" s="36">
        <f t="shared" ref="I11:R12" si="0">ROUNDUP(C$62,4)</f>
        <v>0</v>
      </c>
      <c r="J11" s="36">
        <f t="shared" si="0"/>
        <v>0</v>
      </c>
      <c r="K11" s="36">
        <f t="shared" si="0"/>
        <v>0</v>
      </c>
      <c r="L11" s="36">
        <f t="shared" si="0"/>
        <v>0</v>
      </c>
      <c r="M11" s="36">
        <f t="shared" si="0"/>
        <v>0</v>
      </c>
      <c r="N11" s="36">
        <f t="shared" si="0"/>
        <v>0</v>
      </c>
      <c r="O11" s="36">
        <f t="shared" si="0"/>
        <v>0</v>
      </c>
      <c r="P11" s="36">
        <f t="shared" si="0"/>
        <v>0</v>
      </c>
      <c r="Q11" s="36">
        <f t="shared" si="0"/>
        <v>0</v>
      </c>
      <c r="R11" s="36">
        <f t="shared" si="0"/>
        <v>0</v>
      </c>
      <c r="S11" s="36">
        <f t="shared" ref="S11:AB12" si="1">ROUNDUP(M$62,4)</f>
        <v>0</v>
      </c>
      <c r="T11" s="36">
        <f t="shared" si="1"/>
        <v>0</v>
      </c>
      <c r="U11" s="36">
        <f t="shared" si="1"/>
        <v>0</v>
      </c>
      <c r="V11" s="36">
        <f t="shared" si="1"/>
        <v>0</v>
      </c>
      <c r="W11" s="36">
        <f t="shared" si="1"/>
        <v>0</v>
      </c>
      <c r="X11" s="36">
        <f t="shared" si="1"/>
        <v>0</v>
      </c>
      <c r="Y11" s="36">
        <f t="shared" si="1"/>
        <v>0</v>
      </c>
      <c r="Z11" s="36">
        <f t="shared" si="1"/>
        <v>0</v>
      </c>
      <c r="AA11" s="36">
        <f t="shared" si="1"/>
        <v>0</v>
      </c>
      <c r="AB11" s="36">
        <f t="shared" si="1"/>
        <v>0</v>
      </c>
      <c r="AC11" s="36">
        <f>ROUNDUP(W$62,3)</f>
        <v>0</v>
      </c>
      <c r="AD11" s="36">
        <f t="shared" ref="AD11:AI12" si="2">ROUNDUP(X$62,4)</f>
        <v>0</v>
      </c>
      <c r="AE11" s="36">
        <f t="shared" si="2"/>
        <v>0</v>
      </c>
      <c r="AF11" s="36">
        <f t="shared" si="2"/>
        <v>0</v>
      </c>
      <c r="AG11" s="36">
        <f t="shared" si="2"/>
        <v>0</v>
      </c>
      <c r="AH11" s="36">
        <f t="shared" si="2"/>
        <v>0</v>
      </c>
      <c r="AI11" s="36">
        <f t="shared" si="2"/>
        <v>0</v>
      </c>
      <c r="AJ11" s="5">
        <v>0</v>
      </c>
    </row>
    <row r="12" spans="1:36" x14ac:dyDescent="0.25">
      <c r="B12" t="str">
        <f>B11</f>
        <v>T-CYC_CYC</v>
      </c>
      <c r="C12" t="str">
        <f>C11</f>
        <v>TRAPM</v>
      </c>
      <c r="E12">
        <v>2022</v>
      </c>
      <c r="F12" t="s">
        <v>40</v>
      </c>
      <c r="G12">
        <v>-1</v>
      </c>
      <c r="I12" s="36">
        <f t="shared" si="0"/>
        <v>0</v>
      </c>
      <c r="J12" s="36">
        <f t="shared" si="0"/>
        <v>0</v>
      </c>
      <c r="K12" s="36">
        <f t="shared" si="0"/>
        <v>0</v>
      </c>
      <c r="L12" s="36">
        <f t="shared" si="0"/>
        <v>0</v>
      </c>
      <c r="M12" s="36">
        <f t="shared" si="0"/>
        <v>0</v>
      </c>
      <c r="N12" s="36">
        <f t="shared" si="0"/>
        <v>0</v>
      </c>
      <c r="O12" s="36">
        <f t="shared" si="0"/>
        <v>0</v>
      </c>
      <c r="P12" s="36">
        <f t="shared" si="0"/>
        <v>0</v>
      </c>
      <c r="Q12" s="36">
        <f t="shared" si="0"/>
        <v>0</v>
      </c>
      <c r="R12" s="36">
        <f t="shared" si="0"/>
        <v>0</v>
      </c>
      <c r="S12" s="36">
        <f t="shared" si="1"/>
        <v>0</v>
      </c>
      <c r="T12" s="36">
        <f t="shared" si="1"/>
        <v>0</v>
      </c>
      <c r="U12" s="36">
        <f t="shared" si="1"/>
        <v>0</v>
      </c>
      <c r="V12" s="36">
        <f t="shared" si="1"/>
        <v>0</v>
      </c>
      <c r="W12" s="36">
        <f t="shared" si="1"/>
        <v>0</v>
      </c>
      <c r="X12" s="36">
        <f t="shared" si="1"/>
        <v>0</v>
      </c>
      <c r="Y12" s="36">
        <f t="shared" si="1"/>
        <v>0</v>
      </c>
      <c r="Z12" s="36">
        <f t="shared" si="1"/>
        <v>0</v>
      </c>
      <c r="AA12" s="36">
        <f t="shared" si="1"/>
        <v>0</v>
      </c>
      <c r="AB12" s="36">
        <f t="shared" si="1"/>
        <v>0</v>
      </c>
      <c r="AC12" s="36">
        <f>ROUNDUP(W$62,3)</f>
        <v>0</v>
      </c>
      <c r="AD12" s="36">
        <f t="shared" si="2"/>
        <v>0</v>
      </c>
      <c r="AE12" s="36">
        <f t="shared" si="2"/>
        <v>0</v>
      </c>
      <c r="AF12" s="36">
        <f t="shared" si="2"/>
        <v>0</v>
      </c>
      <c r="AG12" s="36">
        <f t="shared" si="2"/>
        <v>0</v>
      </c>
      <c r="AH12" s="36">
        <f t="shared" si="2"/>
        <v>0</v>
      </c>
      <c r="AI12" s="36">
        <f t="shared" si="2"/>
        <v>0</v>
      </c>
      <c r="AJ12" s="5">
        <v>0</v>
      </c>
    </row>
    <row r="13" spans="1:36" x14ac:dyDescent="0.25">
      <c r="B13" t="str">
        <f t="shared" ref="B13:B14" si="3">B12</f>
        <v>T-CYC_CYC</v>
      </c>
      <c r="C13" t="str">
        <f t="shared" ref="C13:C14" si="4">C12</f>
        <v>TRAPM</v>
      </c>
      <c r="E13">
        <v>2030</v>
      </c>
      <c r="F13" t="s">
        <v>40</v>
      </c>
      <c r="G13">
        <v>-1</v>
      </c>
      <c r="I13" s="36">
        <f t="shared" ref="I13:AB13" si="5">ROUNDUP(C$76,4)</f>
        <v>0.02</v>
      </c>
      <c r="J13" s="36">
        <f t="shared" si="5"/>
        <v>0</v>
      </c>
      <c r="K13" s="36">
        <f t="shared" si="5"/>
        <v>0</v>
      </c>
      <c r="L13" s="36">
        <f t="shared" si="5"/>
        <v>0</v>
      </c>
      <c r="M13" s="36">
        <f t="shared" si="5"/>
        <v>0</v>
      </c>
      <c r="N13" s="36">
        <f t="shared" si="5"/>
        <v>0</v>
      </c>
      <c r="O13" s="36">
        <f t="shared" si="5"/>
        <v>0</v>
      </c>
      <c r="P13" s="36">
        <f t="shared" si="5"/>
        <v>0</v>
      </c>
      <c r="Q13" s="36">
        <f t="shared" si="5"/>
        <v>0</v>
      </c>
      <c r="R13" s="36">
        <f t="shared" si="5"/>
        <v>0</v>
      </c>
      <c r="S13" s="36">
        <f t="shared" si="5"/>
        <v>0</v>
      </c>
      <c r="T13" s="36">
        <f t="shared" si="5"/>
        <v>0</v>
      </c>
      <c r="U13" s="36">
        <f t="shared" si="5"/>
        <v>0</v>
      </c>
      <c r="V13" s="36">
        <f t="shared" si="5"/>
        <v>0</v>
      </c>
      <c r="W13" s="36">
        <f t="shared" si="5"/>
        <v>0</v>
      </c>
      <c r="X13" s="36">
        <f t="shared" si="5"/>
        <v>0</v>
      </c>
      <c r="Y13" s="36">
        <f t="shared" si="5"/>
        <v>0</v>
      </c>
      <c r="Z13" s="36">
        <f t="shared" si="5"/>
        <v>0</v>
      </c>
      <c r="AA13" s="36">
        <f t="shared" si="5"/>
        <v>0</v>
      </c>
      <c r="AB13" s="36">
        <f t="shared" si="5"/>
        <v>0</v>
      </c>
      <c r="AC13" s="36">
        <f>ROUNDUP(W$76,3)</f>
        <v>0</v>
      </c>
      <c r="AD13" s="36">
        <f t="shared" ref="AD13:AI13" si="6">ROUNDUP(X$76,4)</f>
        <v>0</v>
      </c>
      <c r="AE13" s="36">
        <f t="shared" si="6"/>
        <v>0</v>
      </c>
      <c r="AF13" s="36">
        <f t="shared" si="6"/>
        <v>0</v>
      </c>
      <c r="AG13" s="36">
        <f t="shared" si="6"/>
        <v>0</v>
      </c>
      <c r="AH13" s="36">
        <f t="shared" si="6"/>
        <v>0</v>
      </c>
      <c r="AI13" s="36">
        <f t="shared" si="6"/>
        <v>0</v>
      </c>
      <c r="AJ13" s="5">
        <v>0</v>
      </c>
    </row>
    <row r="14" spans="1:36" x14ac:dyDescent="0.25">
      <c r="B14" t="str">
        <f t="shared" si="3"/>
        <v>T-CYC_CYC</v>
      </c>
      <c r="C14" t="str">
        <f t="shared" si="4"/>
        <v>TRAPM</v>
      </c>
      <c r="E14">
        <v>2050</v>
      </c>
      <c r="F14" t="s">
        <v>40</v>
      </c>
      <c r="G14">
        <v>-1</v>
      </c>
      <c r="I14" s="36">
        <f t="shared" ref="I14:AB14" si="7">ROUNDUP(C$90,4)</f>
        <v>0.01</v>
      </c>
      <c r="J14" s="36">
        <f t="shared" si="7"/>
        <v>0</v>
      </c>
      <c r="K14" s="36">
        <f t="shared" si="7"/>
        <v>0</v>
      </c>
      <c r="L14" s="36">
        <f t="shared" si="7"/>
        <v>0</v>
      </c>
      <c r="M14" s="36">
        <f t="shared" si="7"/>
        <v>0</v>
      </c>
      <c r="N14" s="36">
        <f t="shared" si="7"/>
        <v>0</v>
      </c>
      <c r="O14" s="36">
        <f t="shared" si="7"/>
        <v>0</v>
      </c>
      <c r="P14" s="36">
        <f t="shared" si="7"/>
        <v>0</v>
      </c>
      <c r="Q14" s="36">
        <f t="shared" si="7"/>
        <v>0</v>
      </c>
      <c r="R14" s="36">
        <f t="shared" si="7"/>
        <v>0</v>
      </c>
      <c r="S14" s="36">
        <f t="shared" si="7"/>
        <v>0</v>
      </c>
      <c r="T14" s="36">
        <f t="shared" si="7"/>
        <v>0</v>
      </c>
      <c r="U14" s="36">
        <f t="shared" si="7"/>
        <v>0</v>
      </c>
      <c r="V14" s="36">
        <f t="shared" si="7"/>
        <v>0</v>
      </c>
      <c r="W14" s="36">
        <f t="shared" si="7"/>
        <v>0</v>
      </c>
      <c r="X14" s="36">
        <f t="shared" si="7"/>
        <v>0</v>
      </c>
      <c r="Y14" s="36">
        <f t="shared" si="7"/>
        <v>0</v>
      </c>
      <c r="Z14" s="36">
        <f t="shared" si="7"/>
        <v>0</v>
      </c>
      <c r="AA14" s="36">
        <f t="shared" si="7"/>
        <v>0</v>
      </c>
      <c r="AB14" s="36">
        <f t="shared" si="7"/>
        <v>0</v>
      </c>
      <c r="AC14" s="36">
        <f>ROUNDUP(W$90,3)</f>
        <v>0</v>
      </c>
      <c r="AD14" s="36">
        <f t="shared" ref="AD14:AI14" si="8">ROUNDUP(X$90,4)</f>
        <v>0</v>
      </c>
      <c r="AE14" s="36">
        <f t="shared" si="8"/>
        <v>0</v>
      </c>
      <c r="AF14" s="36">
        <f t="shared" si="8"/>
        <v>0</v>
      </c>
      <c r="AG14" s="36">
        <f t="shared" si="8"/>
        <v>0</v>
      </c>
      <c r="AH14" s="36">
        <f t="shared" si="8"/>
        <v>0</v>
      </c>
      <c r="AI14" s="36">
        <f t="shared" si="8"/>
        <v>0</v>
      </c>
      <c r="AJ14" s="5">
        <v>0</v>
      </c>
    </row>
    <row r="15" spans="1:36" x14ac:dyDescent="0.25">
      <c r="E15">
        <v>0</v>
      </c>
      <c r="F15" t="s">
        <v>40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>
        <v>5</v>
      </c>
    </row>
    <row r="16" spans="1:36" x14ac:dyDescent="0.25">
      <c r="A16" t="s">
        <v>46</v>
      </c>
      <c r="B16" t="str">
        <f>LEFT(common!B9,5)&amp;"*"</f>
        <v>T-MOT*</v>
      </c>
      <c r="C16" t="str">
        <f>C11</f>
        <v>TRAPM</v>
      </c>
      <c r="E16">
        <v>2018</v>
      </c>
      <c r="F16" t="s">
        <v>40</v>
      </c>
      <c r="G16">
        <v>-1</v>
      </c>
      <c r="H16" t="str">
        <f>common!C56</f>
        <v>2-wheelers</v>
      </c>
      <c r="I16" s="36">
        <f t="shared" ref="I16:R17" si="9">ROUNDUP(C$63,4)</f>
        <v>3.3E-3</v>
      </c>
      <c r="J16" s="36">
        <f t="shared" si="9"/>
        <v>2.1999999999999997E-3</v>
      </c>
      <c r="K16" s="36">
        <f t="shared" si="9"/>
        <v>4.2000000000000006E-3</v>
      </c>
      <c r="L16" s="36">
        <f t="shared" si="9"/>
        <v>3.6999999999999997E-3</v>
      </c>
      <c r="M16" s="36">
        <f t="shared" si="9"/>
        <v>2.5999999999999999E-3</v>
      </c>
      <c r="N16" s="36">
        <f t="shared" si="9"/>
        <v>1.7000000000000001E-3</v>
      </c>
      <c r="O16" s="36">
        <f t="shared" si="9"/>
        <v>3.3E-3</v>
      </c>
      <c r="P16" s="36">
        <f t="shared" si="9"/>
        <v>2.4999999999999996E-3</v>
      </c>
      <c r="Q16" s="36">
        <f t="shared" si="9"/>
        <v>3.5999999999999999E-3</v>
      </c>
      <c r="R16" s="36">
        <f t="shared" si="9"/>
        <v>3.3999999999999998E-3</v>
      </c>
      <c r="S16" s="36">
        <f t="shared" ref="S16:AB17" si="10">ROUNDUP(M$63,4)</f>
        <v>2.9999999999999996E-3</v>
      </c>
      <c r="T16" s="36">
        <f t="shared" si="10"/>
        <v>3.3999999999999998E-3</v>
      </c>
      <c r="U16" s="36">
        <f t="shared" si="10"/>
        <v>4.0000000000000001E-3</v>
      </c>
      <c r="V16" s="36">
        <f t="shared" si="10"/>
        <v>3.3E-3</v>
      </c>
      <c r="W16" s="36">
        <f t="shared" si="10"/>
        <v>4.0000000000000001E-3</v>
      </c>
      <c r="X16" s="36">
        <f t="shared" si="10"/>
        <v>2.4999999999999996E-3</v>
      </c>
      <c r="Y16" s="36">
        <f t="shared" si="10"/>
        <v>2.8999999999999998E-3</v>
      </c>
      <c r="Z16" s="36">
        <f t="shared" si="10"/>
        <v>2.9999999999999996E-3</v>
      </c>
      <c r="AA16" s="36">
        <f t="shared" si="10"/>
        <v>3.5999999999999999E-3</v>
      </c>
      <c r="AB16" s="36">
        <f t="shared" si="10"/>
        <v>2.1999999999999997E-3</v>
      </c>
      <c r="AC16" s="36">
        <f>ROUNDUP(W$63,3)</f>
        <v>5.0000000000000001E-3</v>
      </c>
      <c r="AD16" s="36">
        <f t="shared" ref="AD16:AI17" si="11">ROUNDUP(X$63,4)</f>
        <v>2E-3</v>
      </c>
      <c r="AE16" s="36">
        <f t="shared" si="11"/>
        <v>1.8E-3</v>
      </c>
      <c r="AF16" s="36">
        <f t="shared" si="11"/>
        <v>2.1999999999999997E-3</v>
      </c>
      <c r="AG16" s="36">
        <f t="shared" si="11"/>
        <v>2E-3</v>
      </c>
      <c r="AH16" s="36">
        <f t="shared" si="11"/>
        <v>2.1999999999999997E-3</v>
      </c>
      <c r="AI16" s="36">
        <f t="shared" si="11"/>
        <v>2E-3</v>
      </c>
      <c r="AJ16" s="5">
        <v>0</v>
      </c>
    </row>
    <row r="17" spans="1:36" x14ac:dyDescent="0.25">
      <c r="B17" t="str">
        <f>B16</f>
        <v>T-MOT*</v>
      </c>
      <c r="C17" t="str">
        <f>C16</f>
        <v>TRAPM</v>
      </c>
      <c r="E17">
        <v>2022</v>
      </c>
      <c r="F17" t="s">
        <v>40</v>
      </c>
      <c r="G17">
        <v>-1</v>
      </c>
      <c r="I17" s="36">
        <f t="shared" si="9"/>
        <v>3.3E-3</v>
      </c>
      <c r="J17" s="36">
        <f t="shared" si="9"/>
        <v>2.1999999999999997E-3</v>
      </c>
      <c r="K17" s="36">
        <f t="shared" si="9"/>
        <v>4.2000000000000006E-3</v>
      </c>
      <c r="L17" s="36">
        <f t="shared" si="9"/>
        <v>3.6999999999999997E-3</v>
      </c>
      <c r="M17" s="36">
        <f t="shared" si="9"/>
        <v>2.5999999999999999E-3</v>
      </c>
      <c r="N17" s="36">
        <f t="shared" si="9"/>
        <v>1.7000000000000001E-3</v>
      </c>
      <c r="O17" s="36">
        <f t="shared" si="9"/>
        <v>3.3E-3</v>
      </c>
      <c r="P17" s="36">
        <f t="shared" si="9"/>
        <v>2.4999999999999996E-3</v>
      </c>
      <c r="Q17" s="36">
        <f t="shared" si="9"/>
        <v>3.5999999999999999E-3</v>
      </c>
      <c r="R17" s="36">
        <f t="shared" si="9"/>
        <v>3.3999999999999998E-3</v>
      </c>
      <c r="S17" s="36">
        <f t="shared" si="10"/>
        <v>2.9999999999999996E-3</v>
      </c>
      <c r="T17" s="36">
        <f t="shared" si="10"/>
        <v>3.3999999999999998E-3</v>
      </c>
      <c r="U17" s="36">
        <f t="shared" si="10"/>
        <v>4.0000000000000001E-3</v>
      </c>
      <c r="V17" s="36">
        <f t="shared" si="10"/>
        <v>3.3E-3</v>
      </c>
      <c r="W17" s="36">
        <f t="shared" si="10"/>
        <v>4.0000000000000001E-3</v>
      </c>
      <c r="X17" s="36">
        <f t="shared" si="10"/>
        <v>2.4999999999999996E-3</v>
      </c>
      <c r="Y17" s="36">
        <f t="shared" si="10"/>
        <v>2.8999999999999998E-3</v>
      </c>
      <c r="Z17" s="36">
        <f t="shared" si="10"/>
        <v>2.9999999999999996E-3</v>
      </c>
      <c r="AA17" s="36">
        <f t="shared" si="10"/>
        <v>3.5999999999999999E-3</v>
      </c>
      <c r="AB17" s="36">
        <f t="shared" si="10"/>
        <v>2.1999999999999997E-3</v>
      </c>
      <c r="AC17" s="36">
        <f>ROUNDUP(W$63,3)</f>
        <v>5.0000000000000001E-3</v>
      </c>
      <c r="AD17" s="36">
        <f t="shared" si="11"/>
        <v>2E-3</v>
      </c>
      <c r="AE17" s="36">
        <f t="shared" si="11"/>
        <v>1.8E-3</v>
      </c>
      <c r="AF17" s="36">
        <f t="shared" si="11"/>
        <v>2.1999999999999997E-3</v>
      </c>
      <c r="AG17" s="36">
        <f t="shared" si="11"/>
        <v>2E-3</v>
      </c>
      <c r="AH17" s="36">
        <f t="shared" si="11"/>
        <v>2.1999999999999997E-3</v>
      </c>
      <c r="AI17" s="36">
        <f t="shared" si="11"/>
        <v>2E-3</v>
      </c>
      <c r="AJ17" s="5">
        <v>0</v>
      </c>
    </row>
    <row r="18" spans="1:36" x14ac:dyDescent="0.25">
      <c r="B18" t="str">
        <f t="shared" ref="B18:B19" si="12">B17</f>
        <v>T-MOT*</v>
      </c>
      <c r="C18" t="str">
        <f t="shared" ref="C18:C19" si="13">C17</f>
        <v>TRAPM</v>
      </c>
      <c r="E18">
        <v>2030</v>
      </c>
      <c r="F18" t="s">
        <v>40</v>
      </c>
      <c r="G18">
        <v>-1</v>
      </c>
      <c r="I18" s="36">
        <f t="shared" ref="I18:AB18" si="14">ROUNDUP(C$77,4)</f>
        <v>0</v>
      </c>
      <c r="J18" s="36">
        <f t="shared" si="14"/>
        <v>2.1999999999999997E-3</v>
      </c>
      <c r="K18" s="36">
        <f t="shared" si="14"/>
        <v>4.2000000000000006E-3</v>
      </c>
      <c r="L18" s="36">
        <f t="shared" si="14"/>
        <v>3.6999999999999997E-3</v>
      </c>
      <c r="M18" s="36">
        <f t="shared" si="14"/>
        <v>2.5999999999999999E-3</v>
      </c>
      <c r="N18" s="36">
        <f t="shared" si="14"/>
        <v>1.7000000000000001E-3</v>
      </c>
      <c r="O18" s="36">
        <f t="shared" si="14"/>
        <v>3.3E-3</v>
      </c>
      <c r="P18" s="36">
        <f t="shared" si="14"/>
        <v>2.4999999999999996E-3</v>
      </c>
      <c r="Q18" s="36">
        <f t="shared" si="14"/>
        <v>3.5999999999999999E-3</v>
      </c>
      <c r="R18" s="36">
        <f t="shared" si="14"/>
        <v>3.3999999999999998E-3</v>
      </c>
      <c r="S18" s="36">
        <f t="shared" si="14"/>
        <v>2.9999999999999996E-3</v>
      </c>
      <c r="T18" s="36">
        <f t="shared" si="14"/>
        <v>3.3999999999999998E-3</v>
      </c>
      <c r="U18" s="36">
        <f t="shared" si="14"/>
        <v>4.0000000000000001E-3</v>
      </c>
      <c r="V18" s="36">
        <f t="shared" si="14"/>
        <v>3.3E-3</v>
      </c>
      <c r="W18" s="36">
        <f t="shared" si="14"/>
        <v>4.0000000000000001E-3</v>
      </c>
      <c r="X18" s="36">
        <f t="shared" si="14"/>
        <v>2.4999999999999996E-3</v>
      </c>
      <c r="Y18" s="36">
        <f t="shared" si="14"/>
        <v>2.8999999999999998E-3</v>
      </c>
      <c r="Z18" s="36">
        <f t="shared" si="14"/>
        <v>2.9999999999999996E-3</v>
      </c>
      <c r="AA18" s="36">
        <f t="shared" si="14"/>
        <v>3.5999999999999999E-3</v>
      </c>
      <c r="AB18" s="36">
        <f t="shared" si="14"/>
        <v>2.1999999999999997E-3</v>
      </c>
      <c r="AC18" s="36">
        <f>ROUNDUP(W$77,3)</f>
        <v>5.0000000000000001E-3</v>
      </c>
      <c r="AD18" s="36">
        <f t="shared" ref="AD18:AI18" si="15">ROUNDUP(X$77,4)</f>
        <v>2E-3</v>
      </c>
      <c r="AE18" s="36">
        <f t="shared" si="15"/>
        <v>1.8E-3</v>
      </c>
      <c r="AF18" s="36">
        <f t="shared" si="15"/>
        <v>2.1999999999999997E-3</v>
      </c>
      <c r="AG18" s="36">
        <f t="shared" si="15"/>
        <v>2E-3</v>
      </c>
      <c r="AH18" s="36">
        <f t="shared" si="15"/>
        <v>2.1999999999999997E-3</v>
      </c>
      <c r="AI18" s="36">
        <f t="shared" si="15"/>
        <v>2E-3</v>
      </c>
      <c r="AJ18" s="5">
        <v>0</v>
      </c>
    </row>
    <row r="19" spans="1:36" x14ac:dyDescent="0.25">
      <c r="B19" t="str">
        <f t="shared" si="12"/>
        <v>T-MOT*</v>
      </c>
      <c r="C19" t="str">
        <f t="shared" si="13"/>
        <v>TRAPM</v>
      </c>
      <c r="E19">
        <v>2050</v>
      </c>
      <c r="F19" t="s">
        <v>40</v>
      </c>
      <c r="G19">
        <v>-1</v>
      </c>
      <c r="I19" s="36">
        <f t="shared" ref="I19:AB19" si="16">ROUNDUP(C$91,4)</f>
        <v>0</v>
      </c>
      <c r="J19" s="36">
        <f t="shared" si="16"/>
        <v>2.1999999999999997E-3</v>
      </c>
      <c r="K19" s="36">
        <f t="shared" si="16"/>
        <v>4.2000000000000006E-3</v>
      </c>
      <c r="L19" s="36">
        <f t="shared" si="16"/>
        <v>3.6999999999999997E-3</v>
      </c>
      <c r="M19" s="36">
        <f t="shared" si="16"/>
        <v>2.5999999999999999E-3</v>
      </c>
      <c r="N19" s="36">
        <f t="shared" si="16"/>
        <v>1.7000000000000001E-3</v>
      </c>
      <c r="O19" s="36">
        <f t="shared" si="16"/>
        <v>3.3E-3</v>
      </c>
      <c r="P19" s="36">
        <f t="shared" si="16"/>
        <v>2.4999999999999996E-3</v>
      </c>
      <c r="Q19" s="36">
        <f t="shared" si="16"/>
        <v>3.5999999999999999E-3</v>
      </c>
      <c r="R19" s="36">
        <f t="shared" si="16"/>
        <v>3.3999999999999998E-3</v>
      </c>
      <c r="S19" s="36">
        <f t="shared" si="16"/>
        <v>2.9999999999999996E-3</v>
      </c>
      <c r="T19" s="36">
        <f t="shared" si="16"/>
        <v>3.3999999999999998E-3</v>
      </c>
      <c r="U19" s="36">
        <f t="shared" si="16"/>
        <v>4.0000000000000001E-3</v>
      </c>
      <c r="V19" s="36">
        <f t="shared" si="16"/>
        <v>3.3E-3</v>
      </c>
      <c r="W19" s="36">
        <f t="shared" si="16"/>
        <v>4.0000000000000001E-3</v>
      </c>
      <c r="X19" s="36">
        <f t="shared" si="16"/>
        <v>2.4999999999999996E-3</v>
      </c>
      <c r="Y19" s="36">
        <f t="shared" si="16"/>
        <v>2.8999999999999998E-3</v>
      </c>
      <c r="Z19" s="36">
        <f t="shared" si="16"/>
        <v>2.9999999999999996E-3</v>
      </c>
      <c r="AA19" s="36">
        <f t="shared" si="16"/>
        <v>3.5999999999999999E-3</v>
      </c>
      <c r="AB19" s="36">
        <f t="shared" si="16"/>
        <v>2.1999999999999997E-3</v>
      </c>
      <c r="AC19" s="36">
        <f>ROUNDUP(W$91,3)</f>
        <v>5.0000000000000001E-3</v>
      </c>
      <c r="AD19" s="36">
        <f t="shared" ref="AD19:AI19" si="17">ROUNDUP(X$91,4)</f>
        <v>2E-3</v>
      </c>
      <c r="AE19" s="36">
        <f t="shared" si="17"/>
        <v>1.8E-3</v>
      </c>
      <c r="AF19" s="36">
        <f t="shared" si="17"/>
        <v>2.1999999999999997E-3</v>
      </c>
      <c r="AG19" s="36">
        <f t="shared" si="17"/>
        <v>2E-3</v>
      </c>
      <c r="AH19" s="36">
        <f t="shared" si="17"/>
        <v>2.1999999999999997E-3</v>
      </c>
      <c r="AI19" s="36">
        <f t="shared" si="17"/>
        <v>2E-3</v>
      </c>
      <c r="AJ19" s="5">
        <v>0</v>
      </c>
    </row>
    <row r="20" spans="1:36" x14ac:dyDescent="0.25">
      <c r="E20">
        <v>0</v>
      </c>
      <c r="F20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>
        <v>5</v>
      </c>
    </row>
    <row r="21" spans="1:36" x14ac:dyDescent="0.25">
      <c r="A21" t="s">
        <v>47</v>
      </c>
      <c r="B21" t="str">
        <f>LEFT(common!B11,5)&amp;"*"</f>
        <v>T-CAR*</v>
      </c>
      <c r="C21" t="str">
        <f>C11</f>
        <v>TRAPM</v>
      </c>
      <c r="E21">
        <v>2018</v>
      </c>
      <c r="F21" t="s">
        <v>40</v>
      </c>
      <c r="G21">
        <v>-1</v>
      </c>
      <c r="H21" t="str">
        <f>common!C57</f>
        <v>LDV</v>
      </c>
      <c r="I21" s="36">
        <f t="shared" ref="I21:R22" si="18">ROUNDUP(C$64,3)</f>
        <v>0.83499999999999996</v>
      </c>
      <c r="J21" s="36">
        <f t="shared" si="18"/>
        <v>0.88200000000000001</v>
      </c>
      <c r="K21" s="36">
        <f t="shared" si="18"/>
        <v>0.72499999999999998</v>
      </c>
      <c r="L21" s="36">
        <f t="shared" si="18"/>
        <v>0.85099999999999998</v>
      </c>
      <c r="M21" s="36">
        <f t="shared" si="18"/>
        <v>0.81399999999999995</v>
      </c>
      <c r="N21" s="36">
        <f t="shared" si="18"/>
        <v>0.88100000000000001</v>
      </c>
      <c r="O21" s="36">
        <f t="shared" si="18"/>
        <v>0.86299999999999999</v>
      </c>
      <c r="P21" s="36">
        <f t="shared" si="18"/>
        <v>0.85</v>
      </c>
      <c r="Q21" s="36">
        <f t="shared" si="18"/>
        <v>0.875</v>
      </c>
      <c r="R21" s="36">
        <f t="shared" si="18"/>
        <v>0.84399999999999997</v>
      </c>
      <c r="S21" s="36">
        <f t="shared" ref="S21:AB22" si="19">ROUNDUP(M$64,3)</f>
        <v>0.89100000000000001</v>
      </c>
      <c r="T21" s="36">
        <f t="shared" si="19"/>
        <v>0.88600000000000001</v>
      </c>
      <c r="U21" s="36">
        <f t="shared" si="19"/>
        <v>0.876</v>
      </c>
      <c r="V21" s="36">
        <f t="shared" si="19"/>
        <v>0.89100000000000001</v>
      </c>
      <c r="W21" s="36">
        <f t="shared" si="19"/>
        <v>0.88400000000000001</v>
      </c>
      <c r="X21" s="36">
        <f t="shared" si="19"/>
        <v>0.80400000000000005</v>
      </c>
      <c r="Y21" s="36">
        <f t="shared" si="19"/>
        <v>0.88200000000000001</v>
      </c>
      <c r="Z21" s="36">
        <f t="shared" si="19"/>
        <v>0.871</v>
      </c>
      <c r="AA21" s="36">
        <f t="shared" si="19"/>
        <v>0.89800000000000002</v>
      </c>
      <c r="AB21" s="36">
        <f t="shared" si="19"/>
        <v>0.84399999999999997</v>
      </c>
      <c r="AC21" s="36">
        <f t="shared" ref="AC21:AI22" si="20">ROUNDUP(W$64,3)</f>
        <v>0.88600000000000001</v>
      </c>
      <c r="AD21" s="36">
        <f t="shared" si="20"/>
        <v>0.83599999999999997</v>
      </c>
      <c r="AE21" s="36">
        <f t="shared" si="20"/>
        <v>0.90300000000000002</v>
      </c>
      <c r="AF21" s="36">
        <f t="shared" si="20"/>
        <v>0.879</v>
      </c>
      <c r="AG21" s="36">
        <f t="shared" si="20"/>
        <v>0.94499999999999995</v>
      </c>
      <c r="AH21" s="36">
        <f t="shared" si="20"/>
        <v>0.97699999999999998</v>
      </c>
      <c r="AI21" s="36">
        <f t="shared" si="20"/>
        <v>0.749</v>
      </c>
      <c r="AJ21" s="5">
        <v>0</v>
      </c>
    </row>
    <row r="22" spans="1:36" x14ac:dyDescent="0.25">
      <c r="B22" t="str">
        <f>B21</f>
        <v>T-CAR*</v>
      </c>
      <c r="C22" t="str">
        <f>C21</f>
        <v>TRAPM</v>
      </c>
      <c r="E22">
        <v>2022</v>
      </c>
      <c r="F22" t="s">
        <v>40</v>
      </c>
      <c r="G22">
        <v>-1</v>
      </c>
      <c r="I22" s="36">
        <f t="shared" si="18"/>
        <v>0.83499999999999996</v>
      </c>
      <c r="J22" s="36">
        <f t="shared" si="18"/>
        <v>0.88200000000000001</v>
      </c>
      <c r="K22" s="36">
        <f t="shared" si="18"/>
        <v>0.72499999999999998</v>
      </c>
      <c r="L22" s="36">
        <f t="shared" si="18"/>
        <v>0.85099999999999998</v>
      </c>
      <c r="M22" s="36">
        <f t="shared" si="18"/>
        <v>0.81399999999999995</v>
      </c>
      <c r="N22" s="36">
        <f t="shared" si="18"/>
        <v>0.88100000000000001</v>
      </c>
      <c r="O22" s="36">
        <f t="shared" si="18"/>
        <v>0.86299999999999999</v>
      </c>
      <c r="P22" s="36">
        <f t="shared" si="18"/>
        <v>0.85</v>
      </c>
      <c r="Q22" s="36">
        <f t="shared" si="18"/>
        <v>0.875</v>
      </c>
      <c r="R22" s="36">
        <f t="shared" si="18"/>
        <v>0.84399999999999997</v>
      </c>
      <c r="S22" s="36">
        <f t="shared" si="19"/>
        <v>0.89100000000000001</v>
      </c>
      <c r="T22" s="36">
        <f t="shared" si="19"/>
        <v>0.88600000000000001</v>
      </c>
      <c r="U22" s="36">
        <f t="shared" si="19"/>
        <v>0.876</v>
      </c>
      <c r="V22" s="36">
        <f t="shared" si="19"/>
        <v>0.89100000000000001</v>
      </c>
      <c r="W22" s="36">
        <f t="shared" si="19"/>
        <v>0.88400000000000001</v>
      </c>
      <c r="X22" s="36">
        <f t="shared" si="19"/>
        <v>0.80400000000000005</v>
      </c>
      <c r="Y22" s="36">
        <f t="shared" si="19"/>
        <v>0.88200000000000001</v>
      </c>
      <c r="Z22" s="36">
        <f t="shared" si="19"/>
        <v>0.871</v>
      </c>
      <c r="AA22" s="36">
        <f t="shared" si="19"/>
        <v>0.89800000000000002</v>
      </c>
      <c r="AB22" s="36">
        <f t="shared" si="19"/>
        <v>0.84399999999999997</v>
      </c>
      <c r="AC22" s="36">
        <f t="shared" si="20"/>
        <v>0.88600000000000001</v>
      </c>
      <c r="AD22" s="36">
        <f t="shared" si="20"/>
        <v>0.83599999999999997</v>
      </c>
      <c r="AE22" s="36">
        <f t="shared" si="20"/>
        <v>0.90300000000000002</v>
      </c>
      <c r="AF22" s="36">
        <f t="shared" si="20"/>
        <v>0.879</v>
      </c>
      <c r="AG22" s="36">
        <f t="shared" si="20"/>
        <v>0.94499999999999995</v>
      </c>
      <c r="AH22" s="36">
        <f t="shared" si="20"/>
        <v>0.97699999999999998</v>
      </c>
      <c r="AI22" s="36">
        <f t="shared" si="20"/>
        <v>0.749</v>
      </c>
      <c r="AJ22" s="5">
        <v>0</v>
      </c>
    </row>
    <row r="23" spans="1:36" x14ac:dyDescent="0.25">
      <c r="B23" t="str">
        <f t="shared" ref="B23:B24" si="21">B22</f>
        <v>T-CAR*</v>
      </c>
      <c r="C23" t="str">
        <f t="shared" ref="C23:C24" si="22">C22</f>
        <v>TRAPM</v>
      </c>
      <c r="E23">
        <v>2030</v>
      </c>
      <c r="F23" t="s">
        <v>40</v>
      </c>
      <c r="G23">
        <v>-1</v>
      </c>
      <c r="I23" s="36">
        <f t="shared" ref="I23:AI23" si="23">ROUNDUP(C$78,3)</f>
        <v>0.74</v>
      </c>
      <c r="J23" s="36">
        <f t="shared" si="23"/>
        <v>0.88200000000000001</v>
      </c>
      <c r="K23" s="36">
        <f t="shared" si="23"/>
        <v>0.72499999999999998</v>
      </c>
      <c r="L23" s="36">
        <f t="shared" si="23"/>
        <v>0.85099999999999998</v>
      </c>
      <c r="M23" s="36">
        <f t="shared" si="23"/>
        <v>0.81399999999999995</v>
      </c>
      <c r="N23" s="36">
        <f t="shared" si="23"/>
        <v>0.88100000000000001</v>
      </c>
      <c r="O23" s="36">
        <f t="shared" si="23"/>
        <v>0.86299999999999999</v>
      </c>
      <c r="P23" s="36">
        <f t="shared" si="23"/>
        <v>0.85</v>
      </c>
      <c r="Q23" s="36">
        <f t="shared" si="23"/>
        <v>0.875</v>
      </c>
      <c r="R23" s="36">
        <f t="shared" si="23"/>
        <v>0.84399999999999997</v>
      </c>
      <c r="S23" s="36">
        <f t="shared" si="23"/>
        <v>0.89100000000000001</v>
      </c>
      <c r="T23" s="36">
        <f t="shared" si="23"/>
        <v>0.88600000000000001</v>
      </c>
      <c r="U23" s="36">
        <f t="shared" si="23"/>
        <v>0.876</v>
      </c>
      <c r="V23" s="36">
        <f t="shared" si="23"/>
        <v>0.89100000000000001</v>
      </c>
      <c r="W23" s="36">
        <f t="shared" si="23"/>
        <v>0.88400000000000001</v>
      </c>
      <c r="X23" s="36">
        <f t="shared" si="23"/>
        <v>0.80400000000000005</v>
      </c>
      <c r="Y23" s="36">
        <f t="shared" si="23"/>
        <v>0.88200000000000001</v>
      </c>
      <c r="Z23" s="36">
        <f t="shared" si="23"/>
        <v>0.871</v>
      </c>
      <c r="AA23" s="36">
        <f t="shared" si="23"/>
        <v>0.89800000000000002</v>
      </c>
      <c r="AB23" s="36">
        <f t="shared" si="23"/>
        <v>0.84399999999999997</v>
      </c>
      <c r="AC23" s="36">
        <f t="shared" si="23"/>
        <v>0.88600000000000001</v>
      </c>
      <c r="AD23" s="36">
        <f t="shared" si="23"/>
        <v>0.83599999999999997</v>
      </c>
      <c r="AE23" s="36">
        <f t="shared" si="23"/>
        <v>0.90300000000000002</v>
      </c>
      <c r="AF23" s="36">
        <f t="shared" si="23"/>
        <v>0.879</v>
      </c>
      <c r="AG23" s="36">
        <f t="shared" si="23"/>
        <v>0.94499999999999995</v>
      </c>
      <c r="AH23" s="36">
        <f t="shared" si="23"/>
        <v>0.97699999999999998</v>
      </c>
      <c r="AI23" s="36">
        <f t="shared" si="23"/>
        <v>0.749</v>
      </c>
      <c r="AJ23" s="5">
        <v>0</v>
      </c>
    </row>
    <row r="24" spans="1:36" x14ac:dyDescent="0.25">
      <c r="B24" t="str">
        <f t="shared" si="21"/>
        <v>T-CAR*</v>
      </c>
      <c r="C24" t="str">
        <f t="shared" si="22"/>
        <v>TRAPM</v>
      </c>
      <c r="E24">
        <v>2050</v>
      </c>
      <c r="F24" t="s">
        <v>40</v>
      </c>
      <c r="G24">
        <v>-1</v>
      </c>
      <c r="I24" s="36">
        <f t="shared" ref="I24:AI24" si="24">ROUNDUP(C$92,3)</f>
        <v>0.65</v>
      </c>
      <c r="J24" s="36">
        <f t="shared" si="24"/>
        <v>0.88200000000000001</v>
      </c>
      <c r="K24" s="36">
        <f t="shared" si="24"/>
        <v>0.72499999999999998</v>
      </c>
      <c r="L24" s="36">
        <f t="shared" si="24"/>
        <v>0.85099999999999998</v>
      </c>
      <c r="M24" s="36">
        <f t="shared" si="24"/>
        <v>0.81399999999999995</v>
      </c>
      <c r="N24" s="36">
        <f t="shared" si="24"/>
        <v>0.88100000000000001</v>
      </c>
      <c r="O24" s="36">
        <f t="shared" si="24"/>
        <v>0.86299999999999999</v>
      </c>
      <c r="P24" s="36">
        <f t="shared" si="24"/>
        <v>0.85</v>
      </c>
      <c r="Q24" s="36">
        <f t="shared" si="24"/>
        <v>0.875</v>
      </c>
      <c r="R24" s="36">
        <f t="shared" si="24"/>
        <v>0.84399999999999997</v>
      </c>
      <c r="S24" s="36">
        <f t="shared" si="24"/>
        <v>0.89100000000000001</v>
      </c>
      <c r="T24" s="36">
        <f t="shared" si="24"/>
        <v>0.88600000000000001</v>
      </c>
      <c r="U24" s="36">
        <f t="shared" si="24"/>
        <v>0.876</v>
      </c>
      <c r="V24" s="36">
        <f t="shared" si="24"/>
        <v>0.89100000000000001</v>
      </c>
      <c r="W24" s="36">
        <f t="shared" si="24"/>
        <v>0.88400000000000001</v>
      </c>
      <c r="X24" s="36">
        <f t="shared" si="24"/>
        <v>0.80400000000000005</v>
      </c>
      <c r="Y24" s="36">
        <f t="shared" si="24"/>
        <v>0.88200000000000001</v>
      </c>
      <c r="Z24" s="36">
        <f t="shared" si="24"/>
        <v>0.871</v>
      </c>
      <c r="AA24" s="36">
        <f t="shared" si="24"/>
        <v>0.89800000000000002</v>
      </c>
      <c r="AB24" s="36">
        <f t="shared" si="24"/>
        <v>0.84399999999999997</v>
      </c>
      <c r="AC24" s="36">
        <f t="shared" si="24"/>
        <v>0.88600000000000001</v>
      </c>
      <c r="AD24" s="36">
        <f t="shared" si="24"/>
        <v>0.83599999999999997</v>
      </c>
      <c r="AE24" s="36">
        <f t="shared" si="24"/>
        <v>0.90300000000000002</v>
      </c>
      <c r="AF24" s="36">
        <f t="shared" si="24"/>
        <v>0.879</v>
      </c>
      <c r="AG24" s="36">
        <f t="shared" si="24"/>
        <v>0.94499999999999995</v>
      </c>
      <c r="AH24" s="36">
        <f t="shared" si="24"/>
        <v>0.97699999999999998</v>
      </c>
      <c r="AI24" s="36">
        <f t="shared" si="24"/>
        <v>0.749</v>
      </c>
      <c r="AJ24" s="5">
        <v>0</v>
      </c>
    </row>
    <row r="25" spans="1:36" x14ac:dyDescent="0.25">
      <c r="E25">
        <v>0</v>
      </c>
      <c r="F25" t="s">
        <v>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>
        <v>5</v>
      </c>
    </row>
    <row r="26" spans="1:36" x14ac:dyDescent="0.25">
      <c r="A26" t="s">
        <v>48</v>
      </c>
      <c r="B26" t="str">
        <f>LEFT(common!B21,5)&amp;"*"</f>
        <v>T-TAX*</v>
      </c>
      <c r="C26" t="str">
        <f>C21</f>
        <v>TRAPM</v>
      </c>
      <c r="E26">
        <v>2018</v>
      </c>
      <c r="F26" t="s">
        <v>40</v>
      </c>
      <c r="G26">
        <v>-1</v>
      </c>
      <c r="H26" t="str">
        <f>common!C58</f>
        <v>Taxis</v>
      </c>
      <c r="I26" s="36">
        <f t="shared" ref="I26:R27" si="25">ROUNDUP(C$65,3)</f>
        <v>2.2000000000000002E-2</v>
      </c>
      <c r="J26" s="36">
        <f t="shared" si="25"/>
        <v>9.9999999999999985E-3</v>
      </c>
      <c r="K26" s="36">
        <f t="shared" si="25"/>
        <v>4.7E-2</v>
      </c>
      <c r="L26" s="36">
        <f t="shared" si="25"/>
        <v>1.9E-2</v>
      </c>
      <c r="M26" s="36">
        <f t="shared" si="25"/>
        <v>9.9999999999999985E-3</v>
      </c>
      <c r="N26" s="36">
        <f t="shared" si="25"/>
        <v>1.3999999999999999E-2</v>
      </c>
      <c r="O26" s="36">
        <f t="shared" si="25"/>
        <v>1.2E-2</v>
      </c>
      <c r="P26" s="36">
        <f t="shared" si="25"/>
        <v>2.7E-2</v>
      </c>
      <c r="Q26" s="36">
        <f t="shared" si="25"/>
        <v>2.6000000000000002E-2</v>
      </c>
      <c r="R26" s="36">
        <f t="shared" si="25"/>
        <v>9.0000000000000011E-3</v>
      </c>
      <c r="S26" s="36">
        <f t="shared" ref="S26:AB27" si="26">ROUNDUP(M$65,3)</f>
        <v>1.6E-2</v>
      </c>
      <c r="T26" s="36">
        <f t="shared" si="26"/>
        <v>8.0000000000000002E-3</v>
      </c>
      <c r="U26" s="36">
        <f t="shared" si="26"/>
        <v>1.2E-2</v>
      </c>
      <c r="V26" s="36">
        <f t="shared" si="26"/>
        <v>1.3999999999999999E-2</v>
      </c>
      <c r="W26" s="36">
        <f t="shared" si="26"/>
        <v>1.7000000000000001E-2</v>
      </c>
      <c r="X26" s="36">
        <f t="shared" si="26"/>
        <v>1.3000000000000001E-2</v>
      </c>
      <c r="Y26" s="36">
        <f t="shared" si="26"/>
        <v>1.7000000000000001E-2</v>
      </c>
      <c r="Z26" s="36">
        <f t="shared" si="26"/>
        <v>7.0000000000000001E-3</v>
      </c>
      <c r="AA26" s="36">
        <f t="shared" si="26"/>
        <v>1.2E-2</v>
      </c>
      <c r="AB26" s="36">
        <f t="shared" si="26"/>
        <v>1.8000000000000002E-2</v>
      </c>
      <c r="AC26" s="36">
        <f t="shared" ref="AC26:AI27" si="27">ROUNDUP(W$65,3)</f>
        <v>1.0999999999999999E-2</v>
      </c>
      <c r="AD26" s="36">
        <f t="shared" si="27"/>
        <v>9.9999999999999985E-3</v>
      </c>
      <c r="AE26" s="36">
        <f t="shared" si="27"/>
        <v>8.0000000000000002E-3</v>
      </c>
      <c r="AF26" s="36">
        <f t="shared" si="27"/>
        <v>1.2E-2</v>
      </c>
      <c r="AG26" s="36">
        <f t="shared" si="27"/>
        <v>1.3000000000000001E-2</v>
      </c>
      <c r="AH26" s="36">
        <f t="shared" si="27"/>
        <v>1.4999999999999999E-2</v>
      </c>
      <c r="AI26" s="36">
        <f t="shared" si="27"/>
        <v>6.0000000000000001E-3</v>
      </c>
      <c r="AJ26" s="5">
        <v>0</v>
      </c>
    </row>
    <row r="27" spans="1:36" x14ac:dyDescent="0.25">
      <c r="B27" t="str">
        <f>B26</f>
        <v>T-TAX*</v>
      </c>
      <c r="C27" t="str">
        <f>C26</f>
        <v>TRAPM</v>
      </c>
      <c r="E27">
        <v>2022</v>
      </c>
      <c r="F27" t="s">
        <v>40</v>
      </c>
      <c r="G27">
        <v>-1</v>
      </c>
      <c r="I27" s="36">
        <f t="shared" si="25"/>
        <v>2.2000000000000002E-2</v>
      </c>
      <c r="J27" s="36">
        <f t="shared" si="25"/>
        <v>9.9999999999999985E-3</v>
      </c>
      <c r="K27" s="36">
        <f t="shared" si="25"/>
        <v>4.7E-2</v>
      </c>
      <c r="L27" s="36">
        <f t="shared" si="25"/>
        <v>1.9E-2</v>
      </c>
      <c r="M27" s="36">
        <f t="shared" si="25"/>
        <v>9.9999999999999985E-3</v>
      </c>
      <c r="N27" s="36">
        <f t="shared" si="25"/>
        <v>1.3999999999999999E-2</v>
      </c>
      <c r="O27" s="36">
        <f t="shared" si="25"/>
        <v>1.2E-2</v>
      </c>
      <c r="P27" s="36">
        <f t="shared" si="25"/>
        <v>2.7E-2</v>
      </c>
      <c r="Q27" s="36">
        <f t="shared" si="25"/>
        <v>2.6000000000000002E-2</v>
      </c>
      <c r="R27" s="36">
        <f t="shared" si="25"/>
        <v>9.0000000000000011E-3</v>
      </c>
      <c r="S27" s="36">
        <f t="shared" si="26"/>
        <v>1.6E-2</v>
      </c>
      <c r="T27" s="36">
        <f t="shared" si="26"/>
        <v>8.0000000000000002E-3</v>
      </c>
      <c r="U27" s="36">
        <f t="shared" si="26"/>
        <v>1.2E-2</v>
      </c>
      <c r="V27" s="36">
        <f t="shared" si="26"/>
        <v>1.3999999999999999E-2</v>
      </c>
      <c r="W27" s="36">
        <f t="shared" si="26"/>
        <v>1.7000000000000001E-2</v>
      </c>
      <c r="X27" s="36">
        <f t="shared" si="26"/>
        <v>1.3000000000000001E-2</v>
      </c>
      <c r="Y27" s="36">
        <f t="shared" si="26"/>
        <v>1.7000000000000001E-2</v>
      </c>
      <c r="Z27" s="36">
        <f t="shared" si="26"/>
        <v>7.0000000000000001E-3</v>
      </c>
      <c r="AA27" s="36">
        <f t="shared" si="26"/>
        <v>1.2E-2</v>
      </c>
      <c r="AB27" s="36">
        <f t="shared" si="26"/>
        <v>1.8000000000000002E-2</v>
      </c>
      <c r="AC27" s="36">
        <f t="shared" si="27"/>
        <v>1.0999999999999999E-2</v>
      </c>
      <c r="AD27" s="36">
        <f t="shared" si="27"/>
        <v>9.9999999999999985E-3</v>
      </c>
      <c r="AE27" s="36">
        <f t="shared" si="27"/>
        <v>8.0000000000000002E-3</v>
      </c>
      <c r="AF27" s="36">
        <f t="shared" si="27"/>
        <v>1.2E-2</v>
      </c>
      <c r="AG27" s="36">
        <f t="shared" si="27"/>
        <v>1.3000000000000001E-2</v>
      </c>
      <c r="AH27" s="36">
        <f t="shared" si="27"/>
        <v>1.4999999999999999E-2</v>
      </c>
      <c r="AI27" s="36">
        <f t="shared" si="27"/>
        <v>6.0000000000000001E-3</v>
      </c>
      <c r="AJ27" s="5">
        <v>0</v>
      </c>
    </row>
    <row r="28" spans="1:36" x14ac:dyDescent="0.25">
      <c r="B28" t="str">
        <f t="shared" ref="B28:B29" si="28">B27</f>
        <v>T-TAX*</v>
      </c>
      <c r="C28" t="str">
        <f t="shared" ref="C28:C29" si="29">C27</f>
        <v>TRAPM</v>
      </c>
      <c r="E28">
        <v>2030</v>
      </c>
      <c r="F28" t="s">
        <v>40</v>
      </c>
      <c r="G28">
        <v>-1</v>
      </c>
      <c r="I28" s="36">
        <f t="shared" ref="I28:AI28" si="30">ROUNDUP(C$79,3)</f>
        <v>0.05</v>
      </c>
      <c r="J28" s="36">
        <f t="shared" si="30"/>
        <v>9.9999999999999985E-3</v>
      </c>
      <c r="K28" s="36">
        <f t="shared" si="30"/>
        <v>4.7E-2</v>
      </c>
      <c r="L28" s="36">
        <f t="shared" si="30"/>
        <v>1.9E-2</v>
      </c>
      <c r="M28" s="36">
        <f t="shared" si="30"/>
        <v>9.9999999999999985E-3</v>
      </c>
      <c r="N28" s="36">
        <f t="shared" si="30"/>
        <v>1.3999999999999999E-2</v>
      </c>
      <c r="O28" s="36">
        <f t="shared" si="30"/>
        <v>1.2E-2</v>
      </c>
      <c r="P28" s="36">
        <f t="shared" si="30"/>
        <v>2.7E-2</v>
      </c>
      <c r="Q28" s="36">
        <f t="shared" si="30"/>
        <v>2.6000000000000002E-2</v>
      </c>
      <c r="R28" s="36">
        <f t="shared" si="30"/>
        <v>9.0000000000000011E-3</v>
      </c>
      <c r="S28" s="36">
        <f t="shared" si="30"/>
        <v>1.6E-2</v>
      </c>
      <c r="T28" s="36">
        <f t="shared" si="30"/>
        <v>8.0000000000000002E-3</v>
      </c>
      <c r="U28" s="36">
        <f t="shared" si="30"/>
        <v>1.2E-2</v>
      </c>
      <c r="V28" s="36">
        <f t="shared" si="30"/>
        <v>1.3999999999999999E-2</v>
      </c>
      <c r="W28" s="36">
        <f t="shared" si="30"/>
        <v>1.7000000000000001E-2</v>
      </c>
      <c r="X28" s="36">
        <f t="shared" si="30"/>
        <v>1.3000000000000001E-2</v>
      </c>
      <c r="Y28" s="36">
        <f t="shared" si="30"/>
        <v>1.7000000000000001E-2</v>
      </c>
      <c r="Z28" s="36">
        <f t="shared" si="30"/>
        <v>7.0000000000000001E-3</v>
      </c>
      <c r="AA28" s="36">
        <f t="shared" si="30"/>
        <v>1.2E-2</v>
      </c>
      <c r="AB28" s="36">
        <f t="shared" si="30"/>
        <v>1.8000000000000002E-2</v>
      </c>
      <c r="AC28" s="36">
        <f t="shared" si="30"/>
        <v>1.0999999999999999E-2</v>
      </c>
      <c r="AD28" s="36">
        <f t="shared" si="30"/>
        <v>9.9999999999999985E-3</v>
      </c>
      <c r="AE28" s="36">
        <f t="shared" si="30"/>
        <v>8.0000000000000002E-3</v>
      </c>
      <c r="AF28" s="36">
        <f t="shared" si="30"/>
        <v>1.2E-2</v>
      </c>
      <c r="AG28" s="36">
        <f t="shared" si="30"/>
        <v>1.3000000000000001E-2</v>
      </c>
      <c r="AH28" s="36">
        <f t="shared" si="30"/>
        <v>1.4999999999999999E-2</v>
      </c>
      <c r="AI28" s="36">
        <f t="shared" si="30"/>
        <v>6.0000000000000001E-3</v>
      </c>
      <c r="AJ28" s="5">
        <v>0</v>
      </c>
    </row>
    <row r="29" spans="1:36" x14ac:dyDescent="0.25">
      <c r="B29" t="str">
        <f t="shared" si="28"/>
        <v>T-TAX*</v>
      </c>
      <c r="C29" t="str">
        <f t="shared" si="29"/>
        <v>TRAPM</v>
      </c>
      <c r="E29">
        <v>2050</v>
      </c>
      <c r="F29" t="s">
        <v>40</v>
      </c>
      <c r="G29">
        <v>-1</v>
      </c>
      <c r="I29" s="36">
        <f t="shared" ref="I29:AI29" si="31">ROUNDUP(C$93,3)</f>
        <v>0.01</v>
      </c>
      <c r="J29" s="36">
        <f t="shared" si="31"/>
        <v>9.9999999999999985E-3</v>
      </c>
      <c r="K29" s="36">
        <f t="shared" si="31"/>
        <v>4.7E-2</v>
      </c>
      <c r="L29" s="36">
        <f t="shared" si="31"/>
        <v>1.9E-2</v>
      </c>
      <c r="M29" s="36">
        <f t="shared" si="31"/>
        <v>9.9999999999999985E-3</v>
      </c>
      <c r="N29" s="36">
        <f t="shared" si="31"/>
        <v>1.3999999999999999E-2</v>
      </c>
      <c r="O29" s="36">
        <f t="shared" si="31"/>
        <v>1.2E-2</v>
      </c>
      <c r="P29" s="36">
        <f t="shared" si="31"/>
        <v>2.7E-2</v>
      </c>
      <c r="Q29" s="36">
        <f t="shared" si="31"/>
        <v>2.6000000000000002E-2</v>
      </c>
      <c r="R29" s="36">
        <f t="shared" si="31"/>
        <v>9.0000000000000011E-3</v>
      </c>
      <c r="S29" s="36">
        <f t="shared" si="31"/>
        <v>1.6E-2</v>
      </c>
      <c r="T29" s="36">
        <f t="shared" si="31"/>
        <v>8.0000000000000002E-3</v>
      </c>
      <c r="U29" s="36">
        <f t="shared" si="31"/>
        <v>1.2E-2</v>
      </c>
      <c r="V29" s="36">
        <f t="shared" si="31"/>
        <v>1.3999999999999999E-2</v>
      </c>
      <c r="W29" s="36">
        <f t="shared" si="31"/>
        <v>1.7000000000000001E-2</v>
      </c>
      <c r="X29" s="36">
        <f t="shared" si="31"/>
        <v>1.3000000000000001E-2</v>
      </c>
      <c r="Y29" s="36">
        <f t="shared" si="31"/>
        <v>1.7000000000000001E-2</v>
      </c>
      <c r="Z29" s="36">
        <f t="shared" si="31"/>
        <v>7.0000000000000001E-3</v>
      </c>
      <c r="AA29" s="36">
        <f t="shared" si="31"/>
        <v>1.2E-2</v>
      </c>
      <c r="AB29" s="36">
        <f t="shared" si="31"/>
        <v>1.8000000000000002E-2</v>
      </c>
      <c r="AC29" s="36">
        <f t="shared" si="31"/>
        <v>1.0999999999999999E-2</v>
      </c>
      <c r="AD29" s="36">
        <f t="shared" si="31"/>
        <v>9.9999999999999985E-3</v>
      </c>
      <c r="AE29" s="36">
        <f t="shared" si="31"/>
        <v>8.0000000000000002E-3</v>
      </c>
      <c r="AF29" s="36">
        <f t="shared" si="31"/>
        <v>1.2E-2</v>
      </c>
      <c r="AG29" s="36">
        <f t="shared" si="31"/>
        <v>1.3000000000000001E-2</v>
      </c>
      <c r="AH29" s="36">
        <f t="shared" si="31"/>
        <v>1.4999999999999999E-2</v>
      </c>
      <c r="AI29" s="36">
        <f t="shared" si="31"/>
        <v>6.0000000000000001E-3</v>
      </c>
      <c r="AJ29" s="5">
        <v>0</v>
      </c>
    </row>
    <row r="30" spans="1:36" x14ac:dyDescent="0.25">
      <c r="E30">
        <v>0</v>
      </c>
      <c r="F30" t="s">
        <v>40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>
        <v>5</v>
      </c>
    </row>
    <row r="31" spans="1:36" x14ac:dyDescent="0.25">
      <c r="A31" t="s">
        <v>49</v>
      </c>
      <c r="B31" t="str">
        <f>LEFT(common!B25,5)&amp;"*"</f>
        <v>T-BUS*</v>
      </c>
      <c r="C31" t="str">
        <f>C26</f>
        <v>TRAPM</v>
      </c>
      <c r="E31">
        <v>2018</v>
      </c>
      <c r="F31" t="s">
        <v>40</v>
      </c>
      <c r="G31">
        <v>-1</v>
      </c>
      <c r="H31" t="str">
        <f>common!C59</f>
        <v>BUS</v>
      </c>
      <c r="I31" s="36">
        <f t="shared" ref="I31:R32" si="32">ROUNDUP(C$66,3)</f>
        <v>0.13500000000000001</v>
      </c>
      <c r="J31" s="36">
        <f t="shared" si="32"/>
        <v>0.108</v>
      </c>
      <c r="K31" s="36">
        <f t="shared" si="32"/>
        <v>0.19900000000000001</v>
      </c>
      <c r="L31" s="36">
        <f t="shared" si="32"/>
        <v>0.128</v>
      </c>
      <c r="M31" s="36">
        <f t="shared" si="32"/>
        <v>0.17399999999999999</v>
      </c>
      <c r="N31" s="36">
        <f t="shared" si="32"/>
        <v>0.106</v>
      </c>
      <c r="O31" s="36">
        <f t="shared" si="32"/>
        <v>0.123</v>
      </c>
      <c r="P31" s="36">
        <f t="shared" si="32"/>
        <v>0.122</v>
      </c>
      <c r="Q31" s="36">
        <f t="shared" si="32"/>
        <v>9.6000000000000002E-2</v>
      </c>
      <c r="R31" s="36">
        <f t="shared" si="32"/>
        <v>0.14499999999999999</v>
      </c>
      <c r="S31" s="36">
        <f t="shared" ref="S31:AB32" si="33">ROUNDUP(M$66,3)</f>
        <v>9.1999999999999998E-2</v>
      </c>
      <c r="T31" s="36">
        <f t="shared" si="33"/>
        <v>0.10299999999999999</v>
      </c>
      <c r="U31" s="36">
        <f t="shared" si="33"/>
        <v>0.11</v>
      </c>
      <c r="V31" s="36">
        <f t="shared" si="33"/>
        <v>9.4E-2</v>
      </c>
      <c r="W31" s="36">
        <f t="shared" si="33"/>
        <v>9.6000000000000002E-2</v>
      </c>
      <c r="X31" s="36">
        <f t="shared" si="33"/>
        <v>0.182</v>
      </c>
      <c r="Y31" s="36">
        <f t="shared" si="33"/>
        <v>9.9000000000000005E-2</v>
      </c>
      <c r="Z31" s="36">
        <f t="shared" si="33"/>
        <v>0.121</v>
      </c>
      <c r="AA31" s="36">
        <f t="shared" si="33"/>
        <v>8.7999999999999995E-2</v>
      </c>
      <c r="AB31" s="36">
        <f t="shared" si="33"/>
        <v>0.13800000000000001</v>
      </c>
      <c r="AC31" s="36">
        <f t="shared" ref="AC31:AI32" si="34">ROUNDUP(W$66,3)</f>
        <v>0.1</v>
      </c>
      <c r="AD31" s="36">
        <f t="shared" si="34"/>
        <v>0.154</v>
      </c>
      <c r="AE31" s="36">
        <f t="shared" si="34"/>
        <v>8.7999999999999995E-2</v>
      </c>
      <c r="AF31" s="36">
        <f t="shared" si="34"/>
        <v>0.108</v>
      </c>
      <c r="AG31" s="36">
        <f t="shared" si="34"/>
        <v>4.2000000000000003E-2</v>
      </c>
      <c r="AH31" s="36">
        <f t="shared" si="34"/>
        <v>8.0000000000000002E-3</v>
      </c>
      <c r="AI31" s="36">
        <f t="shared" si="34"/>
        <v>0.245</v>
      </c>
      <c r="AJ31" s="5">
        <v>0</v>
      </c>
    </row>
    <row r="32" spans="1:36" x14ac:dyDescent="0.25">
      <c r="B32" t="str">
        <f>B31</f>
        <v>T-BUS*</v>
      </c>
      <c r="C32" t="str">
        <f>C31</f>
        <v>TRAPM</v>
      </c>
      <c r="E32">
        <v>2022</v>
      </c>
      <c r="F32" t="s">
        <v>40</v>
      </c>
      <c r="G32">
        <v>-1</v>
      </c>
      <c r="I32" s="36">
        <f t="shared" si="32"/>
        <v>0.13500000000000001</v>
      </c>
      <c r="J32" s="36">
        <f t="shared" si="32"/>
        <v>0.108</v>
      </c>
      <c r="K32" s="36">
        <f t="shared" si="32"/>
        <v>0.19900000000000001</v>
      </c>
      <c r="L32" s="36">
        <f t="shared" si="32"/>
        <v>0.128</v>
      </c>
      <c r="M32" s="36">
        <f t="shared" si="32"/>
        <v>0.17399999999999999</v>
      </c>
      <c r="N32" s="36">
        <f t="shared" si="32"/>
        <v>0.106</v>
      </c>
      <c r="O32" s="36">
        <f t="shared" si="32"/>
        <v>0.123</v>
      </c>
      <c r="P32" s="36">
        <f t="shared" si="32"/>
        <v>0.122</v>
      </c>
      <c r="Q32" s="36">
        <f t="shared" si="32"/>
        <v>9.6000000000000002E-2</v>
      </c>
      <c r="R32" s="36">
        <f t="shared" si="32"/>
        <v>0.14499999999999999</v>
      </c>
      <c r="S32" s="36">
        <f t="shared" si="33"/>
        <v>9.1999999999999998E-2</v>
      </c>
      <c r="T32" s="36">
        <f t="shared" si="33"/>
        <v>0.10299999999999999</v>
      </c>
      <c r="U32" s="36">
        <f t="shared" si="33"/>
        <v>0.11</v>
      </c>
      <c r="V32" s="36">
        <f t="shared" si="33"/>
        <v>9.4E-2</v>
      </c>
      <c r="W32" s="36">
        <f t="shared" si="33"/>
        <v>9.6000000000000002E-2</v>
      </c>
      <c r="X32" s="36">
        <f t="shared" si="33"/>
        <v>0.182</v>
      </c>
      <c r="Y32" s="36">
        <f t="shared" si="33"/>
        <v>9.9000000000000005E-2</v>
      </c>
      <c r="Z32" s="36">
        <f t="shared" si="33"/>
        <v>0.121</v>
      </c>
      <c r="AA32" s="36">
        <f t="shared" si="33"/>
        <v>8.7999999999999995E-2</v>
      </c>
      <c r="AB32" s="36">
        <f t="shared" si="33"/>
        <v>0.13800000000000001</v>
      </c>
      <c r="AC32" s="36">
        <f t="shared" si="34"/>
        <v>0.1</v>
      </c>
      <c r="AD32" s="36">
        <f t="shared" si="34"/>
        <v>0.154</v>
      </c>
      <c r="AE32" s="36">
        <f t="shared" si="34"/>
        <v>8.7999999999999995E-2</v>
      </c>
      <c r="AF32" s="36">
        <f t="shared" si="34"/>
        <v>0.108</v>
      </c>
      <c r="AG32" s="36">
        <f t="shared" si="34"/>
        <v>4.2000000000000003E-2</v>
      </c>
      <c r="AH32" s="36">
        <f t="shared" si="34"/>
        <v>8.0000000000000002E-3</v>
      </c>
      <c r="AI32" s="36">
        <f t="shared" si="34"/>
        <v>0.245</v>
      </c>
      <c r="AJ32" s="5">
        <v>0</v>
      </c>
    </row>
    <row r="33" spans="1:36" x14ac:dyDescent="0.25">
      <c r="B33" t="str">
        <f t="shared" ref="B33:B34" si="35">B32</f>
        <v>T-BUS*</v>
      </c>
      <c r="C33" t="str">
        <f t="shared" ref="C33:C34" si="36">C32</f>
        <v>TRAPM</v>
      </c>
      <c r="E33">
        <v>2030</v>
      </c>
      <c r="F33" t="s">
        <v>40</v>
      </c>
      <c r="G33">
        <v>-1</v>
      </c>
      <c r="I33" s="36">
        <f t="shared" ref="I33:AI33" si="37">ROUNDUP(C$80,3)</f>
        <v>0.18</v>
      </c>
      <c r="J33" s="36">
        <f t="shared" si="37"/>
        <v>0.108</v>
      </c>
      <c r="K33" s="36">
        <f t="shared" si="37"/>
        <v>0.19900000000000001</v>
      </c>
      <c r="L33" s="36">
        <f t="shared" si="37"/>
        <v>0.128</v>
      </c>
      <c r="M33" s="36">
        <f t="shared" si="37"/>
        <v>0.17399999999999999</v>
      </c>
      <c r="N33" s="36">
        <f t="shared" si="37"/>
        <v>0.106</v>
      </c>
      <c r="O33" s="36">
        <f t="shared" si="37"/>
        <v>0.123</v>
      </c>
      <c r="P33" s="36">
        <f t="shared" si="37"/>
        <v>0.122</v>
      </c>
      <c r="Q33" s="36">
        <f t="shared" si="37"/>
        <v>9.6000000000000002E-2</v>
      </c>
      <c r="R33" s="36">
        <f t="shared" si="37"/>
        <v>0.14499999999999999</v>
      </c>
      <c r="S33" s="36">
        <f t="shared" si="37"/>
        <v>9.1999999999999998E-2</v>
      </c>
      <c r="T33" s="36">
        <f t="shared" si="37"/>
        <v>0.10299999999999999</v>
      </c>
      <c r="U33" s="36">
        <f t="shared" si="37"/>
        <v>0.11</v>
      </c>
      <c r="V33" s="36">
        <f t="shared" si="37"/>
        <v>9.4E-2</v>
      </c>
      <c r="W33" s="36">
        <f t="shared" si="37"/>
        <v>9.6000000000000002E-2</v>
      </c>
      <c r="X33" s="36">
        <f t="shared" si="37"/>
        <v>0.182</v>
      </c>
      <c r="Y33" s="36">
        <f t="shared" si="37"/>
        <v>9.9000000000000005E-2</v>
      </c>
      <c r="Z33" s="36">
        <f t="shared" si="37"/>
        <v>0.121</v>
      </c>
      <c r="AA33" s="36">
        <f t="shared" si="37"/>
        <v>8.7999999999999995E-2</v>
      </c>
      <c r="AB33" s="36">
        <f t="shared" si="37"/>
        <v>0.13800000000000001</v>
      </c>
      <c r="AC33" s="36">
        <f t="shared" si="37"/>
        <v>0.1</v>
      </c>
      <c r="AD33" s="36">
        <f t="shared" si="37"/>
        <v>0.154</v>
      </c>
      <c r="AE33" s="36">
        <f t="shared" si="37"/>
        <v>8.7999999999999995E-2</v>
      </c>
      <c r="AF33" s="36">
        <f t="shared" si="37"/>
        <v>0.108</v>
      </c>
      <c r="AG33" s="36">
        <f t="shared" si="37"/>
        <v>4.2000000000000003E-2</v>
      </c>
      <c r="AH33" s="36">
        <f t="shared" si="37"/>
        <v>8.0000000000000002E-3</v>
      </c>
      <c r="AI33" s="36">
        <f t="shared" si="37"/>
        <v>0.245</v>
      </c>
      <c r="AJ33" s="5">
        <v>0</v>
      </c>
    </row>
    <row r="34" spans="1:36" x14ac:dyDescent="0.25">
      <c r="B34" t="str">
        <f t="shared" si="35"/>
        <v>T-BUS*</v>
      </c>
      <c r="C34" t="str">
        <f t="shared" si="36"/>
        <v>TRAPM</v>
      </c>
      <c r="E34">
        <v>2050</v>
      </c>
      <c r="F34" t="s">
        <v>40</v>
      </c>
      <c r="G34">
        <v>-1</v>
      </c>
      <c r="I34" s="36">
        <f t="shared" ref="I34:AI34" si="38">ROUNDUP(C$94,3)</f>
        <v>0.27</v>
      </c>
      <c r="J34" s="36">
        <f t="shared" si="38"/>
        <v>0.108</v>
      </c>
      <c r="K34" s="36">
        <f t="shared" si="38"/>
        <v>0.19900000000000001</v>
      </c>
      <c r="L34" s="36">
        <f t="shared" si="38"/>
        <v>0.128</v>
      </c>
      <c r="M34" s="36">
        <f t="shared" si="38"/>
        <v>0.17399999999999999</v>
      </c>
      <c r="N34" s="36">
        <f t="shared" si="38"/>
        <v>0.106</v>
      </c>
      <c r="O34" s="36">
        <f t="shared" si="38"/>
        <v>0.123</v>
      </c>
      <c r="P34" s="36">
        <f t="shared" si="38"/>
        <v>0.122</v>
      </c>
      <c r="Q34" s="36">
        <f t="shared" si="38"/>
        <v>9.6000000000000002E-2</v>
      </c>
      <c r="R34" s="36">
        <f t="shared" si="38"/>
        <v>0.14499999999999999</v>
      </c>
      <c r="S34" s="36">
        <f t="shared" si="38"/>
        <v>9.1999999999999998E-2</v>
      </c>
      <c r="T34" s="36">
        <f t="shared" si="38"/>
        <v>0.10299999999999999</v>
      </c>
      <c r="U34" s="36">
        <f t="shared" si="38"/>
        <v>0.11</v>
      </c>
      <c r="V34" s="36">
        <f t="shared" si="38"/>
        <v>9.4E-2</v>
      </c>
      <c r="W34" s="36">
        <f t="shared" si="38"/>
        <v>9.6000000000000002E-2</v>
      </c>
      <c r="X34" s="36">
        <f t="shared" si="38"/>
        <v>0.182</v>
      </c>
      <c r="Y34" s="36">
        <f t="shared" si="38"/>
        <v>9.9000000000000005E-2</v>
      </c>
      <c r="Z34" s="36">
        <f t="shared" si="38"/>
        <v>0.121</v>
      </c>
      <c r="AA34" s="36">
        <f t="shared" si="38"/>
        <v>8.7999999999999995E-2</v>
      </c>
      <c r="AB34" s="36">
        <f t="shared" si="38"/>
        <v>0.13800000000000001</v>
      </c>
      <c r="AC34" s="36">
        <f t="shared" si="38"/>
        <v>0.1</v>
      </c>
      <c r="AD34" s="36">
        <f t="shared" si="38"/>
        <v>0.154</v>
      </c>
      <c r="AE34" s="36">
        <f t="shared" si="38"/>
        <v>8.7999999999999995E-2</v>
      </c>
      <c r="AF34" s="36">
        <f t="shared" si="38"/>
        <v>0.108</v>
      </c>
      <c r="AG34" s="36">
        <f t="shared" si="38"/>
        <v>4.2000000000000003E-2</v>
      </c>
      <c r="AH34" s="36">
        <f t="shared" si="38"/>
        <v>8.0000000000000002E-3</v>
      </c>
      <c r="AI34" s="36">
        <f t="shared" si="38"/>
        <v>0.245</v>
      </c>
      <c r="AJ34" s="5">
        <v>0</v>
      </c>
    </row>
    <row r="35" spans="1:36" x14ac:dyDescent="0.25">
      <c r="E35">
        <v>0</v>
      </c>
      <c r="F35" t="s">
        <v>40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>
        <v>5</v>
      </c>
    </row>
    <row r="36" spans="1:36" x14ac:dyDescent="0.25">
      <c r="A36" t="s">
        <v>185</v>
      </c>
      <c r="B36" t="str">
        <f>LEFT(common!B27,5)&amp;"*"</f>
        <v>T-LPT*</v>
      </c>
      <c r="C36" t="str">
        <f>C26</f>
        <v>TRAPM</v>
      </c>
      <c r="E36">
        <v>2018</v>
      </c>
      <c r="F36" t="s">
        <v>40</v>
      </c>
      <c r="G36">
        <v>-1</v>
      </c>
      <c r="H36" t="str">
        <f>common!C60</f>
        <v>Light rail (LUAS)</v>
      </c>
      <c r="I36" s="36">
        <f t="shared" ref="I36:R37" si="39">ROUNDUP(C$67,3)</f>
        <v>7.0000000000000001E-3</v>
      </c>
      <c r="J36" s="36">
        <f t="shared" si="39"/>
        <v>0</v>
      </c>
      <c r="K36" s="36">
        <f t="shared" si="39"/>
        <v>2.7E-2</v>
      </c>
      <c r="L36" s="36">
        <f t="shared" si="39"/>
        <v>0</v>
      </c>
      <c r="M36" s="36">
        <f t="shared" si="39"/>
        <v>0</v>
      </c>
      <c r="N36" s="36">
        <f t="shared" si="39"/>
        <v>0</v>
      </c>
      <c r="O36" s="36">
        <f t="shared" si="39"/>
        <v>0</v>
      </c>
      <c r="P36" s="36">
        <f t="shared" si="39"/>
        <v>0</v>
      </c>
      <c r="Q36" s="36">
        <f t="shared" si="39"/>
        <v>0</v>
      </c>
      <c r="R36" s="36">
        <f t="shared" si="39"/>
        <v>0</v>
      </c>
      <c r="S36" s="36">
        <f t="shared" ref="S36:AB37" si="40">ROUNDUP(M$67,3)</f>
        <v>0</v>
      </c>
      <c r="T36" s="36">
        <f t="shared" si="40"/>
        <v>0</v>
      </c>
      <c r="U36" s="36">
        <f t="shared" si="40"/>
        <v>0</v>
      </c>
      <c r="V36" s="36">
        <f t="shared" si="40"/>
        <v>0</v>
      </c>
      <c r="W36" s="36">
        <f t="shared" si="40"/>
        <v>0</v>
      </c>
      <c r="X36" s="36">
        <f t="shared" si="40"/>
        <v>0</v>
      </c>
      <c r="Y36" s="36">
        <f t="shared" si="40"/>
        <v>0</v>
      </c>
      <c r="Z36" s="36">
        <f t="shared" si="40"/>
        <v>0</v>
      </c>
      <c r="AA36" s="36">
        <f t="shared" si="40"/>
        <v>0</v>
      </c>
      <c r="AB36" s="36">
        <f t="shared" si="40"/>
        <v>0</v>
      </c>
      <c r="AC36" s="36">
        <f t="shared" ref="AC36:AI37" si="41">ROUNDUP(W$67,3)</f>
        <v>0</v>
      </c>
      <c r="AD36" s="36">
        <f t="shared" si="41"/>
        <v>0</v>
      </c>
      <c r="AE36" s="36">
        <f t="shared" si="41"/>
        <v>0</v>
      </c>
      <c r="AF36" s="36">
        <f t="shared" si="41"/>
        <v>0</v>
      </c>
      <c r="AG36" s="36">
        <f t="shared" si="41"/>
        <v>0</v>
      </c>
      <c r="AH36" s="36">
        <f t="shared" si="41"/>
        <v>0</v>
      </c>
      <c r="AI36" s="36">
        <f t="shared" si="41"/>
        <v>0</v>
      </c>
      <c r="AJ36" s="5">
        <v>0</v>
      </c>
    </row>
    <row r="37" spans="1:36" x14ac:dyDescent="0.25">
      <c r="B37" t="str">
        <f>B36</f>
        <v>T-LPT*</v>
      </c>
      <c r="C37" t="str">
        <f>C36</f>
        <v>TRAPM</v>
      </c>
      <c r="E37">
        <v>2022</v>
      </c>
      <c r="F37" t="s">
        <v>40</v>
      </c>
      <c r="G37">
        <v>-1</v>
      </c>
      <c r="I37" s="36">
        <f t="shared" si="39"/>
        <v>7.0000000000000001E-3</v>
      </c>
      <c r="J37" s="36">
        <f t="shared" si="39"/>
        <v>0</v>
      </c>
      <c r="K37" s="36">
        <f t="shared" si="39"/>
        <v>2.7E-2</v>
      </c>
      <c r="L37" s="36">
        <f t="shared" si="39"/>
        <v>0</v>
      </c>
      <c r="M37" s="36">
        <f t="shared" si="39"/>
        <v>0</v>
      </c>
      <c r="N37" s="36">
        <f t="shared" si="39"/>
        <v>0</v>
      </c>
      <c r="O37" s="36">
        <f t="shared" si="39"/>
        <v>0</v>
      </c>
      <c r="P37" s="36">
        <f t="shared" si="39"/>
        <v>0</v>
      </c>
      <c r="Q37" s="36">
        <f t="shared" si="39"/>
        <v>0</v>
      </c>
      <c r="R37" s="36">
        <f t="shared" si="39"/>
        <v>0</v>
      </c>
      <c r="S37" s="36">
        <f t="shared" si="40"/>
        <v>0</v>
      </c>
      <c r="T37" s="36">
        <f t="shared" si="40"/>
        <v>0</v>
      </c>
      <c r="U37" s="36">
        <f t="shared" si="40"/>
        <v>0</v>
      </c>
      <c r="V37" s="36">
        <f t="shared" si="40"/>
        <v>0</v>
      </c>
      <c r="W37" s="36">
        <f t="shared" si="40"/>
        <v>0</v>
      </c>
      <c r="X37" s="36">
        <f t="shared" si="40"/>
        <v>0</v>
      </c>
      <c r="Y37" s="36">
        <f t="shared" si="40"/>
        <v>0</v>
      </c>
      <c r="Z37" s="36">
        <f t="shared" si="40"/>
        <v>0</v>
      </c>
      <c r="AA37" s="36">
        <f t="shared" si="40"/>
        <v>0</v>
      </c>
      <c r="AB37" s="36">
        <f t="shared" si="40"/>
        <v>0</v>
      </c>
      <c r="AC37" s="36">
        <f t="shared" si="41"/>
        <v>0</v>
      </c>
      <c r="AD37" s="36">
        <f t="shared" si="41"/>
        <v>0</v>
      </c>
      <c r="AE37" s="36">
        <f t="shared" si="41"/>
        <v>0</v>
      </c>
      <c r="AF37" s="36">
        <f t="shared" si="41"/>
        <v>0</v>
      </c>
      <c r="AG37" s="36">
        <f t="shared" si="41"/>
        <v>0</v>
      </c>
      <c r="AH37" s="36">
        <f t="shared" si="41"/>
        <v>0</v>
      </c>
      <c r="AI37" s="36">
        <f t="shared" si="41"/>
        <v>0</v>
      </c>
      <c r="AJ37" s="5">
        <v>0</v>
      </c>
    </row>
    <row r="38" spans="1:36" x14ac:dyDescent="0.25">
      <c r="B38" t="str">
        <f t="shared" ref="B38:B39" si="42">B37</f>
        <v>T-LPT*</v>
      </c>
      <c r="C38" t="str">
        <f t="shared" ref="C38:C39" si="43">C37</f>
        <v>TRAPM</v>
      </c>
      <c r="E38">
        <v>2030</v>
      </c>
      <c r="F38" t="s">
        <v>40</v>
      </c>
      <c r="G38">
        <v>-1</v>
      </c>
      <c r="I38" s="36">
        <f t="shared" ref="I38:AI38" si="44">ROUNDUP(C$81,3)</f>
        <v>7.0000000000000001E-3</v>
      </c>
      <c r="J38" s="36">
        <f t="shared" si="44"/>
        <v>0</v>
      </c>
      <c r="K38" s="36">
        <f t="shared" si="44"/>
        <v>2.7E-2</v>
      </c>
      <c r="L38" s="36">
        <f t="shared" si="44"/>
        <v>0</v>
      </c>
      <c r="M38" s="36">
        <f t="shared" si="44"/>
        <v>0</v>
      </c>
      <c r="N38" s="36">
        <f t="shared" si="44"/>
        <v>0</v>
      </c>
      <c r="O38" s="36">
        <f t="shared" si="44"/>
        <v>0</v>
      </c>
      <c r="P38" s="36">
        <f t="shared" si="44"/>
        <v>0</v>
      </c>
      <c r="Q38" s="36">
        <f t="shared" si="44"/>
        <v>0</v>
      </c>
      <c r="R38" s="36">
        <f t="shared" si="44"/>
        <v>0</v>
      </c>
      <c r="S38" s="36">
        <f t="shared" si="44"/>
        <v>0</v>
      </c>
      <c r="T38" s="36">
        <f t="shared" si="44"/>
        <v>0</v>
      </c>
      <c r="U38" s="36">
        <f t="shared" si="44"/>
        <v>0</v>
      </c>
      <c r="V38" s="36">
        <f t="shared" si="44"/>
        <v>0</v>
      </c>
      <c r="W38" s="36">
        <f t="shared" si="44"/>
        <v>0</v>
      </c>
      <c r="X38" s="36">
        <f t="shared" si="44"/>
        <v>0</v>
      </c>
      <c r="Y38" s="36">
        <f t="shared" si="44"/>
        <v>0</v>
      </c>
      <c r="Z38" s="36">
        <f t="shared" si="44"/>
        <v>0</v>
      </c>
      <c r="AA38" s="36">
        <f t="shared" si="44"/>
        <v>0</v>
      </c>
      <c r="AB38" s="36">
        <f t="shared" si="44"/>
        <v>0</v>
      </c>
      <c r="AC38" s="36">
        <f t="shared" si="44"/>
        <v>0</v>
      </c>
      <c r="AD38" s="36">
        <f t="shared" si="44"/>
        <v>0</v>
      </c>
      <c r="AE38" s="36">
        <f t="shared" si="44"/>
        <v>0</v>
      </c>
      <c r="AF38" s="36">
        <f t="shared" si="44"/>
        <v>0</v>
      </c>
      <c r="AG38" s="36">
        <f t="shared" si="44"/>
        <v>0</v>
      </c>
      <c r="AH38" s="36">
        <f t="shared" si="44"/>
        <v>0</v>
      </c>
      <c r="AI38" s="36">
        <f t="shared" si="44"/>
        <v>0</v>
      </c>
      <c r="AJ38" s="5">
        <v>0</v>
      </c>
    </row>
    <row r="39" spans="1:36" x14ac:dyDescent="0.25">
      <c r="B39" t="str">
        <f t="shared" si="42"/>
        <v>T-LPT*</v>
      </c>
      <c r="C39" t="str">
        <f t="shared" si="43"/>
        <v>TRAPM</v>
      </c>
      <c r="E39">
        <v>2050</v>
      </c>
      <c r="F39" t="s">
        <v>40</v>
      </c>
      <c r="G39">
        <v>-1</v>
      </c>
      <c r="I39" s="36">
        <f t="shared" ref="I39:AI39" si="45">ROUNDUP(C$95,3)</f>
        <v>0.04</v>
      </c>
      <c r="J39" s="36">
        <f t="shared" si="45"/>
        <v>0</v>
      </c>
      <c r="K39" s="36">
        <f t="shared" si="45"/>
        <v>2.7E-2</v>
      </c>
      <c r="L39" s="36">
        <f t="shared" si="45"/>
        <v>0</v>
      </c>
      <c r="M39" s="36">
        <f t="shared" si="45"/>
        <v>0</v>
      </c>
      <c r="N39" s="36">
        <f t="shared" si="45"/>
        <v>0</v>
      </c>
      <c r="O39" s="36">
        <f t="shared" si="45"/>
        <v>0</v>
      </c>
      <c r="P39" s="36">
        <f t="shared" si="45"/>
        <v>0</v>
      </c>
      <c r="Q39" s="36">
        <f t="shared" si="45"/>
        <v>0</v>
      </c>
      <c r="R39" s="36">
        <f t="shared" si="45"/>
        <v>0</v>
      </c>
      <c r="S39" s="36">
        <f t="shared" si="45"/>
        <v>0</v>
      </c>
      <c r="T39" s="36">
        <f t="shared" si="45"/>
        <v>0</v>
      </c>
      <c r="U39" s="36">
        <f t="shared" si="45"/>
        <v>0</v>
      </c>
      <c r="V39" s="36">
        <f t="shared" si="45"/>
        <v>0</v>
      </c>
      <c r="W39" s="36">
        <f t="shared" si="45"/>
        <v>0</v>
      </c>
      <c r="X39" s="36">
        <f t="shared" si="45"/>
        <v>0</v>
      </c>
      <c r="Y39" s="36">
        <f t="shared" si="45"/>
        <v>0</v>
      </c>
      <c r="Z39" s="36">
        <f t="shared" si="45"/>
        <v>0</v>
      </c>
      <c r="AA39" s="36">
        <f t="shared" si="45"/>
        <v>0</v>
      </c>
      <c r="AB39" s="36">
        <f t="shared" si="45"/>
        <v>0</v>
      </c>
      <c r="AC39" s="36">
        <f t="shared" si="45"/>
        <v>0</v>
      </c>
      <c r="AD39" s="36">
        <f t="shared" si="45"/>
        <v>0</v>
      </c>
      <c r="AE39" s="36">
        <f t="shared" si="45"/>
        <v>0</v>
      </c>
      <c r="AF39" s="36">
        <f t="shared" si="45"/>
        <v>0</v>
      </c>
      <c r="AG39" s="36">
        <f t="shared" si="45"/>
        <v>0</v>
      </c>
      <c r="AH39" s="36">
        <f t="shared" si="45"/>
        <v>0</v>
      </c>
      <c r="AI39" s="36">
        <f t="shared" si="45"/>
        <v>0</v>
      </c>
      <c r="AJ39" s="5">
        <v>0</v>
      </c>
    </row>
    <row r="40" spans="1:36" x14ac:dyDescent="0.25">
      <c r="E40">
        <v>0</v>
      </c>
      <c r="F40" t="s">
        <v>40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>
        <v>5</v>
      </c>
    </row>
    <row r="41" spans="1:36" x14ac:dyDescent="0.25">
      <c r="A41" t="s">
        <v>202</v>
      </c>
      <c r="B41" t="str">
        <f>LEFT(common!B28,5)&amp;"*"</f>
        <v>T-HPT*</v>
      </c>
      <c r="C41" t="str">
        <f>C31</f>
        <v>TRAPM</v>
      </c>
      <c r="E41">
        <v>2018</v>
      </c>
      <c r="F41" t="s">
        <v>40</v>
      </c>
      <c r="G41">
        <v>-1</v>
      </c>
      <c r="H41" t="str">
        <f>common!C61</f>
        <v>Train</v>
      </c>
      <c r="I41" s="36">
        <f t="shared" ref="I41:R42" si="46">ROUNDUP(C$68,3)</f>
        <v>0</v>
      </c>
      <c r="J41" s="36">
        <f t="shared" si="46"/>
        <v>0</v>
      </c>
      <c r="K41" s="36">
        <f t="shared" si="46"/>
        <v>0</v>
      </c>
      <c r="L41" s="36">
        <f t="shared" si="46"/>
        <v>0</v>
      </c>
      <c r="M41" s="36">
        <f t="shared" si="46"/>
        <v>0</v>
      </c>
      <c r="N41" s="36">
        <f t="shared" si="46"/>
        <v>0</v>
      </c>
      <c r="O41" s="36">
        <f t="shared" si="46"/>
        <v>0</v>
      </c>
      <c r="P41" s="36">
        <f t="shared" si="46"/>
        <v>0</v>
      </c>
      <c r="Q41" s="36">
        <f t="shared" si="46"/>
        <v>0</v>
      </c>
      <c r="R41" s="36">
        <f t="shared" si="46"/>
        <v>0</v>
      </c>
      <c r="S41" s="36">
        <f t="shared" ref="S41:AB42" si="47">ROUNDUP(M$68,3)</f>
        <v>0</v>
      </c>
      <c r="T41" s="36">
        <f t="shared" si="47"/>
        <v>0</v>
      </c>
      <c r="U41" s="36">
        <f t="shared" si="47"/>
        <v>0</v>
      </c>
      <c r="V41" s="36">
        <f t="shared" si="47"/>
        <v>0</v>
      </c>
      <c r="W41" s="36">
        <f t="shared" si="47"/>
        <v>0</v>
      </c>
      <c r="X41" s="36">
        <f t="shared" si="47"/>
        <v>0</v>
      </c>
      <c r="Y41" s="36">
        <f t="shared" si="47"/>
        <v>0</v>
      </c>
      <c r="Z41" s="36">
        <f t="shared" si="47"/>
        <v>0</v>
      </c>
      <c r="AA41" s="36">
        <f t="shared" si="47"/>
        <v>0</v>
      </c>
      <c r="AB41" s="36">
        <f t="shared" si="47"/>
        <v>0</v>
      </c>
      <c r="AC41" s="36">
        <f t="shared" ref="AC41:AI42" si="48">ROUNDUP(W$68,3)</f>
        <v>0</v>
      </c>
      <c r="AD41" s="36">
        <f t="shared" si="48"/>
        <v>0</v>
      </c>
      <c r="AE41" s="36">
        <f t="shared" si="48"/>
        <v>0</v>
      </c>
      <c r="AF41" s="36">
        <f t="shared" si="48"/>
        <v>0</v>
      </c>
      <c r="AG41" s="36">
        <f t="shared" si="48"/>
        <v>0</v>
      </c>
      <c r="AH41" s="36">
        <f t="shared" si="48"/>
        <v>0</v>
      </c>
      <c r="AI41" s="36">
        <f t="shared" si="48"/>
        <v>0</v>
      </c>
      <c r="AJ41" s="5">
        <v>0</v>
      </c>
    </row>
    <row r="42" spans="1:36" x14ac:dyDescent="0.25">
      <c r="B42" t="str">
        <f>B41</f>
        <v>T-HPT*</v>
      </c>
      <c r="C42" t="str">
        <f>C41</f>
        <v>TRAPM</v>
      </c>
      <c r="E42">
        <v>2022</v>
      </c>
      <c r="F42" t="s">
        <v>40</v>
      </c>
      <c r="G42">
        <v>-1</v>
      </c>
      <c r="I42" s="36">
        <f t="shared" si="46"/>
        <v>0</v>
      </c>
      <c r="J42" s="36">
        <f t="shared" si="46"/>
        <v>0</v>
      </c>
      <c r="K42" s="36">
        <f t="shared" si="46"/>
        <v>0</v>
      </c>
      <c r="L42" s="36">
        <f t="shared" si="46"/>
        <v>0</v>
      </c>
      <c r="M42" s="36">
        <f t="shared" si="46"/>
        <v>0</v>
      </c>
      <c r="N42" s="36">
        <f t="shared" si="46"/>
        <v>0</v>
      </c>
      <c r="O42" s="36">
        <f t="shared" si="46"/>
        <v>0</v>
      </c>
      <c r="P42" s="36">
        <f t="shared" si="46"/>
        <v>0</v>
      </c>
      <c r="Q42" s="36">
        <f t="shared" si="46"/>
        <v>0</v>
      </c>
      <c r="R42" s="36">
        <f t="shared" si="46"/>
        <v>0</v>
      </c>
      <c r="S42" s="36">
        <f t="shared" si="47"/>
        <v>0</v>
      </c>
      <c r="T42" s="36">
        <f t="shared" si="47"/>
        <v>0</v>
      </c>
      <c r="U42" s="36">
        <f t="shared" si="47"/>
        <v>0</v>
      </c>
      <c r="V42" s="36">
        <f t="shared" si="47"/>
        <v>0</v>
      </c>
      <c r="W42" s="36">
        <f t="shared" si="47"/>
        <v>0</v>
      </c>
      <c r="X42" s="36">
        <f t="shared" si="47"/>
        <v>0</v>
      </c>
      <c r="Y42" s="36">
        <f t="shared" si="47"/>
        <v>0</v>
      </c>
      <c r="Z42" s="36">
        <f t="shared" si="47"/>
        <v>0</v>
      </c>
      <c r="AA42" s="36">
        <f t="shared" si="47"/>
        <v>0</v>
      </c>
      <c r="AB42" s="36">
        <f t="shared" si="47"/>
        <v>0</v>
      </c>
      <c r="AC42" s="36">
        <f t="shared" si="48"/>
        <v>0</v>
      </c>
      <c r="AD42" s="36">
        <f t="shared" si="48"/>
        <v>0</v>
      </c>
      <c r="AE42" s="36">
        <f t="shared" si="48"/>
        <v>0</v>
      </c>
      <c r="AF42" s="36">
        <f t="shared" si="48"/>
        <v>0</v>
      </c>
      <c r="AG42" s="36">
        <f t="shared" si="48"/>
        <v>0</v>
      </c>
      <c r="AH42" s="36">
        <f t="shared" si="48"/>
        <v>0</v>
      </c>
      <c r="AI42" s="36">
        <f t="shared" si="48"/>
        <v>0</v>
      </c>
      <c r="AJ42" s="5">
        <v>0</v>
      </c>
    </row>
    <row r="43" spans="1:36" x14ac:dyDescent="0.25">
      <c r="B43" t="str">
        <f t="shared" ref="B43:B44" si="49">B42</f>
        <v>T-HPT*</v>
      </c>
      <c r="C43" t="str">
        <f t="shared" ref="C43:C44" si="50">C42</f>
        <v>TRAPM</v>
      </c>
      <c r="E43">
        <v>2030</v>
      </c>
      <c r="F43" t="s">
        <v>40</v>
      </c>
      <c r="G43">
        <v>-1</v>
      </c>
      <c r="I43" s="36">
        <f t="shared" ref="I43:AI43" si="51">ROUNDUP(C$82,3)</f>
        <v>3.0000000000000001E-3</v>
      </c>
      <c r="J43" s="36">
        <f t="shared" si="51"/>
        <v>0</v>
      </c>
      <c r="K43" s="36">
        <f t="shared" si="51"/>
        <v>0</v>
      </c>
      <c r="L43" s="36">
        <f t="shared" si="51"/>
        <v>0</v>
      </c>
      <c r="M43" s="36">
        <f t="shared" si="51"/>
        <v>0</v>
      </c>
      <c r="N43" s="36">
        <f t="shared" si="51"/>
        <v>0</v>
      </c>
      <c r="O43" s="36">
        <f t="shared" si="51"/>
        <v>0</v>
      </c>
      <c r="P43" s="36">
        <f t="shared" si="51"/>
        <v>0</v>
      </c>
      <c r="Q43" s="36">
        <f t="shared" si="51"/>
        <v>0</v>
      </c>
      <c r="R43" s="36">
        <f t="shared" si="51"/>
        <v>0</v>
      </c>
      <c r="S43" s="36">
        <f t="shared" si="51"/>
        <v>0</v>
      </c>
      <c r="T43" s="36">
        <f t="shared" si="51"/>
        <v>0</v>
      </c>
      <c r="U43" s="36">
        <f t="shared" si="51"/>
        <v>0</v>
      </c>
      <c r="V43" s="36">
        <f t="shared" si="51"/>
        <v>0</v>
      </c>
      <c r="W43" s="36">
        <f t="shared" si="51"/>
        <v>0</v>
      </c>
      <c r="X43" s="36">
        <f t="shared" si="51"/>
        <v>0</v>
      </c>
      <c r="Y43" s="36">
        <f t="shared" si="51"/>
        <v>0</v>
      </c>
      <c r="Z43" s="36">
        <f t="shared" si="51"/>
        <v>0</v>
      </c>
      <c r="AA43" s="36">
        <f t="shared" si="51"/>
        <v>0</v>
      </c>
      <c r="AB43" s="36">
        <f t="shared" si="51"/>
        <v>0</v>
      </c>
      <c r="AC43" s="36">
        <f t="shared" si="51"/>
        <v>0</v>
      </c>
      <c r="AD43" s="36">
        <f t="shared" si="51"/>
        <v>0</v>
      </c>
      <c r="AE43" s="36">
        <f t="shared" si="51"/>
        <v>0</v>
      </c>
      <c r="AF43" s="36">
        <f t="shared" si="51"/>
        <v>0</v>
      </c>
      <c r="AG43" s="36">
        <f t="shared" si="51"/>
        <v>0</v>
      </c>
      <c r="AH43" s="36">
        <f t="shared" si="51"/>
        <v>0</v>
      </c>
      <c r="AI43" s="36">
        <f t="shared" si="51"/>
        <v>0</v>
      </c>
      <c r="AJ43" s="5">
        <v>0</v>
      </c>
    </row>
    <row r="44" spans="1:36" x14ac:dyDescent="0.25">
      <c r="B44" t="str">
        <f t="shared" si="49"/>
        <v>T-HPT*</v>
      </c>
      <c r="C44" t="str">
        <f t="shared" si="50"/>
        <v>TRAPM</v>
      </c>
      <c r="E44">
        <v>2050</v>
      </c>
      <c r="F44" t="s">
        <v>40</v>
      </c>
      <c r="G44">
        <v>-1</v>
      </c>
      <c r="I44" s="36">
        <f t="shared" ref="I44:AI44" si="52">ROUNDUP(C$96,3)</f>
        <v>0.02</v>
      </c>
      <c r="J44" s="36">
        <f t="shared" si="52"/>
        <v>0</v>
      </c>
      <c r="K44" s="36">
        <f t="shared" si="52"/>
        <v>0</v>
      </c>
      <c r="L44" s="36">
        <f t="shared" si="52"/>
        <v>0</v>
      </c>
      <c r="M44" s="36">
        <f t="shared" si="52"/>
        <v>0</v>
      </c>
      <c r="N44" s="36">
        <f t="shared" si="52"/>
        <v>0</v>
      </c>
      <c r="O44" s="36">
        <f t="shared" si="52"/>
        <v>0</v>
      </c>
      <c r="P44" s="36">
        <f t="shared" si="52"/>
        <v>0</v>
      </c>
      <c r="Q44" s="36">
        <f t="shared" si="52"/>
        <v>0</v>
      </c>
      <c r="R44" s="36">
        <f t="shared" si="52"/>
        <v>0</v>
      </c>
      <c r="S44" s="36">
        <f t="shared" si="52"/>
        <v>0</v>
      </c>
      <c r="T44" s="36">
        <f t="shared" si="52"/>
        <v>0</v>
      </c>
      <c r="U44" s="36">
        <f t="shared" si="52"/>
        <v>0</v>
      </c>
      <c r="V44" s="36">
        <f t="shared" si="52"/>
        <v>0</v>
      </c>
      <c r="W44" s="36">
        <f t="shared" si="52"/>
        <v>0</v>
      </c>
      <c r="X44" s="36">
        <f t="shared" si="52"/>
        <v>0</v>
      </c>
      <c r="Y44" s="36">
        <f t="shared" si="52"/>
        <v>0</v>
      </c>
      <c r="Z44" s="36">
        <f t="shared" si="52"/>
        <v>0</v>
      </c>
      <c r="AA44" s="36">
        <f t="shared" si="52"/>
        <v>0</v>
      </c>
      <c r="AB44" s="36">
        <f t="shared" si="52"/>
        <v>0</v>
      </c>
      <c r="AC44" s="36">
        <f t="shared" si="52"/>
        <v>0</v>
      </c>
      <c r="AD44" s="36">
        <f t="shared" si="52"/>
        <v>0</v>
      </c>
      <c r="AE44" s="36">
        <f t="shared" si="52"/>
        <v>0</v>
      </c>
      <c r="AF44" s="36">
        <f t="shared" si="52"/>
        <v>0</v>
      </c>
      <c r="AG44" s="36">
        <f t="shared" si="52"/>
        <v>0</v>
      </c>
      <c r="AH44" s="36">
        <f t="shared" si="52"/>
        <v>0</v>
      </c>
      <c r="AI44" s="36">
        <f t="shared" si="52"/>
        <v>0</v>
      </c>
      <c r="AJ44" s="5">
        <v>0</v>
      </c>
    </row>
    <row r="45" spans="1:36" x14ac:dyDescent="0.25">
      <c r="A45" s="6"/>
      <c r="B45" s="6"/>
      <c r="C45" s="6"/>
      <c r="D45" s="6"/>
      <c r="E45" s="6">
        <v>0</v>
      </c>
      <c r="F45" s="6" t="s">
        <v>40</v>
      </c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6">
        <v>5</v>
      </c>
    </row>
    <row r="46" spans="1:36" x14ac:dyDescent="0.25">
      <c r="I46" s="5"/>
    </row>
    <row r="47" spans="1:36" x14ac:dyDescent="0.25">
      <c r="H47" t="s">
        <v>186</v>
      </c>
      <c r="I47" s="37">
        <f>SUM(I11,I16,I21,I26,I31,I36,I41)</f>
        <v>1.0023</v>
      </c>
      <c r="J47" s="37">
        <f t="shared" ref="J47:AI47" si="53">SUM(J11,J16,J21,J26,J31,J36,J41)</f>
        <v>1.0022</v>
      </c>
      <c r="K47" s="37">
        <f t="shared" si="53"/>
        <v>1.0022</v>
      </c>
      <c r="L47" s="37">
        <f t="shared" si="53"/>
        <v>1.0017</v>
      </c>
      <c r="M47" s="37">
        <f t="shared" si="53"/>
        <v>1.0005999999999999</v>
      </c>
      <c r="N47" s="37">
        <f t="shared" si="53"/>
        <v>1.0027000000000001</v>
      </c>
      <c r="O47" s="37">
        <f t="shared" si="53"/>
        <v>1.0013000000000001</v>
      </c>
      <c r="P47" s="37">
        <f t="shared" si="53"/>
        <v>1.0015000000000001</v>
      </c>
      <c r="Q47" s="37">
        <f t="shared" si="53"/>
        <v>1.0006000000000002</v>
      </c>
      <c r="R47" s="37">
        <f t="shared" si="53"/>
        <v>1.0013999999999998</v>
      </c>
      <c r="S47" s="37">
        <f t="shared" si="53"/>
        <v>1.002</v>
      </c>
      <c r="T47" s="37">
        <f t="shared" si="53"/>
        <v>1.0004</v>
      </c>
      <c r="U47" s="37">
        <f t="shared" si="53"/>
        <v>1.002</v>
      </c>
      <c r="V47" s="37">
        <f t="shared" si="53"/>
        <v>1.0023</v>
      </c>
      <c r="W47" s="37">
        <f t="shared" si="53"/>
        <v>1.0010000000000001</v>
      </c>
      <c r="X47" s="37">
        <f t="shared" si="53"/>
        <v>1.0015000000000001</v>
      </c>
      <c r="Y47" s="37">
        <f t="shared" si="53"/>
        <v>1.0009000000000001</v>
      </c>
      <c r="Z47" s="37">
        <f t="shared" si="53"/>
        <v>1.002</v>
      </c>
      <c r="AA47" s="37">
        <f t="shared" si="53"/>
        <v>1.0016</v>
      </c>
      <c r="AB47" s="37">
        <f t="shared" si="53"/>
        <v>1.0022</v>
      </c>
      <c r="AC47" s="37">
        <f t="shared" si="53"/>
        <v>1.002</v>
      </c>
      <c r="AD47" s="37">
        <f t="shared" si="53"/>
        <v>1.002</v>
      </c>
      <c r="AE47" s="37">
        <f t="shared" si="53"/>
        <v>1.0008000000000001</v>
      </c>
      <c r="AF47" s="37">
        <f t="shared" si="53"/>
        <v>1.0012000000000001</v>
      </c>
      <c r="AG47" s="37">
        <f t="shared" si="53"/>
        <v>1.002</v>
      </c>
      <c r="AH47" s="37">
        <f t="shared" si="53"/>
        <v>1.0022</v>
      </c>
      <c r="AI47" s="37">
        <f t="shared" si="53"/>
        <v>1.002</v>
      </c>
    </row>
    <row r="48" spans="1:36" x14ac:dyDescent="0.25">
      <c r="I48" s="37">
        <f t="shared" ref="I48:AI48" si="54">SUM(I12,I17,I22,I27,I32,I37,I42)</f>
        <v>1.0023</v>
      </c>
      <c r="J48" s="37">
        <f t="shared" si="54"/>
        <v>1.0022</v>
      </c>
      <c r="K48" s="37">
        <f t="shared" si="54"/>
        <v>1.0022</v>
      </c>
      <c r="L48" s="37">
        <f t="shared" si="54"/>
        <v>1.0017</v>
      </c>
      <c r="M48" s="37">
        <f t="shared" si="54"/>
        <v>1.0005999999999999</v>
      </c>
      <c r="N48" s="37">
        <f t="shared" si="54"/>
        <v>1.0027000000000001</v>
      </c>
      <c r="O48" s="37">
        <f t="shared" si="54"/>
        <v>1.0013000000000001</v>
      </c>
      <c r="P48" s="37">
        <f t="shared" si="54"/>
        <v>1.0015000000000001</v>
      </c>
      <c r="Q48" s="37">
        <f t="shared" si="54"/>
        <v>1.0006000000000002</v>
      </c>
      <c r="R48" s="37">
        <f t="shared" si="54"/>
        <v>1.0013999999999998</v>
      </c>
      <c r="S48" s="37">
        <f t="shared" si="54"/>
        <v>1.002</v>
      </c>
      <c r="T48" s="37">
        <f t="shared" si="54"/>
        <v>1.0004</v>
      </c>
      <c r="U48" s="37">
        <f t="shared" si="54"/>
        <v>1.002</v>
      </c>
      <c r="V48" s="37">
        <f t="shared" si="54"/>
        <v>1.0023</v>
      </c>
      <c r="W48" s="37">
        <f t="shared" si="54"/>
        <v>1.0010000000000001</v>
      </c>
      <c r="X48" s="37">
        <f t="shared" si="54"/>
        <v>1.0015000000000001</v>
      </c>
      <c r="Y48" s="37">
        <f t="shared" si="54"/>
        <v>1.0009000000000001</v>
      </c>
      <c r="Z48" s="37">
        <f t="shared" si="54"/>
        <v>1.002</v>
      </c>
      <c r="AA48" s="37">
        <f t="shared" si="54"/>
        <v>1.0016</v>
      </c>
      <c r="AB48" s="37">
        <f t="shared" si="54"/>
        <v>1.0022</v>
      </c>
      <c r="AC48" s="37">
        <f t="shared" si="54"/>
        <v>1.002</v>
      </c>
      <c r="AD48" s="37">
        <f t="shared" si="54"/>
        <v>1.002</v>
      </c>
      <c r="AE48" s="37">
        <f t="shared" si="54"/>
        <v>1.0008000000000001</v>
      </c>
      <c r="AF48" s="37">
        <f t="shared" si="54"/>
        <v>1.0012000000000001</v>
      </c>
      <c r="AG48" s="37">
        <f t="shared" si="54"/>
        <v>1.002</v>
      </c>
      <c r="AH48" s="37">
        <f t="shared" si="54"/>
        <v>1.0022</v>
      </c>
      <c r="AI48" s="37">
        <f t="shared" si="54"/>
        <v>1.002</v>
      </c>
    </row>
    <row r="49" spans="1:35" x14ac:dyDescent="0.25">
      <c r="I49" s="37">
        <f t="shared" ref="I49:AI49" si="55">SUM(I13,I18,I23,I28,I33,I38,I43)</f>
        <v>1</v>
      </c>
      <c r="J49" s="37">
        <f t="shared" si="55"/>
        <v>1.0022</v>
      </c>
      <c r="K49" s="37">
        <f t="shared" si="55"/>
        <v>1.0022</v>
      </c>
      <c r="L49" s="37">
        <f t="shared" si="55"/>
        <v>1.0017</v>
      </c>
      <c r="M49" s="37">
        <f t="shared" si="55"/>
        <v>1.0005999999999999</v>
      </c>
      <c r="N49" s="37">
        <f t="shared" si="55"/>
        <v>1.0027000000000001</v>
      </c>
      <c r="O49" s="37">
        <f t="shared" si="55"/>
        <v>1.0013000000000001</v>
      </c>
      <c r="P49" s="37">
        <f t="shared" si="55"/>
        <v>1.0015000000000001</v>
      </c>
      <c r="Q49" s="37">
        <f t="shared" si="55"/>
        <v>1.0006000000000002</v>
      </c>
      <c r="R49" s="37">
        <f t="shared" si="55"/>
        <v>1.0013999999999998</v>
      </c>
      <c r="S49" s="37">
        <f t="shared" si="55"/>
        <v>1.002</v>
      </c>
      <c r="T49" s="37">
        <f t="shared" si="55"/>
        <v>1.0004</v>
      </c>
      <c r="U49" s="37">
        <f t="shared" si="55"/>
        <v>1.002</v>
      </c>
      <c r="V49" s="37">
        <f t="shared" si="55"/>
        <v>1.0023</v>
      </c>
      <c r="W49" s="37">
        <f t="shared" si="55"/>
        <v>1.0010000000000001</v>
      </c>
      <c r="X49" s="37">
        <f t="shared" si="55"/>
        <v>1.0015000000000001</v>
      </c>
      <c r="Y49" s="37">
        <f t="shared" si="55"/>
        <v>1.0009000000000001</v>
      </c>
      <c r="Z49" s="37">
        <f t="shared" si="55"/>
        <v>1.002</v>
      </c>
      <c r="AA49" s="37">
        <f t="shared" si="55"/>
        <v>1.0016</v>
      </c>
      <c r="AB49" s="37">
        <f t="shared" si="55"/>
        <v>1.0022</v>
      </c>
      <c r="AC49" s="37">
        <f t="shared" si="55"/>
        <v>1.002</v>
      </c>
      <c r="AD49" s="37">
        <f t="shared" si="55"/>
        <v>1.002</v>
      </c>
      <c r="AE49" s="37">
        <f t="shared" si="55"/>
        <v>1.0008000000000001</v>
      </c>
      <c r="AF49" s="37">
        <f t="shared" si="55"/>
        <v>1.0012000000000001</v>
      </c>
      <c r="AG49" s="37">
        <f t="shared" si="55"/>
        <v>1.002</v>
      </c>
      <c r="AH49" s="37">
        <f t="shared" si="55"/>
        <v>1.0022</v>
      </c>
      <c r="AI49" s="37">
        <f t="shared" si="55"/>
        <v>1.002</v>
      </c>
    </row>
    <row r="50" spans="1:35" x14ac:dyDescent="0.25">
      <c r="A50" s="1"/>
      <c r="I50" s="37">
        <f t="shared" ref="I50:AI50" si="56">SUM(I14,I19,I24,I29,I34,I39,I44)</f>
        <v>1</v>
      </c>
      <c r="J50" s="37">
        <f t="shared" si="56"/>
        <v>1.0022</v>
      </c>
      <c r="K50" s="37">
        <f t="shared" si="56"/>
        <v>1.0022</v>
      </c>
      <c r="L50" s="37">
        <f t="shared" si="56"/>
        <v>1.0017</v>
      </c>
      <c r="M50" s="37">
        <f t="shared" si="56"/>
        <v>1.0005999999999999</v>
      </c>
      <c r="N50" s="37">
        <f t="shared" si="56"/>
        <v>1.0027000000000001</v>
      </c>
      <c r="O50" s="37">
        <f t="shared" si="56"/>
        <v>1.0013000000000001</v>
      </c>
      <c r="P50" s="37">
        <f t="shared" si="56"/>
        <v>1.0015000000000001</v>
      </c>
      <c r="Q50" s="37">
        <f t="shared" si="56"/>
        <v>1.0006000000000002</v>
      </c>
      <c r="R50" s="37">
        <f t="shared" si="56"/>
        <v>1.0013999999999998</v>
      </c>
      <c r="S50" s="37">
        <f t="shared" si="56"/>
        <v>1.002</v>
      </c>
      <c r="T50" s="37">
        <f t="shared" si="56"/>
        <v>1.0004</v>
      </c>
      <c r="U50" s="37">
        <f t="shared" si="56"/>
        <v>1.002</v>
      </c>
      <c r="V50" s="37">
        <f t="shared" si="56"/>
        <v>1.0023</v>
      </c>
      <c r="W50" s="37">
        <f t="shared" si="56"/>
        <v>1.0010000000000001</v>
      </c>
      <c r="X50" s="37">
        <f t="shared" si="56"/>
        <v>1.0015000000000001</v>
      </c>
      <c r="Y50" s="37">
        <f t="shared" si="56"/>
        <v>1.0009000000000001</v>
      </c>
      <c r="Z50" s="37">
        <f t="shared" si="56"/>
        <v>1.002</v>
      </c>
      <c r="AA50" s="37">
        <f t="shared" si="56"/>
        <v>1.0016</v>
      </c>
      <c r="AB50" s="37">
        <f t="shared" si="56"/>
        <v>1.0022</v>
      </c>
      <c r="AC50" s="37">
        <f t="shared" si="56"/>
        <v>1.002</v>
      </c>
      <c r="AD50" s="37">
        <f t="shared" si="56"/>
        <v>1.002</v>
      </c>
      <c r="AE50" s="37">
        <f t="shared" si="56"/>
        <v>1.0008000000000001</v>
      </c>
      <c r="AF50" s="37">
        <f t="shared" si="56"/>
        <v>1.0012000000000001</v>
      </c>
      <c r="AG50" s="37">
        <f t="shared" si="56"/>
        <v>1.002</v>
      </c>
      <c r="AH50" s="37">
        <f t="shared" si="56"/>
        <v>1.0022</v>
      </c>
      <c r="AI50" s="37">
        <f t="shared" si="56"/>
        <v>1.002</v>
      </c>
    </row>
    <row r="57" spans="1:35" ht="19.5" thickBot="1" x14ac:dyDescent="0.3">
      <c r="A57" s="26" t="s">
        <v>183</v>
      </c>
      <c r="B57" s="26"/>
      <c r="C57" s="26"/>
      <c r="D57" s="26"/>
      <c r="E57" s="26"/>
    </row>
    <row r="59" spans="1:35" ht="15.75" x14ac:dyDescent="0.25">
      <c r="A59" s="27" t="s">
        <v>199</v>
      </c>
      <c r="B59" s="27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35" x14ac:dyDescent="0.25">
      <c r="A60" s="29" t="s">
        <v>170</v>
      </c>
      <c r="B60" s="29" t="s">
        <v>171</v>
      </c>
      <c r="C60" s="30" t="s">
        <v>58</v>
      </c>
      <c r="D60" s="30" t="s">
        <v>64</v>
      </c>
      <c r="E60" s="30" t="s">
        <v>69</v>
      </c>
      <c r="F60" s="30" t="s">
        <v>72</v>
      </c>
      <c r="G60" s="30" t="s">
        <v>73</v>
      </c>
      <c r="H60" s="30" t="s">
        <v>74</v>
      </c>
      <c r="I60" s="30" t="s">
        <v>77</v>
      </c>
      <c r="J60" s="30" t="s">
        <v>78</v>
      </c>
      <c r="K60" s="30" t="s">
        <v>80</v>
      </c>
      <c r="L60" s="30" t="s">
        <v>82</v>
      </c>
      <c r="M60" s="30" t="s">
        <v>87</v>
      </c>
      <c r="N60" s="30" t="s">
        <v>88</v>
      </c>
      <c r="O60" s="30" t="s">
        <v>89</v>
      </c>
      <c r="P60" s="30" t="s">
        <v>66</v>
      </c>
      <c r="Q60" s="30" t="s">
        <v>67</v>
      </c>
      <c r="R60" s="30" t="s">
        <v>71</v>
      </c>
      <c r="S60" s="30" t="s">
        <v>76</v>
      </c>
      <c r="T60" s="30" t="s">
        <v>85</v>
      </c>
      <c r="U60" s="30" t="s">
        <v>86</v>
      </c>
      <c r="V60" s="30" t="s">
        <v>70</v>
      </c>
      <c r="W60" s="30" t="s">
        <v>75</v>
      </c>
      <c r="X60" s="30" t="s">
        <v>79</v>
      </c>
      <c r="Y60" s="30" t="s">
        <v>83</v>
      </c>
      <c r="Z60" s="30" t="s">
        <v>84</v>
      </c>
      <c r="AA60" s="30" t="s">
        <v>65</v>
      </c>
      <c r="AB60" s="30" t="s">
        <v>68</v>
      </c>
      <c r="AC60" s="30" t="s">
        <v>81</v>
      </c>
    </row>
    <row r="61" spans="1:35" x14ac:dyDescent="0.25">
      <c r="A61" s="28" t="s">
        <v>172</v>
      </c>
      <c r="B61" s="28" t="s">
        <v>173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</row>
    <row r="62" spans="1:35" x14ac:dyDescent="0.25">
      <c r="A62" s="28"/>
      <c r="B62" s="28" t="s">
        <v>174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</row>
    <row r="63" spans="1:35" x14ac:dyDescent="0.25">
      <c r="A63" s="28" t="s">
        <v>175</v>
      </c>
      <c r="B63" s="28" t="s">
        <v>176</v>
      </c>
      <c r="C63" s="32">
        <v>3.2739468688573266E-3</v>
      </c>
      <c r="D63" s="31">
        <v>2.1586268841599747E-3</v>
      </c>
      <c r="E63" s="31">
        <v>4.1909857054726746E-3</v>
      </c>
      <c r="F63" s="31">
        <v>3.6319751739066989E-3</v>
      </c>
      <c r="G63" s="31">
        <v>2.5491869155235955E-3</v>
      </c>
      <c r="H63" s="31">
        <v>1.6941154698507114E-3</v>
      </c>
      <c r="I63" s="31">
        <v>3.2883004760979389E-3</v>
      </c>
      <c r="J63" s="31">
        <v>2.4416088687366478E-3</v>
      </c>
      <c r="K63" s="31">
        <v>3.5159102982178412E-3</v>
      </c>
      <c r="L63" s="31">
        <v>3.3185344885490013E-3</v>
      </c>
      <c r="M63" s="31">
        <v>2.939754742265497E-3</v>
      </c>
      <c r="N63" s="31">
        <v>3.3151523856669103E-3</v>
      </c>
      <c r="O63" s="31">
        <v>3.906666915379246E-3</v>
      </c>
      <c r="P63" s="31">
        <v>3.2306073901205486E-3</v>
      </c>
      <c r="Q63" s="31">
        <v>3.9969766503394092E-3</v>
      </c>
      <c r="R63" s="31">
        <v>2.4423953155841079E-3</v>
      </c>
      <c r="S63" s="31">
        <v>2.8914591982090753E-3</v>
      </c>
      <c r="T63" s="31">
        <v>2.9812499263931389E-3</v>
      </c>
      <c r="U63" s="31">
        <v>3.5441732524901714E-3</v>
      </c>
      <c r="V63" s="31">
        <v>2.1106258862285242E-3</v>
      </c>
      <c r="W63" s="31">
        <v>4.0260002016890241E-3</v>
      </c>
      <c r="X63" s="31">
        <v>1.9054783663146626E-3</v>
      </c>
      <c r="Y63" s="31">
        <v>1.7694736792673005E-3</v>
      </c>
      <c r="Z63" s="31">
        <v>2.1690169741061518E-3</v>
      </c>
      <c r="AA63" s="31">
        <v>1.996201699404686E-3</v>
      </c>
      <c r="AB63" s="31">
        <v>2.1678265957034699E-3</v>
      </c>
      <c r="AC63" s="31">
        <v>1.9708873200458749E-3</v>
      </c>
    </row>
    <row r="64" spans="1:35" x14ac:dyDescent="0.25">
      <c r="A64" s="28"/>
      <c r="B64" s="28" t="s">
        <v>177</v>
      </c>
      <c r="C64" s="31">
        <v>0.83405572391255312</v>
      </c>
      <c r="D64" s="31">
        <v>0.88136996225712338</v>
      </c>
      <c r="E64" s="31">
        <v>0.72410905133504211</v>
      </c>
      <c r="F64" s="31">
        <v>0.85033097733510543</v>
      </c>
      <c r="G64" s="31">
        <v>0.81358360125192186</v>
      </c>
      <c r="H64" s="31">
        <v>0.88000079438796519</v>
      </c>
      <c r="I64" s="31">
        <v>0.86292967512561713</v>
      </c>
      <c r="J64" s="31">
        <v>0.84991917486050839</v>
      </c>
      <c r="K64" s="31">
        <v>0.87489878054676506</v>
      </c>
      <c r="L64" s="31">
        <v>0.84396948853578213</v>
      </c>
      <c r="M64" s="31">
        <v>0.89058577172865516</v>
      </c>
      <c r="N64" s="31">
        <v>0.88596847722847849</v>
      </c>
      <c r="O64" s="31">
        <v>0.87519253516054751</v>
      </c>
      <c r="P64" s="31">
        <v>0.89017909286971042</v>
      </c>
      <c r="Q64" s="31">
        <v>0.88395825319439558</v>
      </c>
      <c r="R64" s="31">
        <v>0.80306472393989703</v>
      </c>
      <c r="S64" s="31">
        <v>0.88153417928289457</v>
      </c>
      <c r="T64" s="31">
        <v>0.87036679499941227</v>
      </c>
      <c r="U64" s="31">
        <v>0.89725064481847272</v>
      </c>
      <c r="V64" s="31">
        <v>0.84303694258501916</v>
      </c>
      <c r="W64" s="31">
        <v>0.88561230886447639</v>
      </c>
      <c r="X64" s="31">
        <v>0.83536706688667051</v>
      </c>
      <c r="Y64" s="31">
        <v>0.90275636290048633</v>
      </c>
      <c r="Z64" s="31">
        <v>0.87891574758893642</v>
      </c>
      <c r="AA64" s="31">
        <v>0.9444737396739924</v>
      </c>
      <c r="AB64" s="31">
        <v>0.97631596747347482</v>
      </c>
      <c r="AC64" s="31">
        <v>0.7484312106638259</v>
      </c>
    </row>
    <row r="65" spans="1:29" x14ac:dyDescent="0.25">
      <c r="A65" s="28" t="s">
        <v>178</v>
      </c>
      <c r="B65" s="28" t="s">
        <v>179</v>
      </c>
      <c r="C65" s="31">
        <v>2.1905905312439161E-2</v>
      </c>
      <c r="D65" s="31">
        <v>9.3709663140288998E-3</v>
      </c>
      <c r="E65" s="31">
        <v>4.6019564968395495E-2</v>
      </c>
      <c r="F65" s="31">
        <v>1.8394858695029128E-2</v>
      </c>
      <c r="G65" s="31">
        <v>9.9598084318994508E-3</v>
      </c>
      <c r="H65" s="31">
        <v>1.3237997918849932E-2</v>
      </c>
      <c r="I65" s="31">
        <v>1.1420057155050359E-2</v>
      </c>
      <c r="J65" s="31">
        <v>2.6498598054231513E-2</v>
      </c>
      <c r="K65" s="31">
        <v>2.5642116158186581E-2</v>
      </c>
      <c r="L65" s="31">
        <v>8.6437934593511252E-3</v>
      </c>
      <c r="M65" s="31">
        <v>1.5314370184172183E-2</v>
      </c>
      <c r="N65" s="31">
        <v>7.9154020817384443E-3</v>
      </c>
      <c r="O65" s="31">
        <v>1.1871653704006174E-2</v>
      </c>
      <c r="P65" s="31">
        <v>1.3089641552029165E-2</v>
      </c>
      <c r="Q65" s="31">
        <v>1.6194784858342321E-2</v>
      </c>
      <c r="R65" s="31">
        <v>1.272342398540301E-2</v>
      </c>
      <c r="S65" s="31">
        <v>1.6945626580446856E-2</v>
      </c>
      <c r="T65" s="31">
        <v>6.4710564013944778E-3</v>
      </c>
      <c r="U65" s="31">
        <v>1.1282963024401618E-2</v>
      </c>
      <c r="V65" s="31">
        <v>1.7408913059663488E-2</v>
      </c>
      <c r="W65" s="31">
        <v>1.0486530825816983E-2</v>
      </c>
      <c r="X65" s="31">
        <v>9.0992061135074936E-3</v>
      </c>
      <c r="Y65" s="31">
        <v>7.6815860877352945E-3</v>
      </c>
      <c r="Z65" s="31">
        <v>1.129928575321087E-2</v>
      </c>
      <c r="AA65" s="31">
        <v>1.2132191360051241E-2</v>
      </c>
      <c r="AB65" s="31">
        <v>1.4116355738962196E-2</v>
      </c>
      <c r="AC65" s="31">
        <v>5.1335741680296381E-3</v>
      </c>
    </row>
    <row r="66" spans="1:29" x14ac:dyDescent="0.25">
      <c r="A66" s="28"/>
      <c r="B66" s="28" t="s">
        <v>180</v>
      </c>
      <c r="C66" s="31">
        <v>0.13420523697456904</v>
      </c>
      <c r="D66" s="31">
        <v>0.10710044454468777</v>
      </c>
      <c r="E66" s="31">
        <v>0.19876243811835848</v>
      </c>
      <c r="F66" s="31">
        <v>0.12764218879595873</v>
      </c>
      <c r="G66" s="31">
        <v>0.17390740340065505</v>
      </c>
      <c r="H66" s="31">
        <v>0.10506709222333424</v>
      </c>
      <c r="I66" s="31">
        <v>0.12236196724323453</v>
      </c>
      <c r="J66" s="31">
        <v>0.12114061821652349</v>
      </c>
      <c r="K66" s="31">
        <v>9.5943192996830379E-2</v>
      </c>
      <c r="L66" s="31">
        <v>0.14406818351631784</v>
      </c>
      <c r="M66" s="31">
        <v>9.1160103344907026E-2</v>
      </c>
      <c r="N66" s="31">
        <v>0.10280096830411618</v>
      </c>
      <c r="O66" s="31">
        <v>0.1090291442200671</v>
      </c>
      <c r="P66" s="31">
        <v>9.3500658188139713E-2</v>
      </c>
      <c r="Q66" s="31">
        <v>9.5849985296922749E-2</v>
      </c>
      <c r="R66" s="31">
        <v>0.18176945675911579</v>
      </c>
      <c r="S66" s="31">
        <v>9.8628734938449439E-2</v>
      </c>
      <c r="T66" s="31">
        <v>0.1201808986728002</v>
      </c>
      <c r="U66" s="31">
        <v>8.7922218904635543E-2</v>
      </c>
      <c r="V66" s="31">
        <v>0.13744351846908884</v>
      </c>
      <c r="W66" s="31">
        <v>9.9875160108017558E-2</v>
      </c>
      <c r="X66" s="31">
        <v>0.15362824863350735</v>
      </c>
      <c r="Y66" s="31">
        <v>8.779257733251114E-2</v>
      </c>
      <c r="Z66" s="31">
        <v>0.10761594968374652</v>
      </c>
      <c r="AA66" s="31">
        <v>4.1397867266551647E-2</v>
      </c>
      <c r="AB66" s="31">
        <v>7.3998501918595234E-3</v>
      </c>
      <c r="AC66" s="31">
        <v>0.24446432784809863</v>
      </c>
    </row>
    <row r="67" spans="1:29" x14ac:dyDescent="0.25">
      <c r="A67" s="28"/>
      <c r="B67" s="28" t="s">
        <v>181</v>
      </c>
      <c r="C67" s="31">
        <v>6.559186931581344E-3</v>
      </c>
      <c r="D67" s="31">
        <v>0</v>
      </c>
      <c r="E67" s="31">
        <v>2.6917959872731177E-2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</row>
    <row r="68" spans="1:29" x14ac:dyDescent="0.25">
      <c r="A68" s="28"/>
      <c r="B68" s="28" t="s">
        <v>182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</row>
    <row r="69" spans="1:29" x14ac:dyDescent="0.25">
      <c r="A69" s="33"/>
      <c r="B69" s="34" t="s">
        <v>184</v>
      </c>
      <c r="C69" s="35">
        <v>1</v>
      </c>
      <c r="D69" s="35">
        <v>1</v>
      </c>
      <c r="E69" s="35">
        <v>1</v>
      </c>
      <c r="F69" s="35">
        <v>1</v>
      </c>
      <c r="G69" s="35">
        <v>1</v>
      </c>
      <c r="H69" s="35">
        <v>1.0000000000000002</v>
      </c>
      <c r="I69" s="35">
        <v>1</v>
      </c>
      <c r="J69" s="35">
        <v>1</v>
      </c>
      <c r="K69" s="35">
        <v>0.99999999999999989</v>
      </c>
      <c r="L69" s="35">
        <v>1.0000000000000002</v>
      </c>
      <c r="M69" s="35">
        <v>0.99999999999999978</v>
      </c>
      <c r="N69" s="35">
        <v>1</v>
      </c>
      <c r="O69" s="35">
        <v>1</v>
      </c>
      <c r="P69" s="35">
        <v>0.99999999999999989</v>
      </c>
      <c r="Q69" s="35">
        <v>1</v>
      </c>
      <c r="R69" s="35">
        <v>1</v>
      </c>
      <c r="S69" s="35">
        <v>1</v>
      </c>
      <c r="T69" s="35">
        <v>1</v>
      </c>
      <c r="U69" s="35">
        <v>1</v>
      </c>
      <c r="V69" s="35">
        <v>1</v>
      </c>
      <c r="W69" s="35">
        <v>0.99999999999999989</v>
      </c>
      <c r="X69" s="35">
        <v>1</v>
      </c>
      <c r="Y69" s="35">
        <v>1</v>
      </c>
      <c r="Z69" s="35">
        <v>0.99999999999999989</v>
      </c>
      <c r="AA69" s="35">
        <v>1</v>
      </c>
      <c r="AB69" s="35">
        <v>1</v>
      </c>
      <c r="AC69" s="35">
        <v>1</v>
      </c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5.75" x14ac:dyDescent="0.25">
      <c r="A73" s="27" t="s">
        <v>193</v>
      </c>
      <c r="B73" s="27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x14ac:dyDescent="0.25">
      <c r="A74" s="29" t="s">
        <v>170</v>
      </c>
      <c r="B74" s="29" t="s">
        <v>171</v>
      </c>
      <c r="C74" s="30" t="s">
        <v>58</v>
      </c>
      <c r="D74" s="30" t="s">
        <v>64</v>
      </c>
      <c r="E74" s="30" t="s">
        <v>69</v>
      </c>
      <c r="F74" s="30" t="s">
        <v>72</v>
      </c>
      <c r="G74" s="30" t="s">
        <v>73</v>
      </c>
      <c r="H74" s="30" t="s">
        <v>74</v>
      </c>
      <c r="I74" s="30" t="s">
        <v>77</v>
      </c>
      <c r="J74" s="30" t="s">
        <v>78</v>
      </c>
      <c r="K74" s="30" t="s">
        <v>80</v>
      </c>
      <c r="L74" s="30" t="s">
        <v>82</v>
      </c>
      <c r="M74" s="30" t="s">
        <v>87</v>
      </c>
      <c r="N74" s="30" t="s">
        <v>88</v>
      </c>
      <c r="O74" s="30" t="s">
        <v>89</v>
      </c>
      <c r="P74" s="30" t="s">
        <v>66</v>
      </c>
      <c r="Q74" s="30" t="s">
        <v>67</v>
      </c>
      <c r="R74" s="30" t="s">
        <v>71</v>
      </c>
      <c r="S74" s="30" t="s">
        <v>76</v>
      </c>
      <c r="T74" s="30" t="s">
        <v>85</v>
      </c>
      <c r="U74" s="30" t="s">
        <v>86</v>
      </c>
      <c r="V74" s="30" t="s">
        <v>70</v>
      </c>
      <c r="W74" s="30" t="s">
        <v>75</v>
      </c>
      <c r="X74" s="30" t="s">
        <v>79</v>
      </c>
      <c r="Y74" s="30" t="s">
        <v>83</v>
      </c>
      <c r="Z74" s="30" t="s">
        <v>84</v>
      </c>
      <c r="AA74" s="30" t="s">
        <v>65</v>
      </c>
      <c r="AB74" s="30" t="s">
        <v>68</v>
      </c>
      <c r="AC74" s="30" t="s">
        <v>81</v>
      </c>
    </row>
    <row r="75" spans="1:29" x14ac:dyDescent="0.25">
      <c r="A75" s="28" t="s">
        <v>172</v>
      </c>
      <c r="B75" s="28" t="s">
        <v>173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</row>
    <row r="76" spans="1:29" x14ac:dyDescent="0.25">
      <c r="A76" s="28"/>
      <c r="B76" s="28" t="s">
        <v>174</v>
      </c>
      <c r="C76" s="32">
        <v>0.02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</row>
    <row r="77" spans="1:29" x14ac:dyDescent="0.25">
      <c r="A77" s="28" t="s">
        <v>175</v>
      </c>
      <c r="B77" s="28" t="s">
        <v>176</v>
      </c>
      <c r="C77" s="32">
        <v>0</v>
      </c>
      <c r="D77" s="31">
        <v>2.1586268841599747E-3</v>
      </c>
      <c r="E77" s="31">
        <v>4.1909857054726746E-3</v>
      </c>
      <c r="F77" s="31">
        <v>3.6319751739066989E-3</v>
      </c>
      <c r="G77" s="31">
        <v>2.5491869155235955E-3</v>
      </c>
      <c r="H77" s="31">
        <v>1.6941154698507114E-3</v>
      </c>
      <c r="I77" s="31">
        <v>3.2883004760979389E-3</v>
      </c>
      <c r="J77" s="31">
        <v>2.4416088687366478E-3</v>
      </c>
      <c r="K77" s="31">
        <v>3.5159102982178412E-3</v>
      </c>
      <c r="L77" s="31">
        <v>3.3185344885490013E-3</v>
      </c>
      <c r="M77" s="31">
        <v>2.939754742265497E-3</v>
      </c>
      <c r="N77" s="31">
        <v>3.3151523856669103E-3</v>
      </c>
      <c r="O77" s="31">
        <v>3.906666915379246E-3</v>
      </c>
      <c r="P77" s="31">
        <v>3.2306073901205486E-3</v>
      </c>
      <c r="Q77" s="31">
        <v>3.9969766503394092E-3</v>
      </c>
      <c r="R77" s="31">
        <v>2.4423953155841079E-3</v>
      </c>
      <c r="S77" s="31">
        <v>2.8914591982090753E-3</v>
      </c>
      <c r="T77" s="31">
        <v>2.9812499263931389E-3</v>
      </c>
      <c r="U77" s="31">
        <v>3.5441732524901714E-3</v>
      </c>
      <c r="V77" s="31">
        <v>2.1106258862285242E-3</v>
      </c>
      <c r="W77" s="31">
        <v>4.0260002016890241E-3</v>
      </c>
      <c r="X77" s="31">
        <v>1.9054783663146626E-3</v>
      </c>
      <c r="Y77" s="31">
        <v>1.7694736792673005E-3</v>
      </c>
      <c r="Z77" s="31">
        <v>2.1690169741061518E-3</v>
      </c>
      <c r="AA77" s="31">
        <v>1.996201699404686E-3</v>
      </c>
      <c r="AB77" s="31">
        <v>2.1678265957034699E-3</v>
      </c>
      <c r="AC77" s="31">
        <v>1.9708873200458749E-3</v>
      </c>
    </row>
    <row r="78" spans="1:29" x14ac:dyDescent="0.25">
      <c r="A78" s="28"/>
      <c r="B78" s="28" t="s">
        <v>177</v>
      </c>
      <c r="C78" s="31">
        <v>0.74</v>
      </c>
      <c r="D78" s="31">
        <v>0.88136996225712338</v>
      </c>
      <c r="E78" s="31">
        <v>0.72410905133504211</v>
      </c>
      <c r="F78" s="31">
        <v>0.85033097733510543</v>
      </c>
      <c r="G78" s="31">
        <v>0.81358360125192186</v>
      </c>
      <c r="H78" s="31">
        <v>0.88000079438796519</v>
      </c>
      <c r="I78" s="31">
        <v>0.86292967512561713</v>
      </c>
      <c r="J78" s="31">
        <v>0.84991917486050839</v>
      </c>
      <c r="K78" s="31">
        <v>0.87489878054676506</v>
      </c>
      <c r="L78" s="31">
        <v>0.84396948853578213</v>
      </c>
      <c r="M78" s="31">
        <v>0.89058577172865516</v>
      </c>
      <c r="N78" s="31">
        <v>0.88596847722847849</v>
      </c>
      <c r="O78" s="31">
        <v>0.87519253516054751</v>
      </c>
      <c r="P78" s="31">
        <v>0.89017909286971042</v>
      </c>
      <c r="Q78" s="31">
        <v>0.88395825319439558</v>
      </c>
      <c r="R78" s="31">
        <v>0.80306472393989703</v>
      </c>
      <c r="S78" s="31">
        <v>0.88153417928289457</v>
      </c>
      <c r="T78" s="31">
        <v>0.87036679499941227</v>
      </c>
      <c r="U78" s="31">
        <v>0.89725064481847272</v>
      </c>
      <c r="V78" s="31">
        <v>0.84303694258501916</v>
      </c>
      <c r="W78" s="31">
        <v>0.88561230886447639</v>
      </c>
      <c r="X78" s="31">
        <v>0.83536706688667051</v>
      </c>
      <c r="Y78" s="31">
        <v>0.90275636290048633</v>
      </c>
      <c r="Z78" s="31">
        <v>0.87891574758893642</v>
      </c>
      <c r="AA78" s="31">
        <v>0.9444737396739924</v>
      </c>
      <c r="AB78" s="31">
        <v>0.97631596747347482</v>
      </c>
      <c r="AC78" s="31">
        <v>0.7484312106638259</v>
      </c>
    </row>
    <row r="79" spans="1:29" x14ac:dyDescent="0.25">
      <c r="A79" s="28" t="s">
        <v>178</v>
      </c>
      <c r="B79" s="28" t="s">
        <v>179</v>
      </c>
      <c r="C79" s="31">
        <v>0.05</v>
      </c>
      <c r="D79" s="31">
        <v>9.3709663140288998E-3</v>
      </c>
      <c r="E79" s="31">
        <v>4.6019564968395495E-2</v>
      </c>
      <c r="F79" s="31">
        <v>1.8394858695029128E-2</v>
      </c>
      <c r="G79" s="31">
        <v>9.9598084318994508E-3</v>
      </c>
      <c r="H79" s="31">
        <v>1.3237997918849932E-2</v>
      </c>
      <c r="I79" s="31">
        <v>1.1420057155050359E-2</v>
      </c>
      <c r="J79" s="31">
        <v>2.6498598054231513E-2</v>
      </c>
      <c r="K79" s="31">
        <v>2.5642116158186581E-2</v>
      </c>
      <c r="L79" s="31">
        <v>8.6437934593511252E-3</v>
      </c>
      <c r="M79" s="31">
        <v>1.5314370184172183E-2</v>
      </c>
      <c r="N79" s="31">
        <v>7.9154020817384443E-3</v>
      </c>
      <c r="O79" s="31">
        <v>1.1871653704006174E-2</v>
      </c>
      <c r="P79" s="31">
        <v>1.3089641552029165E-2</v>
      </c>
      <c r="Q79" s="31">
        <v>1.6194784858342321E-2</v>
      </c>
      <c r="R79" s="31">
        <v>1.272342398540301E-2</v>
      </c>
      <c r="S79" s="31">
        <v>1.6945626580446856E-2</v>
      </c>
      <c r="T79" s="31">
        <v>6.4710564013944778E-3</v>
      </c>
      <c r="U79" s="31">
        <v>1.1282963024401618E-2</v>
      </c>
      <c r="V79" s="31">
        <v>1.7408913059663488E-2</v>
      </c>
      <c r="W79" s="31">
        <v>1.0486530825816983E-2</v>
      </c>
      <c r="X79" s="31">
        <v>9.0992061135074936E-3</v>
      </c>
      <c r="Y79" s="31">
        <v>7.6815860877352945E-3</v>
      </c>
      <c r="Z79" s="31">
        <v>1.129928575321087E-2</v>
      </c>
      <c r="AA79" s="31">
        <v>1.2132191360051241E-2</v>
      </c>
      <c r="AB79" s="31">
        <v>1.4116355738962196E-2</v>
      </c>
      <c r="AC79" s="31">
        <v>5.1335741680296381E-3</v>
      </c>
    </row>
    <row r="80" spans="1:29" x14ac:dyDescent="0.25">
      <c r="A80" s="28"/>
      <c r="B80" s="28" t="s">
        <v>180</v>
      </c>
      <c r="C80" s="31">
        <v>0.18</v>
      </c>
      <c r="D80" s="31">
        <v>0.10710044454468777</v>
      </c>
      <c r="E80" s="31">
        <v>0.19876243811835848</v>
      </c>
      <c r="F80" s="31">
        <v>0.12764218879595873</v>
      </c>
      <c r="G80" s="31">
        <v>0.17390740340065505</v>
      </c>
      <c r="H80" s="31">
        <v>0.10506709222333424</v>
      </c>
      <c r="I80" s="31">
        <v>0.12236196724323453</v>
      </c>
      <c r="J80" s="31">
        <v>0.12114061821652349</v>
      </c>
      <c r="K80" s="31">
        <v>9.5943192996830379E-2</v>
      </c>
      <c r="L80" s="31">
        <v>0.14406818351631784</v>
      </c>
      <c r="M80" s="31">
        <v>9.1160103344907026E-2</v>
      </c>
      <c r="N80" s="31">
        <v>0.10280096830411618</v>
      </c>
      <c r="O80" s="31">
        <v>0.1090291442200671</v>
      </c>
      <c r="P80" s="31">
        <v>9.3500658188139713E-2</v>
      </c>
      <c r="Q80" s="31">
        <v>9.5849985296922749E-2</v>
      </c>
      <c r="R80" s="31">
        <v>0.18176945675911579</v>
      </c>
      <c r="S80" s="31">
        <v>9.8628734938449439E-2</v>
      </c>
      <c r="T80" s="31">
        <v>0.1201808986728002</v>
      </c>
      <c r="U80" s="31">
        <v>8.7922218904635543E-2</v>
      </c>
      <c r="V80" s="31">
        <v>0.13744351846908884</v>
      </c>
      <c r="W80" s="31">
        <v>9.9875160108017558E-2</v>
      </c>
      <c r="X80" s="31">
        <v>0.15362824863350735</v>
      </c>
      <c r="Y80" s="31">
        <v>8.779257733251114E-2</v>
      </c>
      <c r="Z80" s="31">
        <v>0.10761594968374652</v>
      </c>
      <c r="AA80" s="31">
        <v>4.1397867266551647E-2</v>
      </c>
      <c r="AB80" s="31">
        <v>7.3998501918595234E-3</v>
      </c>
      <c r="AC80" s="31">
        <v>0.24446432784809863</v>
      </c>
    </row>
    <row r="81" spans="1:29" x14ac:dyDescent="0.25">
      <c r="A81" s="28"/>
      <c r="B81" s="28" t="s">
        <v>181</v>
      </c>
      <c r="C81" s="31">
        <v>6.559186931581344E-3</v>
      </c>
      <c r="D81" s="31">
        <v>0</v>
      </c>
      <c r="E81" s="31">
        <v>2.6917959872731177E-2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</row>
    <row r="82" spans="1:29" x14ac:dyDescent="0.25">
      <c r="A82" s="28"/>
      <c r="B82" s="28" t="s">
        <v>182</v>
      </c>
      <c r="C82" s="31">
        <v>3.0000000000000001E-3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</row>
    <row r="83" spans="1:29" x14ac:dyDescent="0.25">
      <c r="A83" s="33"/>
      <c r="B83" s="34" t="s">
        <v>184</v>
      </c>
      <c r="C83" s="35">
        <v>1</v>
      </c>
      <c r="D83" s="35">
        <v>1</v>
      </c>
      <c r="E83" s="35">
        <v>1</v>
      </c>
      <c r="F83" s="35">
        <v>1</v>
      </c>
      <c r="G83" s="35">
        <v>1</v>
      </c>
      <c r="H83" s="35">
        <v>1.0000000000000002</v>
      </c>
      <c r="I83" s="35">
        <v>1</v>
      </c>
      <c r="J83" s="35">
        <v>1</v>
      </c>
      <c r="K83" s="35">
        <v>0.99999999999999989</v>
      </c>
      <c r="L83" s="35">
        <v>1.0000000000000002</v>
      </c>
      <c r="M83" s="35">
        <v>0.99999999999999978</v>
      </c>
      <c r="N83" s="35">
        <v>1</v>
      </c>
      <c r="O83" s="35">
        <v>1</v>
      </c>
      <c r="P83" s="35">
        <v>0.99999999999999989</v>
      </c>
      <c r="Q83" s="35">
        <v>1</v>
      </c>
      <c r="R83" s="35">
        <v>1</v>
      </c>
      <c r="S83" s="35">
        <v>1</v>
      </c>
      <c r="T83" s="35">
        <v>1</v>
      </c>
      <c r="U83" s="35">
        <v>1</v>
      </c>
      <c r="V83" s="35">
        <v>1</v>
      </c>
      <c r="W83" s="35">
        <v>0.99999999999999989</v>
      </c>
      <c r="X83" s="35">
        <v>1</v>
      </c>
      <c r="Y83" s="35">
        <v>1</v>
      </c>
      <c r="Z83" s="35">
        <v>0.99999999999999989</v>
      </c>
      <c r="AA83" s="35">
        <v>1</v>
      </c>
      <c r="AB83" s="35">
        <v>1</v>
      </c>
      <c r="AC83" s="35">
        <v>1</v>
      </c>
    </row>
    <row r="84" spans="1:29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5.75" x14ac:dyDescent="0.25">
      <c r="A87" s="27" t="s">
        <v>196</v>
      </c>
      <c r="B87" s="27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x14ac:dyDescent="0.25">
      <c r="A88" s="29" t="s">
        <v>170</v>
      </c>
      <c r="B88" s="29" t="s">
        <v>171</v>
      </c>
      <c r="C88" s="30" t="s">
        <v>58</v>
      </c>
      <c r="D88" s="30" t="s">
        <v>64</v>
      </c>
      <c r="E88" s="30" t="s">
        <v>69</v>
      </c>
      <c r="F88" s="30" t="s">
        <v>72</v>
      </c>
      <c r="G88" s="30" t="s">
        <v>73</v>
      </c>
      <c r="H88" s="30" t="s">
        <v>74</v>
      </c>
      <c r="I88" s="30" t="s">
        <v>77</v>
      </c>
      <c r="J88" s="30" t="s">
        <v>78</v>
      </c>
      <c r="K88" s="30" t="s">
        <v>80</v>
      </c>
      <c r="L88" s="30" t="s">
        <v>82</v>
      </c>
      <c r="M88" s="30" t="s">
        <v>87</v>
      </c>
      <c r="N88" s="30" t="s">
        <v>88</v>
      </c>
      <c r="O88" s="30" t="s">
        <v>89</v>
      </c>
      <c r="P88" s="30" t="s">
        <v>66</v>
      </c>
      <c r="Q88" s="30" t="s">
        <v>67</v>
      </c>
      <c r="R88" s="30" t="s">
        <v>71</v>
      </c>
      <c r="S88" s="30" t="s">
        <v>76</v>
      </c>
      <c r="T88" s="30" t="s">
        <v>85</v>
      </c>
      <c r="U88" s="30" t="s">
        <v>86</v>
      </c>
      <c r="V88" s="30" t="s">
        <v>70</v>
      </c>
      <c r="W88" s="30" t="s">
        <v>75</v>
      </c>
      <c r="X88" s="30" t="s">
        <v>79</v>
      </c>
      <c r="Y88" s="30" t="s">
        <v>83</v>
      </c>
      <c r="Z88" s="30" t="s">
        <v>84</v>
      </c>
      <c r="AA88" s="30" t="s">
        <v>65</v>
      </c>
      <c r="AB88" s="30" t="s">
        <v>68</v>
      </c>
      <c r="AC88" s="30" t="s">
        <v>81</v>
      </c>
    </row>
    <row r="89" spans="1:29" x14ac:dyDescent="0.25">
      <c r="A89" s="28" t="s">
        <v>172</v>
      </c>
      <c r="B89" s="28" t="s">
        <v>173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</row>
    <row r="90" spans="1:29" x14ac:dyDescent="0.25">
      <c r="A90" s="28"/>
      <c r="B90" s="28" t="s">
        <v>174</v>
      </c>
      <c r="C90" s="31">
        <v>0.01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</row>
    <row r="91" spans="1:29" x14ac:dyDescent="0.25">
      <c r="A91" s="28" t="s">
        <v>175</v>
      </c>
      <c r="B91" s="28" t="s">
        <v>176</v>
      </c>
      <c r="C91" s="32">
        <v>0</v>
      </c>
      <c r="D91" s="31">
        <v>2.1586268841599747E-3</v>
      </c>
      <c r="E91" s="31">
        <v>4.1909857054726746E-3</v>
      </c>
      <c r="F91" s="31">
        <v>3.6319751739066989E-3</v>
      </c>
      <c r="G91" s="31">
        <v>2.5491869155235955E-3</v>
      </c>
      <c r="H91" s="31">
        <v>1.6941154698507114E-3</v>
      </c>
      <c r="I91" s="31">
        <v>3.2883004760979389E-3</v>
      </c>
      <c r="J91" s="31">
        <v>2.4416088687366478E-3</v>
      </c>
      <c r="K91" s="31">
        <v>3.5159102982178412E-3</v>
      </c>
      <c r="L91" s="31">
        <v>3.3185344885490013E-3</v>
      </c>
      <c r="M91" s="31">
        <v>2.939754742265497E-3</v>
      </c>
      <c r="N91" s="31">
        <v>3.3151523856669103E-3</v>
      </c>
      <c r="O91" s="31">
        <v>3.906666915379246E-3</v>
      </c>
      <c r="P91" s="31">
        <v>3.2306073901205486E-3</v>
      </c>
      <c r="Q91" s="31">
        <v>3.9969766503394092E-3</v>
      </c>
      <c r="R91" s="31">
        <v>2.4423953155841079E-3</v>
      </c>
      <c r="S91" s="31">
        <v>2.8914591982090753E-3</v>
      </c>
      <c r="T91" s="31">
        <v>2.9812499263931389E-3</v>
      </c>
      <c r="U91" s="31">
        <v>3.5441732524901714E-3</v>
      </c>
      <c r="V91" s="31">
        <v>2.1106258862285242E-3</v>
      </c>
      <c r="W91" s="31">
        <v>4.0260002016890241E-3</v>
      </c>
      <c r="X91" s="31">
        <v>1.9054783663146626E-3</v>
      </c>
      <c r="Y91" s="31">
        <v>1.7694736792673005E-3</v>
      </c>
      <c r="Z91" s="31">
        <v>2.1690169741061518E-3</v>
      </c>
      <c r="AA91" s="31">
        <v>1.996201699404686E-3</v>
      </c>
      <c r="AB91" s="31">
        <v>2.1678265957034699E-3</v>
      </c>
      <c r="AC91" s="31">
        <v>1.9708873200458749E-3</v>
      </c>
    </row>
    <row r="92" spans="1:29" x14ac:dyDescent="0.25">
      <c r="A92" s="28"/>
      <c r="B92" s="28" t="s">
        <v>177</v>
      </c>
      <c r="C92" s="31">
        <v>0.65</v>
      </c>
      <c r="D92" s="31">
        <v>0.88136996225712338</v>
      </c>
      <c r="E92" s="31">
        <v>0.72410905133504211</v>
      </c>
      <c r="F92" s="31">
        <v>0.85033097733510543</v>
      </c>
      <c r="G92" s="31">
        <v>0.81358360125192186</v>
      </c>
      <c r="H92" s="31">
        <v>0.88000079438796519</v>
      </c>
      <c r="I92" s="31">
        <v>0.86292967512561713</v>
      </c>
      <c r="J92" s="31">
        <v>0.84991917486050839</v>
      </c>
      <c r="K92" s="31">
        <v>0.87489878054676506</v>
      </c>
      <c r="L92" s="31">
        <v>0.84396948853578213</v>
      </c>
      <c r="M92" s="31">
        <v>0.89058577172865516</v>
      </c>
      <c r="N92" s="31">
        <v>0.88596847722847849</v>
      </c>
      <c r="O92" s="31">
        <v>0.87519253516054751</v>
      </c>
      <c r="P92" s="31">
        <v>0.89017909286971042</v>
      </c>
      <c r="Q92" s="31">
        <v>0.88395825319439558</v>
      </c>
      <c r="R92" s="31">
        <v>0.80306472393989703</v>
      </c>
      <c r="S92" s="31">
        <v>0.88153417928289457</v>
      </c>
      <c r="T92" s="31">
        <v>0.87036679499941227</v>
      </c>
      <c r="U92" s="31">
        <v>0.89725064481847272</v>
      </c>
      <c r="V92" s="31">
        <v>0.84303694258501916</v>
      </c>
      <c r="W92" s="31">
        <v>0.88561230886447639</v>
      </c>
      <c r="X92" s="31">
        <v>0.83536706688667051</v>
      </c>
      <c r="Y92" s="31">
        <v>0.90275636290048633</v>
      </c>
      <c r="Z92" s="31">
        <v>0.87891574758893642</v>
      </c>
      <c r="AA92" s="31">
        <v>0.9444737396739924</v>
      </c>
      <c r="AB92" s="31">
        <v>0.97631596747347482</v>
      </c>
      <c r="AC92" s="31">
        <v>0.7484312106638259</v>
      </c>
    </row>
    <row r="93" spans="1:29" x14ac:dyDescent="0.25">
      <c r="A93" s="28" t="s">
        <v>178</v>
      </c>
      <c r="B93" s="28" t="s">
        <v>179</v>
      </c>
      <c r="C93" s="31">
        <v>0.01</v>
      </c>
      <c r="D93" s="31">
        <v>9.3709663140288998E-3</v>
      </c>
      <c r="E93" s="31">
        <v>4.6019564968395495E-2</v>
      </c>
      <c r="F93" s="31">
        <v>1.8394858695029128E-2</v>
      </c>
      <c r="G93" s="31">
        <v>9.9598084318994508E-3</v>
      </c>
      <c r="H93" s="31">
        <v>1.3237997918849932E-2</v>
      </c>
      <c r="I93" s="31">
        <v>1.1420057155050359E-2</v>
      </c>
      <c r="J93" s="31">
        <v>2.6498598054231513E-2</v>
      </c>
      <c r="K93" s="31">
        <v>2.5642116158186581E-2</v>
      </c>
      <c r="L93" s="31">
        <v>8.6437934593511252E-3</v>
      </c>
      <c r="M93" s="31">
        <v>1.5314370184172183E-2</v>
      </c>
      <c r="N93" s="31">
        <v>7.9154020817384443E-3</v>
      </c>
      <c r="O93" s="31">
        <v>1.1871653704006174E-2</v>
      </c>
      <c r="P93" s="31">
        <v>1.3089641552029165E-2</v>
      </c>
      <c r="Q93" s="31">
        <v>1.6194784858342321E-2</v>
      </c>
      <c r="R93" s="31">
        <v>1.272342398540301E-2</v>
      </c>
      <c r="S93" s="31">
        <v>1.6945626580446856E-2</v>
      </c>
      <c r="T93" s="31">
        <v>6.4710564013944778E-3</v>
      </c>
      <c r="U93" s="31">
        <v>1.1282963024401618E-2</v>
      </c>
      <c r="V93" s="31">
        <v>1.7408913059663488E-2</v>
      </c>
      <c r="W93" s="31">
        <v>1.0486530825816983E-2</v>
      </c>
      <c r="X93" s="31">
        <v>9.0992061135074936E-3</v>
      </c>
      <c r="Y93" s="31">
        <v>7.6815860877352945E-3</v>
      </c>
      <c r="Z93" s="31">
        <v>1.129928575321087E-2</v>
      </c>
      <c r="AA93" s="31">
        <v>1.2132191360051241E-2</v>
      </c>
      <c r="AB93" s="31">
        <v>1.4116355738962196E-2</v>
      </c>
      <c r="AC93" s="31">
        <v>5.1335741680296381E-3</v>
      </c>
    </row>
    <row r="94" spans="1:29" x14ac:dyDescent="0.25">
      <c r="A94" s="28"/>
      <c r="B94" s="28" t="s">
        <v>180</v>
      </c>
      <c r="C94" s="31">
        <v>0.27</v>
      </c>
      <c r="D94" s="31">
        <v>0.10710044454468777</v>
      </c>
      <c r="E94" s="31">
        <v>0.19876243811835848</v>
      </c>
      <c r="F94" s="31">
        <v>0.12764218879595873</v>
      </c>
      <c r="G94" s="31">
        <v>0.17390740340065505</v>
      </c>
      <c r="H94" s="31">
        <v>0.10506709222333424</v>
      </c>
      <c r="I94" s="31">
        <v>0.12236196724323453</v>
      </c>
      <c r="J94" s="31">
        <v>0.12114061821652349</v>
      </c>
      <c r="K94" s="31">
        <v>9.5943192996830379E-2</v>
      </c>
      <c r="L94" s="31">
        <v>0.14406818351631784</v>
      </c>
      <c r="M94" s="31">
        <v>9.1160103344907026E-2</v>
      </c>
      <c r="N94" s="31">
        <v>0.10280096830411618</v>
      </c>
      <c r="O94" s="31">
        <v>0.1090291442200671</v>
      </c>
      <c r="P94" s="31">
        <v>9.3500658188139713E-2</v>
      </c>
      <c r="Q94" s="31">
        <v>9.5849985296922749E-2</v>
      </c>
      <c r="R94" s="31">
        <v>0.18176945675911579</v>
      </c>
      <c r="S94" s="31">
        <v>9.8628734938449439E-2</v>
      </c>
      <c r="T94" s="31">
        <v>0.1201808986728002</v>
      </c>
      <c r="U94" s="31">
        <v>8.7922218904635543E-2</v>
      </c>
      <c r="V94" s="31">
        <v>0.13744351846908884</v>
      </c>
      <c r="W94" s="31">
        <v>9.9875160108017558E-2</v>
      </c>
      <c r="X94" s="31">
        <v>0.15362824863350735</v>
      </c>
      <c r="Y94" s="31">
        <v>8.779257733251114E-2</v>
      </c>
      <c r="Z94" s="31">
        <v>0.10761594968374652</v>
      </c>
      <c r="AA94" s="31">
        <v>4.1397867266551647E-2</v>
      </c>
      <c r="AB94" s="31">
        <v>7.3998501918595234E-3</v>
      </c>
      <c r="AC94" s="31">
        <v>0.24446432784809863</v>
      </c>
    </row>
    <row r="95" spans="1:29" x14ac:dyDescent="0.25">
      <c r="A95" s="28"/>
      <c r="B95" s="28" t="s">
        <v>181</v>
      </c>
      <c r="C95" s="31">
        <v>0.04</v>
      </c>
      <c r="D95" s="31">
        <v>0</v>
      </c>
      <c r="E95" s="31">
        <v>2.6917959872731177E-2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</row>
    <row r="96" spans="1:29" x14ac:dyDescent="0.25">
      <c r="A96" s="28"/>
      <c r="B96" s="28" t="s">
        <v>182</v>
      </c>
      <c r="C96" s="31">
        <v>0.02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</row>
    <row r="97" spans="1:29" x14ac:dyDescent="0.25">
      <c r="A97" s="33"/>
      <c r="B97" s="34" t="s">
        <v>184</v>
      </c>
      <c r="C97" s="35">
        <v>1</v>
      </c>
      <c r="D97" s="35">
        <v>1</v>
      </c>
      <c r="E97" s="35">
        <v>1</v>
      </c>
      <c r="F97" s="35">
        <v>1</v>
      </c>
      <c r="G97" s="35">
        <v>1</v>
      </c>
      <c r="H97" s="35">
        <v>1.0000000000000002</v>
      </c>
      <c r="I97" s="35">
        <v>1</v>
      </c>
      <c r="J97" s="35">
        <v>1</v>
      </c>
      <c r="K97" s="35">
        <v>0.99999999999999989</v>
      </c>
      <c r="L97" s="35">
        <v>1.0000000000000002</v>
      </c>
      <c r="M97" s="35">
        <v>0.99999999999999978</v>
      </c>
      <c r="N97" s="35">
        <v>1</v>
      </c>
      <c r="O97" s="35">
        <v>1</v>
      </c>
      <c r="P97" s="35">
        <v>0.99999999999999989</v>
      </c>
      <c r="Q97" s="35">
        <v>1</v>
      </c>
      <c r="R97" s="35">
        <v>1</v>
      </c>
      <c r="S97" s="35">
        <v>1</v>
      </c>
      <c r="T97" s="35">
        <v>1</v>
      </c>
      <c r="U97" s="35">
        <v>1</v>
      </c>
      <c r="V97" s="35">
        <v>1</v>
      </c>
      <c r="W97" s="35">
        <v>0.99999999999999989</v>
      </c>
      <c r="X97" s="35">
        <v>1</v>
      </c>
      <c r="Y97" s="35">
        <v>1</v>
      </c>
      <c r="Z97" s="35">
        <v>0.99999999999999989</v>
      </c>
      <c r="AA97" s="35">
        <v>1</v>
      </c>
      <c r="AB97" s="35">
        <v>1</v>
      </c>
      <c r="AC97" s="35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sheetPr codeName="Sheet2"/>
  <dimension ref="A3:AJ82"/>
  <sheetViews>
    <sheetView topLeftCell="A2" zoomScaleNormal="100" workbookViewId="0">
      <selection activeCell="L26" sqref="L26"/>
    </sheetView>
  </sheetViews>
  <sheetFormatPr defaultColWidth="8.7109375" defaultRowHeight="15" x14ac:dyDescent="0.25"/>
  <cols>
    <col min="1" max="1" width="12.85546875" customWidth="1"/>
    <col min="2" max="2" width="15" bestFit="1" customWidth="1"/>
    <col min="3" max="3" width="8.42578125" bestFit="1" customWidth="1"/>
    <col min="4" max="5" width="8.7109375" bestFit="1" customWidth="1"/>
    <col min="6" max="6" width="5.42578125" bestFit="1" customWidth="1"/>
    <col min="7" max="7" width="8.5703125" bestFit="1" customWidth="1"/>
    <col min="8" max="8" width="8.85546875" bestFit="1" customWidth="1"/>
    <col min="9" max="14" width="6.5703125" bestFit="1" customWidth="1"/>
    <col min="15" max="15" width="7.28515625" bestFit="1" customWidth="1"/>
    <col min="16" max="35" width="6.5703125" bestFit="1" customWidth="1"/>
    <col min="36" max="37" width="12.140625" bestFit="1" customWidth="1"/>
    <col min="38" max="38" width="6.5703125" bestFit="1" customWidth="1"/>
    <col min="39" max="39" width="12.140625" bestFit="1" customWidth="1"/>
    <col min="40" max="40" width="6.5703125" bestFit="1" customWidth="1"/>
    <col min="41" max="41" width="12.140625" bestFit="1" customWidth="1"/>
  </cols>
  <sheetData>
    <row r="3" spans="1:36" ht="21" x14ac:dyDescent="0.35">
      <c r="A3" s="39" t="s">
        <v>191</v>
      </c>
      <c r="B3" s="38"/>
      <c r="C3" s="38"/>
      <c r="D3" s="40"/>
      <c r="E3" s="40"/>
    </row>
    <row r="7" spans="1:36" x14ac:dyDescent="0.25">
      <c r="A7" s="1" t="s">
        <v>56</v>
      </c>
    </row>
    <row r="8" spans="1:36" x14ac:dyDescent="0.25">
      <c r="A8" s="1" t="s">
        <v>7</v>
      </c>
    </row>
    <row r="9" spans="1:36" x14ac:dyDescent="0.25">
      <c r="F9" t="s">
        <v>39</v>
      </c>
    </row>
    <row r="10" spans="1:36" x14ac:dyDescent="0.25">
      <c r="A10" s="2" t="s">
        <v>0</v>
      </c>
      <c r="B10" s="3" t="s">
        <v>2</v>
      </c>
      <c r="C10" s="4" t="s">
        <v>3</v>
      </c>
      <c r="D10" s="4" t="s">
        <v>5</v>
      </c>
      <c r="E10" s="4" t="s">
        <v>1</v>
      </c>
      <c r="F10" s="4" t="s">
        <v>6</v>
      </c>
      <c r="G10" s="4" t="s">
        <v>4</v>
      </c>
      <c r="H10" s="2" t="s">
        <v>8</v>
      </c>
      <c r="I10" s="2" t="str">
        <f>Regions!C$3</f>
        <v>IE</v>
      </c>
      <c r="J10" s="2" t="str">
        <f>Regions!E$3</f>
        <v>IE-CW</v>
      </c>
      <c r="K10" s="2" t="str">
        <f>Regions!F$3</f>
        <v>IE-D</v>
      </c>
      <c r="L10" s="2" t="str">
        <f>Regions!G$3</f>
        <v>IE-KE</v>
      </c>
      <c r="M10" s="2" t="str">
        <f>Regions!H$3</f>
        <v>IE-KK</v>
      </c>
      <c r="N10" s="2" t="str">
        <f>Regions!I$3</f>
        <v>IE-LS</v>
      </c>
      <c r="O10" s="2" t="str">
        <f>Regions!J$3</f>
        <v>IE-LD</v>
      </c>
      <c r="P10" s="2" t="str">
        <f>Regions!K$3</f>
        <v>IE-LH</v>
      </c>
      <c r="Q10" s="2" t="str">
        <f>Regions!L$3</f>
        <v>IE-MH</v>
      </c>
      <c r="R10" s="2" t="str">
        <f>Regions!M$3</f>
        <v>IE-OY</v>
      </c>
      <c r="S10" s="2" t="str">
        <f>Regions!N$3</f>
        <v>IE-WH</v>
      </c>
      <c r="T10" s="2" t="str">
        <f>Regions!O$3</f>
        <v>IE-WX</v>
      </c>
      <c r="U10" s="2" t="str">
        <f>Regions!P$3</f>
        <v>IE-WW</v>
      </c>
      <c r="V10" s="2" t="str">
        <f>Regions!Q$3</f>
        <v>IE-CE</v>
      </c>
      <c r="W10" s="2" t="str">
        <f>Regions!R$3</f>
        <v>IE-CO</v>
      </c>
      <c r="X10" s="2" t="str">
        <f>Regions!S$3</f>
        <v>IE-KY</v>
      </c>
      <c r="Y10" s="2" t="str">
        <f>Regions!T$3</f>
        <v>IE-LK</v>
      </c>
      <c r="Z10" s="2" t="str">
        <f>Regions!U$3</f>
        <v>IE-TA</v>
      </c>
      <c r="AA10" s="2" t="str">
        <f>Regions!V$3</f>
        <v>IE-WD</v>
      </c>
      <c r="AB10" s="2" t="str">
        <f>Regions!W$3</f>
        <v>IE-G</v>
      </c>
      <c r="AC10" s="2" t="str">
        <f>Regions!X$3</f>
        <v>IE-LM</v>
      </c>
      <c r="AD10" s="2" t="str">
        <f>Regions!Y$3</f>
        <v>IE-MO</v>
      </c>
      <c r="AE10" s="2" t="str">
        <f>Regions!Z$3</f>
        <v>IE-RN</v>
      </c>
      <c r="AF10" s="2" t="str">
        <f>Regions!AA$3</f>
        <v>IE-SO</v>
      </c>
      <c r="AG10" s="2" t="str">
        <f>Regions!AB$3</f>
        <v>IE-CN</v>
      </c>
      <c r="AH10" s="2" t="str">
        <f>Regions!AC$3</f>
        <v>IE-DL</v>
      </c>
      <c r="AI10" s="2" t="str">
        <f>Regions!AD$3</f>
        <v>IE-MN</v>
      </c>
      <c r="AJ10" s="2" t="s">
        <v>9</v>
      </c>
    </row>
    <row r="11" spans="1:36" x14ac:dyDescent="0.25">
      <c r="A11" t="s">
        <v>50</v>
      </c>
      <c r="B11" t="str">
        <f>LEFT(common!B11,5)&amp;"*"</f>
        <v>T-CAR*</v>
      </c>
      <c r="C11" t="str">
        <f>common!D49</f>
        <v>TRAPL</v>
      </c>
      <c r="E11">
        <v>2018</v>
      </c>
      <c r="F11" t="s">
        <v>40</v>
      </c>
      <c r="G11">
        <v>-1</v>
      </c>
      <c r="H11" t="str">
        <f>common!C57</f>
        <v>LDV</v>
      </c>
      <c r="I11" s="36">
        <f t="shared" ref="I11:R12" si="0">ROUNDUP(C$49,3)</f>
        <v>0.74199999999999999</v>
      </c>
      <c r="J11" s="36">
        <f t="shared" si="0"/>
        <v>0.79100000000000004</v>
      </c>
      <c r="K11" s="36">
        <f t="shared" si="0"/>
        <v>0.63900000000000001</v>
      </c>
      <c r="L11" s="36">
        <f t="shared" si="0"/>
        <v>0.75600000000000001</v>
      </c>
      <c r="M11" s="36">
        <f t="shared" si="0"/>
        <v>0.71399999999999997</v>
      </c>
      <c r="N11" s="36">
        <f t="shared" si="0"/>
        <v>0.78200000000000003</v>
      </c>
      <c r="O11" s="36">
        <f t="shared" si="0"/>
        <v>0.76700000000000002</v>
      </c>
      <c r="P11" s="36">
        <f t="shared" si="0"/>
        <v>0.749</v>
      </c>
      <c r="Q11" s="36">
        <f t="shared" si="0"/>
        <v>0.78700000000000003</v>
      </c>
      <c r="R11" s="36">
        <f t="shared" si="0"/>
        <v>0.746</v>
      </c>
      <c r="S11" s="36">
        <f t="shared" ref="S11:AB12" si="1">ROUNDUP(M$49,3)</f>
        <v>0.80200000000000005</v>
      </c>
      <c r="T11" s="36">
        <f t="shared" si="1"/>
        <v>0.79600000000000004</v>
      </c>
      <c r="U11" s="36">
        <f t="shared" si="1"/>
        <v>0.78</v>
      </c>
      <c r="V11" s="36">
        <f t="shared" si="1"/>
        <v>0.80200000000000005</v>
      </c>
      <c r="W11" s="36">
        <f t="shared" si="1"/>
        <v>0.78900000000000003</v>
      </c>
      <c r="X11" s="36">
        <f t="shared" si="1"/>
        <v>0.70599999999999996</v>
      </c>
      <c r="Y11" s="36">
        <f t="shared" si="1"/>
        <v>0.78800000000000003</v>
      </c>
      <c r="Z11" s="36">
        <f t="shared" si="1"/>
        <v>0.78</v>
      </c>
      <c r="AA11" s="36">
        <f t="shared" si="1"/>
        <v>0.80500000000000005</v>
      </c>
      <c r="AB11" s="36">
        <f t="shared" si="1"/>
        <v>0.746</v>
      </c>
      <c r="AC11" s="36">
        <f t="shared" ref="AC11:AI12" si="2">ROUNDUP(W$49,3)</f>
        <v>0.79600000000000004</v>
      </c>
      <c r="AD11" s="36">
        <f t="shared" si="2"/>
        <v>0.73799999999999999</v>
      </c>
      <c r="AE11" s="36">
        <f t="shared" si="2"/>
        <v>0.81899999999999995</v>
      </c>
      <c r="AF11" s="36">
        <f t="shared" si="2"/>
        <v>0.78</v>
      </c>
      <c r="AG11" s="36">
        <f t="shared" si="2"/>
        <v>0.85199999999999998</v>
      </c>
      <c r="AH11" s="36">
        <f t="shared" si="2"/>
        <v>0.88100000000000001</v>
      </c>
      <c r="AI11" s="36">
        <f t="shared" si="2"/>
        <v>0.64300000000000002</v>
      </c>
      <c r="AJ11" s="5">
        <v>0</v>
      </c>
    </row>
    <row r="12" spans="1:36" x14ac:dyDescent="0.25">
      <c r="B12" t="str">
        <f>B11</f>
        <v>T-CAR*</v>
      </c>
      <c r="C12" t="str">
        <f>C11</f>
        <v>TRAPL</v>
      </c>
      <c r="E12">
        <v>2022</v>
      </c>
      <c r="F12" t="s">
        <v>40</v>
      </c>
      <c r="G12">
        <v>-1</v>
      </c>
      <c r="I12" s="36">
        <f t="shared" si="0"/>
        <v>0.74199999999999999</v>
      </c>
      <c r="J12" s="36">
        <f t="shared" si="0"/>
        <v>0.79100000000000004</v>
      </c>
      <c r="K12" s="36">
        <f t="shared" si="0"/>
        <v>0.63900000000000001</v>
      </c>
      <c r="L12" s="36">
        <f t="shared" si="0"/>
        <v>0.75600000000000001</v>
      </c>
      <c r="M12" s="36">
        <f t="shared" si="0"/>
        <v>0.71399999999999997</v>
      </c>
      <c r="N12" s="36">
        <f t="shared" si="0"/>
        <v>0.78200000000000003</v>
      </c>
      <c r="O12" s="36">
        <f t="shared" si="0"/>
        <v>0.76700000000000002</v>
      </c>
      <c r="P12" s="36">
        <f t="shared" si="0"/>
        <v>0.749</v>
      </c>
      <c r="Q12" s="36">
        <f t="shared" si="0"/>
        <v>0.78700000000000003</v>
      </c>
      <c r="R12" s="36">
        <f t="shared" si="0"/>
        <v>0.746</v>
      </c>
      <c r="S12" s="36">
        <f t="shared" si="1"/>
        <v>0.80200000000000005</v>
      </c>
      <c r="T12" s="36">
        <f t="shared" si="1"/>
        <v>0.79600000000000004</v>
      </c>
      <c r="U12" s="36">
        <f t="shared" si="1"/>
        <v>0.78</v>
      </c>
      <c r="V12" s="36">
        <f t="shared" si="1"/>
        <v>0.80200000000000005</v>
      </c>
      <c r="W12" s="36">
        <f t="shared" si="1"/>
        <v>0.78900000000000003</v>
      </c>
      <c r="X12" s="36">
        <f t="shared" si="1"/>
        <v>0.70599999999999996</v>
      </c>
      <c r="Y12" s="36">
        <f t="shared" si="1"/>
        <v>0.78800000000000003</v>
      </c>
      <c r="Z12" s="36">
        <f t="shared" si="1"/>
        <v>0.78</v>
      </c>
      <c r="AA12" s="36">
        <f t="shared" si="1"/>
        <v>0.80500000000000005</v>
      </c>
      <c r="AB12" s="36">
        <f t="shared" si="1"/>
        <v>0.746</v>
      </c>
      <c r="AC12" s="36">
        <f t="shared" si="2"/>
        <v>0.79600000000000004</v>
      </c>
      <c r="AD12" s="36">
        <f t="shared" si="2"/>
        <v>0.73799999999999999</v>
      </c>
      <c r="AE12" s="36">
        <f t="shared" si="2"/>
        <v>0.81899999999999995</v>
      </c>
      <c r="AF12" s="36">
        <f t="shared" si="2"/>
        <v>0.78</v>
      </c>
      <c r="AG12" s="36">
        <f t="shared" si="2"/>
        <v>0.85199999999999998</v>
      </c>
      <c r="AH12" s="36">
        <f t="shared" si="2"/>
        <v>0.88100000000000001</v>
      </c>
      <c r="AI12" s="36">
        <f t="shared" si="2"/>
        <v>0.64300000000000002</v>
      </c>
      <c r="AJ12" s="5">
        <v>0</v>
      </c>
    </row>
    <row r="13" spans="1:36" x14ac:dyDescent="0.25">
      <c r="B13" t="str">
        <f>B12</f>
        <v>T-CAR*</v>
      </c>
      <c r="C13" t="str">
        <f>C12</f>
        <v>TRAPL</v>
      </c>
      <c r="E13">
        <v>2030</v>
      </c>
      <c r="F13" t="s">
        <v>40</v>
      </c>
      <c r="G13">
        <v>-1</v>
      </c>
      <c r="I13" s="36">
        <f t="shared" ref="I13:AI13" si="3">ROUNDUP(C$63,3)</f>
        <v>0.72</v>
      </c>
      <c r="J13" s="36">
        <f t="shared" si="3"/>
        <v>0.79100000000000004</v>
      </c>
      <c r="K13" s="36">
        <f t="shared" si="3"/>
        <v>0.63900000000000001</v>
      </c>
      <c r="L13" s="36">
        <f t="shared" si="3"/>
        <v>0.75600000000000001</v>
      </c>
      <c r="M13" s="36">
        <f t="shared" si="3"/>
        <v>0.71399999999999997</v>
      </c>
      <c r="N13" s="36">
        <f t="shared" si="3"/>
        <v>0.78200000000000003</v>
      </c>
      <c r="O13" s="36">
        <f t="shared" si="3"/>
        <v>0.76700000000000002</v>
      </c>
      <c r="P13" s="36">
        <f t="shared" si="3"/>
        <v>0.749</v>
      </c>
      <c r="Q13" s="36">
        <f t="shared" si="3"/>
        <v>0.78700000000000003</v>
      </c>
      <c r="R13" s="36">
        <f t="shared" si="3"/>
        <v>0.746</v>
      </c>
      <c r="S13" s="36">
        <f t="shared" si="3"/>
        <v>0.80200000000000005</v>
      </c>
      <c r="T13" s="36">
        <f t="shared" si="3"/>
        <v>0.79600000000000004</v>
      </c>
      <c r="U13" s="36">
        <f t="shared" si="3"/>
        <v>0.78</v>
      </c>
      <c r="V13" s="36">
        <f t="shared" si="3"/>
        <v>0.80200000000000005</v>
      </c>
      <c r="W13" s="36">
        <f t="shared" si="3"/>
        <v>0.78900000000000003</v>
      </c>
      <c r="X13" s="36">
        <f t="shared" si="3"/>
        <v>0.70599999999999996</v>
      </c>
      <c r="Y13" s="36">
        <f t="shared" si="3"/>
        <v>0.78800000000000003</v>
      </c>
      <c r="Z13" s="36">
        <f t="shared" si="3"/>
        <v>0.78</v>
      </c>
      <c r="AA13" s="36">
        <f t="shared" si="3"/>
        <v>0.80500000000000005</v>
      </c>
      <c r="AB13" s="36">
        <f t="shared" si="3"/>
        <v>0.746</v>
      </c>
      <c r="AC13" s="36">
        <f t="shared" si="3"/>
        <v>0.79600000000000004</v>
      </c>
      <c r="AD13" s="36">
        <f t="shared" si="3"/>
        <v>0.73799999999999999</v>
      </c>
      <c r="AE13" s="36">
        <f t="shared" si="3"/>
        <v>0.81899999999999995</v>
      </c>
      <c r="AF13" s="36">
        <f t="shared" si="3"/>
        <v>0.78</v>
      </c>
      <c r="AG13" s="36">
        <f t="shared" si="3"/>
        <v>0.85199999999999998</v>
      </c>
      <c r="AH13" s="36">
        <f t="shared" si="3"/>
        <v>0.88100000000000001</v>
      </c>
      <c r="AI13" s="36">
        <f t="shared" si="3"/>
        <v>0.64300000000000002</v>
      </c>
      <c r="AJ13" s="5">
        <v>0</v>
      </c>
    </row>
    <row r="14" spans="1:36" x14ac:dyDescent="0.25">
      <c r="B14" t="str">
        <f t="shared" ref="B14" si="4">B13</f>
        <v>T-CAR*</v>
      </c>
      <c r="C14" t="str">
        <f t="shared" ref="C14" si="5">C13</f>
        <v>TRAPL</v>
      </c>
      <c r="E14">
        <v>2050</v>
      </c>
      <c r="F14" t="s">
        <v>40</v>
      </c>
      <c r="G14">
        <v>-1</v>
      </c>
      <c r="I14" s="36">
        <f t="shared" ref="I14:AI14" si="6">ROUNDUP(C$77,3)</f>
        <v>0.62</v>
      </c>
      <c r="J14" s="36">
        <f t="shared" si="6"/>
        <v>0.79100000000000004</v>
      </c>
      <c r="K14" s="36">
        <f t="shared" si="6"/>
        <v>0.63900000000000001</v>
      </c>
      <c r="L14" s="36">
        <f t="shared" si="6"/>
        <v>0.75600000000000001</v>
      </c>
      <c r="M14" s="36">
        <f t="shared" si="6"/>
        <v>0.71399999999999997</v>
      </c>
      <c r="N14" s="36">
        <f t="shared" si="6"/>
        <v>0.78200000000000003</v>
      </c>
      <c r="O14" s="36">
        <f t="shared" si="6"/>
        <v>0.76700000000000002</v>
      </c>
      <c r="P14" s="36">
        <f t="shared" si="6"/>
        <v>0.749</v>
      </c>
      <c r="Q14" s="36">
        <f t="shared" si="6"/>
        <v>0.78700000000000003</v>
      </c>
      <c r="R14" s="36">
        <f t="shared" si="6"/>
        <v>0.746</v>
      </c>
      <c r="S14" s="36">
        <f t="shared" si="6"/>
        <v>0.80200000000000005</v>
      </c>
      <c r="T14" s="36">
        <f t="shared" si="6"/>
        <v>0.79600000000000004</v>
      </c>
      <c r="U14" s="36">
        <f t="shared" si="6"/>
        <v>0.78</v>
      </c>
      <c r="V14" s="36">
        <f t="shared" si="6"/>
        <v>0.80200000000000005</v>
      </c>
      <c r="W14" s="36">
        <f t="shared" si="6"/>
        <v>0.78900000000000003</v>
      </c>
      <c r="X14" s="36">
        <f t="shared" si="6"/>
        <v>0.70599999999999996</v>
      </c>
      <c r="Y14" s="36">
        <f t="shared" si="6"/>
        <v>0.78800000000000003</v>
      </c>
      <c r="Z14" s="36">
        <f t="shared" si="6"/>
        <v>0.78</v>
      </c>
      <c r="AA14" s="36">
        <f t="shared" si="6"/>
        <v>0.80500000000000005</v>
      </c>
      <c r="AB14" s="36">
        <f t="shared" si="6"/>
        <v>0.746</v>
      </c>
      <c r="AC14" s="36">
        <f t="shared" si="6"/>
        <v>0.79600000000000004</v>
      </c>
      <c r="AD14" s="36">
        <f t="shared" si="6"/>
        <v>0.73799999999999999</v>
      </c>
      <c r="AE14" s="36">
        <f t="shared" si="6"/>
        <v>0.81899999999999995</v>
      </c>
      <c r="AF14" s="36">
        <f t="shared" si="6"/>
        <v>0.78</v>
      </c>
      <c r="AG14" s="36">
        <f t="shared" si="6"/>
        <v>0.85199999999999998</v>
      </c>
      <c r="AH14" s="36">
        <f t="shared" si="6"/>
        <v>0.88100000000000001</v>
      </c>
      <c r="AI14" s="36">
        <f t="shared" si="6"/>
        <v>0.64300000000000002</v>
      </c>
      <c r="AJ14" s="5">
        <v>0</v>
      </c>
    </row>
    <row r="15" spans="1:36" x14ac:dyDescent="0.25">
      <c r="E15">
        <v>0</v>
      </c>
      <c r="F15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>
        <v>5</v>
      </c>
    </row>
    <row r="16" spans="1:36" x14ac:dyDescent="0.25">
      <c r="A16" t="s">
        <v>51</v>
      </c>
      <c r="B16" t="str">
        <f>LEFT(common!B21,5)&amp;"*"</f>
        <v>T-TAX*</v>
      </c>
      <c r="C16" t="str">
        <f>C11</f>
        <v>TRAPL</v>
      </c>
      <c r="E16">
        <v>2018</v>
      </c>
      <c r="F16" t="s">
        <v>40</v>
      </c>
      <c r="G16">
        <v>-1</v>
      </c>
      <c r="H16" t="str">
        <f>common!C58</f>
        <v>Taxis</v>
      </c>
      <c r="I16" s="36">
        <f>ROUNDUP(C$50,3)</f>
        <v>1.3000000000000001E-2</v>
      </c>
      <c r="J16" s="36">
        <f>ROUNDUP(D$50,3)</f>
        <v>6.0000000000000001E-3</v>
      </c>
      <c r="K16" s="36">
        <f>ROUNDUP(E$50,3)</f>
        <v>2.6000000000000002E-2</v>
      </c>
      <c r="L16" s="36">
        <f>ROUNDUP(F$50,3)</f>
        <v>1.0999999999999999E-2</v>
      </c>
      <c r="M16" s="36">
        <f>ROUNDUP(G$50,3)</f>
        <v>6.0000000000000001E-3</v>
      </c>
      <c r="N16" s="36">
        <f>ROUNDUP(H$50,3)</f>
        <v>8.0000000000000002E-3</v>
      </c>
      <c r="O16" s="36">
        <f>ROUNDUP(I$50,3)</f>
        <v>7.0000000000000001E-3</v>
      </c>
      <c r="P16" s="36">
        <f>ROUNDUP(J$50,3)</f>
        <v>1.4999999999999999E-2</v>
      </c>
      <c r="Q16" s="36">
        <f>ROUNDUP(K$50,3)</f>
        <v>1.4999999999999999E-2</v>
      </c>
      <c r="R16" s="36">
        <f>ROUNDUP(L$50,3)</f>
        <v>5.0000000000000001E-3</v>
      </c>
      <c r="S16" s="36">
        <f>ROUNDUP(M$50,3)</f>
        <v>9.0000000000000011E-3</v>
      </c>
      <c r="T16" s="36">
        <f>ROUNDUP(N$50,3)</f>
        <v>5.0000000000000001E-3</v>
      </c>
      <c r="U16" s="36">
        <f>ROUNDUP(O$50,3)</f>
        <v>7.0000000000000001E-3</v>
      </c>
      <c r="V16" s="36">
        <f>ROUNDUP(P$50,3)</f>
        <v>8.0000000000000002E-3</v>
      </c>
      <c r="W16" s="36">
        <f>ROUNDUP(Q$50,3)</f>
        <v>9.9999999999999985E-3</v>
      </c>
      <c r="X16" s="36">
        <f>ROUNDUP(R$50,3)</f>
        <v>7.0000000000000001E-3</v>
      </c>
      <c r="Y16" s="36">
        <f>ROUNDUP(S$50,3)</f>
        <v>9.9999999999999985E-3</v>
      </c>
      <c r="Z16" s="36">
        <f>ROUNDUP(T$50,3)</f>
        <v>4.0000000000000001E-3</v>
      </c>
      <c r="AA16" s="36">
        <f>ROUNDUP(U$50,3)</f>
        <v>7.0000000000000001E-3</v>
      </c>
      <c r="AB16" s="36">
        <f>ROUNDUP(V$50,3)</f>
        <v>9.9999999999999985E-3</v>
      </c>
      <c r="AC16" s="36">
        <f>ROUNDUP(W$50,3)</f>
        <v>6.0000000000000001E-3</v>
      </c>
      <c r="AD16" s="36">
        <f>ROUNDUP(X$50,3)</f>
        <v>6.0000000000000001E-3</v>
      </c>
      <c r="AE16" s="36">
        <f>ROUNDUP(Y$50,3)</f>
        <v>5.0000000000000001E-3</v>
      </c>
      <c r="AF16" s="36">
        <f>ROUNDUP(Z$50,3)</f>
        <v>7.0000000000000001E-3</v>
      </c>
      <c r="AG16" s="36">
        <f>ROUNDUP(AA$50,3)</f>
        <v>7.0000000000000001E-3</v>
      </c>
      <c r="AH16" s="36">
        <f>ROUNDUP(AB$50,3)</f>
        <v>8.0000000000000002E-3</v>
      </c>
      <c r="AI16" s="36">
        <f>ROUNDUP(AC$50,3)</f>
        <v>3.0000000000000001E-3</v>
      </c>
      <c r="AJ16" s="5">
        <v>0</v>
      </c>
    </row>
    <row r="17" spans="1:36" x14ac:dyDescent="0.25">
      <c r="B17" t="str">
        <f>B16</f>
        <v>T-TAX*</v>
      </c>
      <c r="C17" t="str">
        <f>C16</f>
        <v>TRAPL</v>
      </c>
      <c r="E17">
        <v>2022</v>
      </c>
      <c r="F17" t="s">
        <v>40</v>
      </c>
      <c r="G17">
        <v>-1</v>
      </c>
      <c r="I17" s="36">
        <f>ROUNDUP(C$50,3)</f>
        <v>1.3000000000000001E-2</v>
      </c>
      <c r="J17" s="36">
        <f>ROUNDUP(D$50,3)</f>
        <v>6.0000000000000001E-3</v>
      </c>
      <c r="K17" s="36">
        <f>ROUNDUP(E$50,3)</f>
        <v>2.6000000000000002E-2</v>
      </c>
      <c r="L17" s="36">
        <f>ROUNDUP(F$50,3)</f>
        <v>1.0999999999999999E-2</v>
      </c>
      <c r="M17" s="36">
        <f>ROUNDUP(G$50,3)</f>
        <v>6.0000000000000001E-3</v>
      </c>
      <c r="N17" s="36">
        <f>ROUNDUP(H$50,3)</f>
        <v>8.0000000000000002E-3</v>
      </c>
      <c r="O17" s="36">
        <f>ROUNDUP(I$50,3)</f>
        <v>7.0000000000000001E-3</v>
      </c>
      <c r="P17" s="36">
        <f>ROUNDUP(J$50,3)</f>
        <v>1.4999999999999999E-2</v>
      </c>
      <c r="Q17" s="36">
        <f>ROUNDUP(K$50,3)</f>
        <v>1.4999999999999999E-2</v>
      </c>
      <c r="R17" s="36">
        <f>ROUNDUP(L$50,3)</f>
        <v>5.0000000000000001E-3</v>
      </c>
      <c r="S17" s="36">
        <f>ROUNDUP(M$50,3)</f>
        <v>9.0000000000000011E-3</v>
      </c>
      <c r="T17" s="36">
        <f>ROUNDUP(N$50,3)</f>
        <v>5.0000000000000001E-3</v>
      </c>
      <c r="U17" s="36">
        <f>ROUNDUP(O$50,3)</f>
        <v>7.0000000000000001E-3</v>
      </c>
      <c r="V17" s="36">
        <f>ROUNDUP(P$50,3)</f>
        <v>8.0000000000000002E-3</v>
      </c>
      <c r="W17" s="36">
        <f>ROUNDUP(Q$50,3)</f>
        <v>9.9999999999999985E-3</v>
      </c>
      <c r="X17" s="36">
        <f>ROUNDUP(R$50,3)</f>
        <v>7.0000000000000001E-3</v>
      </c>
      <c r="Y17" s="36">
        <f>ROUNDUP(S$50,3)</f>
        <v>9.9999999999999985E-3</v>
      </c>
      <c r="Z17" s="36">
        <f>ROUNDUP(T$50,3)</f>
        <v>4.0000000000000001E-3</v>
      </c>
      <c r="AA17" s="36">
        <f>ROUNDUP(U$50,3)</f>
        <v>7.0000000000000001E-3</v>
      </c>
      <c r="AB17" s="36">
        <f>ROUNDUP(V$50,3)</f>
        <v>9.9999999999999985E-3</v>
      </c>
      <c r="AC17" s="36">
        <f>ROUNDUP(W$50,3)</f>
        <v>6.0000000000000001E-3</v>
      </c>
      <c r="AD17" s="36">
        <f>ROUNDUP(X$50,3)</f>
        <v>6.0000000000000001E-3</v>
      </c>
      <c r="AE17" s="36">
        <f>ROUNDUP(Y$50,3)</f>
        <v>5.0000000000000001E-3</v>
      </c>
      <c r="AF17" s="36">
        <f>ROUNDUP(Z$50,3)</f>
        <v>7.0000000000000001E-3</v>
      </c>
      <c r="AG17" s="36">
        <f>ROUNDUP(AA$50,3)</f>
        <v>7.0000000000000001E-3</v>
      </c>
      <c r="AH17" s="36">
        <f>ROUNDUP(AB$50,3)</f>
        <v>8.0000000000000002E-3</v>
      </c>
      <c r="AI17" s="36">
        <f>ROUNDUP(AC$50,3)</f>
        <v>3.0000000000000001E-3</v>
      </c>
      <c r="AJ17" s="5">
        <v>0</v>
      </c>
    </row>
    <row r="18" spans="1:36" x14ac:dyDescent="0.25">
      <c r="B18" t="str">
        <f>B17</f>
        <v>T-TAX*</v>
      </c>
      <c r="C18" t="str">
        <f>C17</f>
        <v>TRAPL</v>
      </c>
      <c r="E18">
        <v>2030</v>
      </c>
      <c r="F18" t="s">
        <v>40</v>
      </c>
      <c r="G18">
        <v>-1</v>
      </c>
      <c r="I18" s="36">
        <f t="shared" ref="I18:AI18" si="7">ROUNDUP(C$64,3)</f>
        <v>0.02</v>
      </c>
      <c r="J18" s="36">
        <f t="shared" si="7"/>
        <v>6.0000000000000001E-3</v>
      </c>
      <c r="K18" s="36">
        <f t="shared" si="7"/>
        <v>2.6000000000000002E-2</v>
      </c>
      <c r="L18" s="36">
        <f t="shared" si="7"/>
        <v>1.0999999999999999E-2</v>
      </c>
      <c r="M18" s="36">
        <f t="shared" si="7"/>
        <v>6.0000000000000001E-3</v>
      </c>
      <c r="N18" s="36">
        <f t="shared" si="7"/>
        <v>8.0000000000000002E-3</v>
      </c>
      <c r="O18" s="36">
        <f t="shared" si="7"/>
        <v>7.0000000000000001E-3</v>
      </c>
      <c r="P18" s="36">
        <f t="shared" si="7"/>
        <v>1.4999999999999999E-2</v>
      </c>
      <c r="Q18" s="36">
        <f t="shared" si="7"/>
        <v>1.4999999999999999E-2</v>
      </c>
      <c r="R18" s="36">
        <f t="shared" si="7"/>
        <v>5.0000000000000001E-3</v>
      </c>
      <c r="S18" s="36">
        <f t="shared" si="7"/>
        <v>9.0000000000000011E-3</v>
      </c>
      <c r="T18" s="36">
        <f t="shared" si="7"/>
        <v>5.0000000000000001E-3</v>
      </c>
      <c r="U18" s="36">
        <f t="shared" si="7"/>
        <v>7.0000000000000001E-3</v>
      </c>
      <c r="V18" s="36">
        <f t="shared" si="7"/>
        <v>8.0000000000000002E-3</v>
      </c>
      <c r="W18" s="36">
        <f t="shared" si="7"/>
        <v>9.9999999999999985E-3</v>
      </c>
      <c r="X18" s="36">
        <f t="shared" si="7"/>
        <v>7.0000000000000001E-3</v>
      </c>
      <c r="Y18" s="36">
        <f t="shared" si="7"/>
        <v>9.9999999999999985E-3</v>
      </c>
      <c r="Z18" s="36">
        <f t="shared" si="7"/>
        <v>4.0000000000000001E-3</v>
      </c>
      <c r="AA18" s="36">
        <f t="shared" si="7"/>
        <v>7.0000000000000001E-3</v>
      </c>
      <c r="AB18" s="36">
        <f t="shared" si="7"/>
        <v>9.9999999999999985E-3</v>
      </c>
      <c r="AC18" s="36">
        <f t="shared" si="7"/>
        <v>6.0000000000000001E-3</v>
      </c>
      <c r="AD18" s="36">
        <f t="shared" si="7"/>
        <v>6.0000000000000001E-3</v>
      </c>
      <c r="AE18" s="36">
        <f t="shared" si="7"/>
        <v>5.0000000000000001E-3</v>
      </c>
      <c r="AF18" s="36">
        <f t="shared" si="7"/>
        <v>7.0000000000000001E-3</v>
      </c>
      <c r="AG18" s="36">
        <f t="shared" si="7"/>
        <v>7.0000000000000001E-3</v>
      </c>
      <c r="AH18" s="36">
        <f t="shared" si="7"/>
        <v>8.0000000000000002E-3</v>
      </c>
      <c r="AI18" s="36">
        <f t="shared" si="7"/>
        <v>3.0000000000000001E-3</v>
      </c>
      <c r="AJ18" s="5">
        <v>0</v>
      </c>
    </row>
    <row r="19" spans="1:36" x14ac:dyDescent="0.25">
      <c r="B19" t="str">
        <f t="shared" ref="B19" si="8">B18</f>
        <v>T-TAX*</v>
      </c>
      <c r="C19" t="str">
        <f t="shared" ref="C19" si="9">C18</f>
        <v>TRAPL</v>
      </c>
      <c r="E19">
        <v>2050</v>
      </c>
      <c r="F19" t="s">
        <v>40</v>
      </c>
      <c r="G19">
        <v>-1</v>
      </c>
      <c r="I19" s="36">
        <f t="shared" ref="I19:AI19" si="10">ROUNDUP(C$78,3)</f>
        <v>0.01</v>
      </c>
      <c r="J19" s="36">
        <f t="shared" si="10"/>
        <v>6.0000000000000001E-3</v>
      </c>
      <c r="K19" s="36">
        <f t="shared" si="10"/>
        <v>2.6000000000000002E-2</v>
      </c>
      <c r="L19" s="36">
        <f t="shared" si="10"/>
        <v>1.0999999999999999E-2</v>
      </c>
      <c r="M19" s="36">
        <f t="shared" si="10"/>
        <v>6.0000000000000001E-3</v>
      </c>
      <c r="N19" s="36">
        <f t="shared" si="10"/>
        <v>8.0000000000000002E-3</v>
      </c>
      <c r="O19" s="36">
        <f t="shared" si="10"/>
        <v>7.0000000000000001E-3</v>
      </c>
      <c r="P19" s="36">
        <f t="shared" si="10"/>
        <v>1.4999999999999999E-2</v>
      </c>
      <c r="Q19" s="36">
        <f t="shared" si="10"/>
        <v>1.4999999999999999E-2</v>
      </c>
      <c r="R19" s="36">
        <f t="shared" si="10"/>
        <v>5.0000000000000001E-3</v>
      </c>
      <c r="S19" s="36">
        <f t="shared" si="10"/>
        <v>9.0000000000000011E-3</v>
      </c>
      <c r="T19" s="36">
        <f t="shared" si="10"/>
        <v>5.0000000000000001E-3</v>
      </c>
      <c r="U19" s="36">
        <f t="shared" si="10"/>
        <v>7.0000000000000001E-3</v>
      </c>
      <c r="V19" s="36">
        <f t="shared" si="10"/>
        <v>8.0000000000000002E-3</v>
      </c>
      <c r="W19" s="36">
        <f t="shared" si="10"/>
        <v>9.9999999999999985E-3</v>
      </c>
      <c r="X19" s="36">
        <f t="shared" si="10"/>
        <v>7.0000000000000001E-3</v>
      </c>
      <c r="Y19" s="36">
        <f t="shared" si="10"/>
        <v>9.9999999999999985E-3</v>
      </c>
      <c r="Z19" s="36">
        <f t="shared" si="10"/>
        <v>4.0000000000000001E-3</v>
      </c>
      <c r="AA19" s="36">
        <f t="shared" si="10"/>
        <v>7.0000000000000001E-3</v>
      </c>
      <c r="AB19" s="36">
        <f t="shared" si="10"/>
        <v>9.9999999999999985E-3</v>
      </c>
      <c r="AC19" s="36">
        <f t="shared" si="10"/>
        <v>6.0000000000000001E-3</v>
      </c>
      <c r="AD19" s="36">
        <f t="shared" si="10"/>
        <v>6.0000000000000001E-3</v>
      </c>
      <c r="AE19" s="36">
        <f t="shared" si="10"/>
        <v>5.0000000000000001E-3</v>
      </c>
      <c r="AF19" s="36">
        <f t="shared" si="10"/>
        <v>7.0000000000000001E-3</v>
      </c>
      <c r="AG19" s="36">
        <f t="shared" si="10"/>
        <v>7.0000000000000001E-3</v>
      </c>
      <c r="AH19" s="36">
        <f t="shared" si="10"/>
        <v>8.0000000000000002E-3</v>
      </c>
      <c r="AI19" s="36">
        <f t="shared" si="10"/>
        <v>3.0000000000000001E-3</v>
      </c>
      <c r="AJ19" s="5">
        <v>0</v>
      </c>
    </row>
    <row r="20" spans="1:36" x14ac:dyDescent="0.25">
      <c r="E20">
        <v>0</v>
      </c>
      <c r="F20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>
        <v>5</v>
      </c>
    </row>
    <row r="21" spans="1:36" x14ac:dyDescent="0.25">
      <c r="A21" t="s">
        <v>52</v>
      </c>
      <c r="B21" t="str">
        <f>LEFT(common!B25,5)&amp;"*"</f>
        <v>T-BUS*</v>
      </c>
      <c r="C21" t="str">
        <f>C16</f>
        <v>TRAPL</v>
      </c>
      <c r="E21">
        <v>2018</v>
      </c>
      <c r="F21" t="s">
        <v>40</v>
      </c>
      <c r="G21">
        <v>-1</v>
      </c>
      <c r="H21" t="str">
        <f>common!C59</f>
        <v>BUS</v>
      </c>
      <c r="I21" s="36">
        <f t="shared" ref="I21:R22" si="11">ROUNDUP(C$51,3)</f>
        <v>0.16300000000000001</v>
      </c>
      <c r="J21" s="36">
        <f t="shared" si="11"/>
        <v>0.13200000000000001</v>
      </c>
      <c r="K21" s="36">
        <f t="shared" si="11"/>
        <v>0.24</v>
      </c>
      <c r="L21" s="36">
        <f t="shared" si="11"/>
        <v>0.155</v>
      </c>
      <c r="M21" s="36">
        <f t="shared" si="11"/>
        <v>0.20899999999999999</v>
      </c>
      <c r="N21" s="36">
        <f t="shared" si="11"/>
        <v>0.128</v>
      </c>
      <c r="O21" s="36">
        <f t="shared" si="11"/>
        <v>0.14899999999999999</v>
      </c>
      <c r="P21" s="36">
        <f t="shared" si="11"/>
        <v>0.14599999999999999</v>
      </c>
      <c r="Q21" s="36">
        <f t="shared" si="11"/>
        <v>0.11800000000000001</v>
      </c>
      <c r="R21" s="36">
        <f t="shared" si="11"/>
        <v>0.17399999999999999</v>
      </c>
      <c r="S21" s="36">
        <f t="shared" ref="S21:AB22" si="12">ROUNDUP(M$51,3)</f>
        <v>0.112</v>
      </c>
      <c r="T21" s="36">
        <f t="shared" si="12"/>
        <v>0.126</v>
      </c>
      <c r="U21" s="36">
        <f t="shared" si="12"/>
        <v>0.13300000000000001</v>
      </c>
      <c r="V21" s="36">
        <f t="shared" si="12"/>
        <v>0.115</v>
      </c>
      <c r="W21" s="36">
        <f t="shared" si="12"/>
        <v>0.11700000000000001</v>
      </c>
      <c r="X21" s="36">
        <f t="shared" si="12"/>
        <v>0.218</v>
      </c>
      <c r="Y21" s="36">
        <f t="shared" si="12"/>
        <v>0.121</v>
      </c>
      <c r="Z21" s="36">
        <f t="shared" si="12"/>
        <v>0.14699999999999999</v>
      </c>
      <c r="AA21" s="36">
        <f t="shared" si="12"/>
        <v>0.108</v>
      </c>
      <c r="AB21" s="36">
        <f t="shared" si="12"/>
        <v>0.16600000000000001</v>
      </c>
      <c r="AC21" s="36">
        <f t="shared" ref="AC21:AI22" si="13">ROUNDUP(W$51,3)</f>
        <v>0.123</v>
      </c>
      <c r="AD21" s="36">
        <f t="shared" si="13"/>
        <v>0.186</v>
      </c>
      <c r="AE21" s="36">
        <f t="shared" si="13"/>
        <v>0.109</v>
      </c>
      <c r="AF21" s="36">
        <f t="shared" si="13"/>
        <v>0.13100000000000001</v>
      </c>
      <c r="AG21" s="36">
        <f t="shared" si="13"/>
        <v>5.1000000000000004E-2</v>
      </c>
      <c r="AH21" s="36">
        <f t="shared" si="13"/>
        <v>9.9999999999999985E-3</v>
      </c>
      <c r="AI21" s="36">
        <f t="shared" si="13"/>
        <v>0.28699999999999998</v>
      </c>
      <c r="AJ21" s="5">
        <v>0</v>
      </c>
    </row>
    <row r="22" spans="1:36" x14ac:dyDescent="0.25">
      <c r="B22" t="str">
        <f>B21</f>
        <v>T-BUS*</v>
      </c>
      <c r="C22" t="str">
        <f>C21</f>
        <v>TRAPL</v>
      </c>
      <c r="E22">
        <v>2022</v>
      </c>
      <c r="F22" t="s">
        <v>40</v>
      </c>
      <c r="G22">
        <v>-1</v>
      </c>
      <c r="I22" s="36">
        <f t="shared" si="11"/>
        <v>0.16300000000000001</v>
      </c>
      <c r="J22" s="36">
        <f t="shared" si="11"/>
        <v>0.13200000000000001</v>
      </c>
      <c r="K22" s="36">
        <f t="shared" si="11"/>
        <v>0.24</v>
      </c>
      <c r="L22" s="36">
        <f t="shared" si="11"/>
        <v>0.155</v>
      </c>
      <c r="M22" s="36">
        <f t="shared" si="11"/>
        <v>0.20899999999999999</v>
      </c>
      <c r="N22" s="36">
        <f t="shared" si="11"/>
        <v>0.128</v>
      </c>
      <c r="O22" s="36">
        <f t="shared" si="11"/>
        <v>0.14899999999999999</v>
      </c>
      <c r="P22" s="36">
        <f t="shared" si="11"/>
        <v>0.14599999999999999</v>
      </c>
      <c r="Q22" s="36">
        <f t="shared" si="11"/>
        <v>0.11800000000000001</v>
      </c>
      <c r="R22" s="36">
        <f t="shared" si="11"/>
        <v>0.17399999999999999</v>
      </c>
      <c r="S22" s="36">
        <f t="shared" si="12"/>
        <v>0.112</v>
      </c>
      <c r="T22" s="36">
        <f t="shared" si="12"/>
        <v>0.126</v>
      </c>
      <c r="U22" s="36">
        <f t="shared" si="12"/>
        <v>0.13300000000000001</v>
      </c>
      <c r="V22" s="36">
        <f t="shared" si="12"/>
        <v>0.115</v>
      </c>
      <c r="W22" s="36">
        <f t="shared" si="12"/>
        <v>0.11700000000000001</v>
      </c>
      <c r="X22" s="36">
        <f t="shared" si="12"/>
        <v>0.218</v>
      </c>
      <c r="Y22" s="36">
        <f t="shared" si="12"/>
        <v>0.121</v>
      </c>
      <c r="Z22" s="36">
        <f t="shared" si="12"/>
        <v>0.14699999999999999</v>
      </c>
      <c r="AA22" s="36">
        <f t="shared" si="12"/>
        <v>0.108</v>
      </c>
      <c r="AB22" s="36">
        <f t="shared" si="12"/>
        <v>0.16600000000000001</v>
      </c>
      <c r="AC22" s="36">
        <f t="shared" si="13"/>
        <v>0.123</v>
      </c>
      <c r="AD22" s="36">
        <f t="shared" si="13"/>
        <v>0.186</v>
      </c>
      <c r="AE22" s="36">
        <f t="shared" si="13"/>
        <v>0.109</v>
      </c>
      <c r="AF22" s="36">
        <f t="shared" si="13"/>
        <v>0.13100000000000001</v>
      </c>
      <c r="AG22" s="36">
        <f t="shared" si="13"/>
        <v>5.1000000000000004E-2</v>
      </c>
      <c r="AH22" s="36">
        <f t="shared" si="13"/>
        <v>9.9999999999999985E-3</v>
      </c>
      <c r="AI22" s="36">
        <f t="shared" si="13"/>
        <v>0.28699999999999998</v>
      </c>
      <c r="AJ22" s="5">
        <v>0</v>
      </c>
    </row>
    <row r="23" spans="1:36" x14ac:dyDescent="0.25">
      <c r="B23" t="str">
        <f>B22</f>
        <v>T-BUS*</v>
      </c>
      <c r="C23" t="str">
        <f>C22</f>
        <v>TRAPL</v>
      </c>
      <c r="E23">
        <v>2030</v>
      </c>
      <c r="F23" t="s">
        <v>40</v>
      </c>
      <c r="G23">
        <v>-1</v>
      </c>
      <c r="I23" s="36">
        <f t="shared" ref="I23:AI23" si="14">ROUNDUP(C$65,3)</f>
        <v>0.18</v>
      </c>
      <c r="J23" s="36">
        <f t="shared" si="14"/>
        <v>0.13200000000000001</v>
      </c>
      <c r="K23" s="36">
        <f t="shared" si="14"/>
        <v>0.24</v>
      </c>
      <c r="L23" s="36">
        <f t="shared" si="14"/>
        <v>0.155</v>
      </c>
      <c r="M23" s="36">
        <f t="shared" si="14"/>
        <v>0.20899999999999999</v>
      </c>
      <c r="N23" s="36">
        <f t="shared" si="14"/>
        <v>0.128</v>
      </c>
      <c r="O23" s="36">
        <f t="shared" si="14"/>
        <v>0.14899999999999999</v>
      </c>
      <c r="P23" s="36">
        <f t="shared" si="14"/>
        <v>0.14599999999999999</v>
      </c>
      <c r="Q23" s="36">
        <f t="shared" si="14"/>
        <v>0.11800000000000001</v>
      </c>
      <c r="R23" s="36">
        <f t="shared" si="14"/>
        <v>0.17399999999999999</v>
      </c>
      <c r="S23" s="36">
        <f t="shared" si="14"/>
        <v>0.112</v>
      </c>
      <c r="T23" s="36">
        <f t="shared" si="14"/>
        <v>0.126</v>
      </c>
      <c r="U23" s="36">
        <f t="shared" si="14"/>
        <v>0.13300000000000001</v>
      </c>
      <c r="V23" s="36">
        <f t="shared" si="14"/>
        <v>0.115</v>
      </c>
      <c r="W23" s="36">
        <f t="shared" si="14"/>
        <v>0.11700000000000001</v>
      </c>
      <c r="X23" s="36">
        <f t="shared" si="14"/>
        <v>0.218</v>
      </c>
      <c r="Y23" s="36">
        <f t="shared" si="14"/>
        <v>0.121</v>
      </c>
      <c r="Z23" s="36">
        <f t="shared" si="14"/>
        <v>0.14699999999999999</v>
      </c>
      <c r="AA23" s="36">
        <f t="shared" si="14"/>
        <v>0.108</v>
      </c>
      <c r="AB23" s="36">
        <f t="shared" si="14"/>
        <v>0.16600000000000001</v>
      </c>
      <c r="AC23" s="36">
        <f t="shared" si="14"/>
        <v>0.123</v>
      </c>
      <c r="AD23" s="36">
        <f t="shared" si="14"/>
        <v>0.186</v>
      </c>
      <c r="AE23" s="36">
        <f t="shared" si="14"/>
        <v>0.109</v>
      </c>
      <c r="AF23" s="36">
        <f t="shared" si="14"/>
        <v>0.13100000000000001</v>
      </c>
      <c r="AG23" s="36">
        <f t="shared" si="14"/>
        <v>5.1000000000000004E-2</v>
      </c>
      <c r="AH23" s="36">
        <f t="shared" si="14"/>
        <v>9.9999999999999985E-3</v>
      </c>
      <c r="AI23" s="36">
        <f t="shared" si="14"/>
        <v>0.28699999999999998</v>
      </c>
      <c r="AJ23" s="5">
        <v>0</v>
      </c>
    </row>
    <row r="24" spans="1:36" x14ac:dyDescent="0.25">
      <c r="B24" t="str">
        <f t="shared" ref="B24" si="15">B23</f>
        <v>T-BUS*</v>
      </c>
      <c r="C24" t="str">
        <f t="shared" ref="C24" si="16">C23</f>
        <v>TRAPL</v>
      </c>
      <c r="E24">
        <v>2050</v>
      </c>
      <c r="F24" t="s">
        <v>40</v>
      </c>
      <c r="G24">
        <v>-1</v>
      </c>
      <c r="I24" s="36">
        <f t="shared" ref="I24:AI24" si="17">ROUNDUP(C$79,3)</f>
        <v>0.24</v>
      </c>
      <c r="J24" s="36">
        <f t="shared" si="17"/>
        <v>0.13200000000000001</v>
      </c>
      <c r="K24" s="36">
        <f t="shared" si="17"/>
        <v>0.24</v>
      </c>
      <c r="L24" s="36">
        <f t="shared" si="17"/>
        <v>0.155</v>
      </c>
      <c r="M24" s="36">
        <f t="shared" si="17"/>
        <v>0.20899999999999999</v>
      </c>
      <c r="N24" s="36">
        <f t="shared" si="17"/>
        <v>0.128</v>
      </c>
      <c r="O24" s="36">
        <f t="shared" si="17"/>
        <v>0.14899999999999999</v>
      </c>
      <c r="P24" s="36">
        <f t="shared" si="17"/>
        <v>0.14599999999999999</v>
      </c>
      <c r="Q24" s="36">
        <f t="shared" si="17"/>
        <v>0.11800000000000001</v>
      </c>
      <c r="R24" s="36">
        <f t="shared" si="17"/>
        <v>0.17399999999999999</v>
      </c>
      <c r="S24" s="36">
        <f t="shared" si="17"/>
        <v>0.112</v>
      </c>
      <c r="T24" s="36">
        <f t="shared" si="17"/>
        <v>0.126</v>
      </c>
      <c r="U24" s="36">
        <f t="shared" si="17"/>
        <v>0.13300000000000001</v>
      </c>
      <c r="V24" s="36">
        <f t="shared" si="17"/>
        <v>0.115</v>
      </c>
      <c r="W24" s="36">
        <f t="shared" si="17"/>
        <v>0.11700000000000001</v>
      </c>
      <c r="X24" s="36">
        <f t="shared" si="17"/>
        <v>0.218</v>
      </c>
      <c r="Y24" s="36">
        <f t="shared" si="17"/>
        <v>0.121</v>
      </c>
      <c r="Z24" s="36">
        <f t="shared" si="17"/>
        <v>0.14699999999999999</v>
      </c>
      <c r="AA24" s="36">
        <f t="shared" si="17"/>
        <v>0.108</v>
      </c>
      <c r="AB24" s="36">
        <f t="shared" si="17"/>
        <v>0.16600000000000001</v>
      </c>
      <c r="AC24" s="36">
        <f t="shared" si="17"/>
        <v>0.123</v>
      </c>
      <c r="AD24" s="36">
        <f t="shared" si="17"/>
        <v>0.186</v>
      </c>
      <c r="AE24" s="36">
        <f t="shared" si="17"/>
        <v>0.109</v>
      </c>
      <c r="AF24" s="36">
        <f t="shared" si="17"/>
        <v>0.13100000000000001</v>
      </c>
      <c r="AG24" s="36">
        <f t="shared" si="17"/>
        <v>5.1000000000000004E-2</v>
      </c>
      <c r="AH24" s="36">
        <f t="shared" si="17"/>
        <v>9.9999999999999985E-3</v>
      </c>
      <c r="AI24" s="36">
        <f t="shared" si="17"/>
        <v>0.28699999999999998</v>
      </c>
      <c r="AJ24" s="5">
        <v>0</v>
      </c>
    </row>
    <row r="25" spans="1:36" x14ac:dyDescent="0.25">
      <c r="E25">
        <v>0</v>
      </c>
      <c r="F25" t="s">
        <v>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>
        <v>5</v>
      </c>
    </row>
    <row r="26" spans="1:36" x14ac:dyDescent="0.25">
      <c r="A26" t="s">
        <v>53</v>
      </c>
      <c r="B26" t="str">
        <f>LEFT(common!B29,5)&amp;"*"</f>
        <v>T-HPT*</v>
      </c>
      <c r="C26" t="str">
        <f>C21</f>
        <v>TRAPL</v>
      </c>
      <c r="E26">
        <v>2018</v>
      </c>
      <c r="F26" t="s">
        <v>40</v>
      </c>
      <c r="G26">
        <v>-1</v>
      </c>
      <c r="H26" t="str">
        <f>common!C61</f>
        <v>Train</v>
      </c>
      <c r="I26" s="36">
        <f t="shared" ref="I26:R27" si="18">ROUNDUP(C$53,3)</f>
        <v>8.5000000000000006E-2</v>
      </c>
      <c r="J26" s="36">
        <f t="shared" si="18"/>
        <v>7.2999999999999995E-2</v>
      </c>
      <c r="K26" s="36">
        <f t="shared" si="18"/>
        <v>9.7000000000000003E-2</v>
      </c>
      <c r="L26" s="36">
        <f t="shared" si="18"/>
        <v>0.08</v>
      </c>
      <c r="M26" s="36">
        <f t="shared" si="18"/>
        <v>7.3999999999999996E-2</v>
      </c>
      <c r="N26" s="36">
        <f t="shared" si="18"/>
        <v>8.5000000000000006E-2</v>
      </c>
      <c r="O26" s="36">
        <f t="shared" si="18"/>
        <v>7.9000000000000001E-2</v>
      </c>
      <c r="P26" s="36">
        <f t="shared" si="18"/>
        <v>9.1999999999999998E-2</v>
      </c>
      <c r="Q26" s="36">
        <f t="shared" si="18"/>
        <v>8.2000000000000003E-2</v>
      </c>
      <c r="R26" s="36">
        <f t="shared" si="18"/>
        <v>7.5999999999999998E-2</v>
      </c>
      <c r="S26" s="36">
        <f t="shared" ref="S26:AB27" si="19">ROUNDUP(M$53,3)</f>
        <v>7.8E-2</v>
      </c>
      <c r="T26" s="36">
        <f t="shared" si="19"/>
        <v>7.3999999999999996E-2</v>
      </c>
      <c r="U26" s="36">
        <f t="shared" si="19"/>
        <v>8.2000000000000003E-2</v>
      </c>
      <c r="V26" s="36">
        <f t="shared" si="19"/>
        <v>7.6999999999999999E-2</v>
      </c>
      <c r="W26" s="36">
        <f t="shared" si="19"/>
        <v>8.6000000000000007E-2</v>
      </c>
      <c r="X26" s="36">
        <f t="shared" si="19"/>
        <v>7.0000000000000007E-2</v>
      </c>
      <c r="Y26" s="36">
        <f t="shared" si="19"/>
        <v>8.4000000000000005E-2</v>
      </c>
      <c r="Z26" s="36">
        <f t="shared" si="19"/>
        <v>7.1000000000000008E-2</v>
      </c>
      <c r="AA26" s="36">
        <f t="shared" si="19"/>
        <v>8.2000000000000003E-2</v>
      </c>
      <c r="AB26" s="36">
        <f t="shared" si="19"/>
        <v>0.08</v>
      </c>
      <c r="AC26" s="36">
        <f t="shared" ref="AC26:AI27" si="20">ROUNDUP(W$53,3)</f>
        <v>7.6999999999999999E-2</v>
      </c>
      <c r="AD26" s="36">
        <f t="shared" si="20"/>
        <v>7.2999999999999995E-2</v>
      </c>
      <c r="AE26" s="36">
        <f t="shared" si="20"/>
        <v>6.9000000000000006E-2</v>
      </c>
      <c r="AF26" s="36">
        <f t="shared" si="20"/>
        <v>8.4000000000000005E-2</v>
      </c>
      <c r="AG26" s="36">
        <f t="shared" si="20"/>
        <v>9.0999999999999998E-2</v>
      </c>
      <c r="AH26" s="36">
        <f t="shared" si="20"/>
        <v>0.10299999999999999</v>
      </c>
      <c r="AI26" s="36">
        <f t="shared" si="20"/>
        <v>6.9000000000000006E-2</v>
      </c>
      <c r="AJ26" s="5">
        <v>0</v>
      </c>
    </row>
    <row r="27" spans="1:36" x14ac:dyDescent="0.25">
      <c r="B27" t="str">
        <f>B26</f>
        <v>T-HPT*</v>
      </c>
      <c r="C27" t="str">
        <f>C26</f>
        <v>TRAPL</v>
      </c>
      <c r="E27">
        <v>2022</v>
      </c>
      <c r="F27" t="s">
        <v>40</v>
      </c>
      <c r="G27">
        <v>-1</v>
      </c>
      <c r="I27" s="36">
        <f t="shared" si="18"/>
        <v>8.5000000000000006E-2</v>
      </c>
      <c r="J27" s="36">
        <f t="shared" si="18"/>
        <v>7.2999999999999995E-2</v>
      </c>
      <c r="K27" s="36">
        <f t="shared" si="18"/>
        <v>9.7000000000000003E-2</v>
      </c>
      <c r="L27" s="36">
        <f t="shared" si="18"/>
        <v>0.08</v>
      </c>
      <c r="M27" s="36">
        <f t="shared" si="18"/>
        <v>7.3999999999999996E-2</v>
      </c>
      <c r="N27" s="36">
        <f t="shared" si="18"/>
        <v>8.5000000000000006E-2</v>
      </c>
      <c r="O27" s="36">
        <f t="shared" si="18"/>
        <v>7.9000000000000001E-2</v>
      </c>
      <c r="P27" s="36">
        <f t="shared" si="18"/>
        <v>9.1999999999999998E-2</v>
      </c>
      <c r="Q27" s="36">
        <f t="shared" si="18"/>
        <v>8.2000000000000003E-2</v>
      </c>
      <c r="R27" s="36">
        <f t="shared" si="18"/>
        <v>7.5999999999999998E-2</v>
      </c>
      <c r="S27" s="36">
        <f t="shared" si="19"/>
        <v>7.8E-2</v>
      </c>
      <c r="T27" s="36">
        <f t="shared" si="19"/>
        <v>7.3999999999999996E-2</v>
      </c>
      <c r="U27" s="36">
        <f t="shared" si="19"/>
        <v>8.2000000000000003E-2</v>
      </c>
      <c r="V27" s="36">
        <f t="shared" si="19"/>
        <v>7.6999999999999999E-2</v>
      </c>
      <c r="W27" s="36">
        <f t="shared" si="19"/>
        <v>8.6000000000000007E-2</v>
      </c>
      <c r="X27" s="36">
        <f t="shared" si="19"/>
        <v>7.0000000000000007E-2</v>
      </c>
      <c r="Y27" s="36">
        <f t="shared" si="19"/>
        <v>8.4000000000000005E-2</v>
      </c>
      <c r="Z27" s="36">
        <f t="shared" si="19"/>
        <v>7.1000000000000008E-2</v>
      </c>
      <c r="AA27" s="36">
        <f t="shared" si="19"/>
        <v>8.2000000000000003E-2</v>
      </c>
      <c r="AB27" s="36">
        <f t="shared" si="19"/>
        <v>0.08</v>
      </c>
      <c r="AC27" s="36">
        <f t="shared" si="20"/>
        <v>7.6999999999999999E-2</v>
      </c>
      <c r="AD27" s="36">
        <f t="shared" si="20"/>
        <v>7.2999999999999995E-2</v>
      </c>
      <c r="AE27" s="36">
        <f t="shared" si="20"/>
        <v>6.9000000000000006E-2</v>
      </c>
      <c r="AF27" s="36">
        <f t="shared" si="20"/>
        <v>8.4000000000000005E-2</v>
      </c>
      <c r="AG27" s="36">
        <f t="shared" si="20"/>
        <v>9.0999999999999998E-2</v>
      </c>
      <c r="AH27" s="36">
        <f t="shared" si="20"/>
        <v>0.10299999999999999</v>
      </c>
      <c r="AI27" s="36">
        <f t="shared" si="20"/>
        <v>6.9000000000000006E-2</v>
      </c>
      <c r="AJ27" s="5">
        <v>0</v>
      </c>
    </row>
    <row r="28" spans="1:36" x14ac:dyDescent="0.25">
      <c r="B28" t="str">
        <f>B27</f>
        <v>T-HPT*</v>
      </c>
      <c r="C28" t="str">
        <f>C27</f>
        <v>TRAPL</v>
      </c>
      <c r="E28">
        <v>2030</v>
      </c>
      <c r="F28" t="s">
        <v>40</v>
      </c>
      <c r="G28">
        <v>-1</v>
      </c>
      <c r="I28" s="36">
        <f t="shared" ref="I28:AI28" si="21">ROUNDUP(C$67,3)</f>
        <v>8.5000000000000006E-2</v>
      </c>
      <c r="J28" s="36">
        <f t="shared" si="21"/>
        <v>7.2999999999999995E-2</v>
      </c>
      <c r="K28" s="36">
        <f t="shared" si="21"/>
        <v>9.7000000000000003E-2</v>
      </c>
      <c r="L28" s="36">
        <f t="shared" si="21"/>
        <v>0.08</v>
      </c>
      <c r="M28" s="36">
        <f t="shared" si="21"/>
        <v>7.3999999999999996E-2</v>
      </c>
      <c r="N28" s="36">
        <f t="shared" si="21"/>
        <v>8.5000000000000006E-2</v>
      </c>
      <c r="O28" s="36">
        <f t="shared" si="21"/>
        <v>7.9000000000000001E-2</v>
      </c>
      <c r="P28" s="36">
        <f t="shared" si="21"/>
        <v>9.1999999999999998E-2</v>
      </c>
      <c r="Q28" s="36">
        <f t="shared" si="21"/>
        <v>8.2000000000000003E-2</v>
      </c>
      <c r="R28" s="36">
        <f t="shared" si="21"/>
        <v>7.5999999999999998E-2</v>
      </c>
      <c r="S28" s="36">
        <f t="shared" si="21"/>
        <v>7.8E-2</v>
      </c>
      <c r="T28" s="36">
        <f t="shared" si="21"/>
        <v>7.3999999999999996E-2</v>
      </c>
      <c r="U28" s="36">
        <f t="shared" si="21"/>
        <v>8.2000000000000003E-2</v>
      </c>
      <c r="V28" s="36">
        <f t="shared" si="21"/>
        <v>7.6999999999999999E-2</v>
      </c>
      <c r="W28" s="36">
        <f t="shared" si="21"/>
        <v>8.6000000000000007E-2</v>
      </c>
      <c r="X28" s="36">
        <f t="shared" si="21"/>
        <v>7.0000000000000007E-2</v>
      </c>
      <c r="Y28" s="36">
        <f t="shared" si="21"/>
        <v>8.4000000000000005E-2</v>
      </c>
      <c r="Z28" s="36">
        <f t="shared" si="21"/>
        <v>7.1000000000000008E-2</v>
      </c>
      <c r="AA28" s="36">
        <f t="shared" si="21"/>
        <v>8.2000000000000003E-2</v>
      </c>
      <c r="AB28" s="36">
        <f t="shared" si="21"/>
        <v>0.08</v>
      </c>
      <c r="AC28" s="36">
        <f t="shared" si="21"/>
        <v>7.6999999999999999E-2</v>
      </c>
      <c r="AD28" s="36">
        <f t="shared" si="21"/>
        <v>7.2999999999999995E-2</v>
      </c>
      <c r="AE28" s="36">
        <f t="shared" si="21"/>
        <v>6.9000000000000006E-2</v>
      </c>
      <c r="AF28" s="36">
        <f t="shared" si="21"/>
        <v>8.4000000000000005E-2</v>
      </c>
      <c r="AG28" s="36">
        <f t="shared" si="21"/>
        <v>9.0999999999999998E-2</v>
      </c>
      <c r="AH28" s="36">
        <f t="shared" si="21"/>
        <v>0.10299999999999999</v>
      </c>
      <c r="AI28" s="36">
        <f t="shared" si="21"/>
        <v>6.9000000000000006E-2</v>
      </c>
      <c r="AJ28" s="5">
        <v>0</v>
      </c>
    </row>
    <row r="29" spans="1:36" x14ac:dyDescent="0.25">
      <c r="B29" t="str">
        <f t="shared" ref="B29" si="22">B28</f>
        <v>T-HPT*</v>
      </c>
      <c r="C29" t="str">
        <f t="shared" ref="C29" si="23">C28</f>
        <v>TRAPL</v>
      </c>
      <c r="E29">
        <v>2050</v>
      </c>
      <c r="F29" t="s">
        <v>40</v>
      </c>
      <c r="G29">
        <v>-1</v>
      </c>
      <c r="I29" s="36">
        <f t="shared" ref="I29:AI29" si="24">ROUNDUP(C$81,3)</f>
        <v>0.13</v>
      </c>
      <c r="J29" s="36">
        <f t="shared" si="24"/>
        <v>7.2999999999999995E-2</v>
      </c>
      <c r="K29" s="36">
        <f t="shared" si="24"/>
        <v>9.7000000000000003E-2</v>
      </c>
      <c r="L29" s="36">
        <f t="shared" si="24"/>
        <v>0.08</v>
      </c>
      <c r="M29" s="36">
        <f t="shared" si="24"/>
        <v>7.3999999999999996E-2</v>
      </c>
      <c r="N29" s="36">
        <f t="shared" si="24"/>
        <v>8.5000000000000006E-2</v>
      </c>
      <c r="O29" s="36">
        <f t="shared" si="24"/>
        <v>7.9000000000000001E-2</v>
      </c>
      <c r="P29" s="36">
        <f t="shared" si="24"/>
        <v>9.1999999999999998E-2</v>
      </c>
      <c r="Q29" s="36">
        <f t="shared" si="24"/>
        <v>8.2000000000000003E-2</v>
      </c>
      <c r="R29" s="36">
        <f t="shared" si="24"/>
        <v>7.5999999999999998E-2</v>
      </c>
      <c r="S29" s="36">
        <f t="shared" si="24"/>
        <v>7.8E-2</v>
      </c>
      <c r="T29" s="36">
        <f t="shared" si="24"/>
        <v>7.3999999999999996E-2</v>
      </c>
      <c r="U29" s="36">
        <f t="shared" si="24"/>
        <v>8.2000000000000003E-2</v>
      </c>
      <c r="V29" s="36">
        <f t="shared" si="24"/>
        <v>7.6999999999999999E-2</v>
      </c>
      <c r="W29" s="36">
        <f t="shared" si="24"/>
        <v>8.6000000000000007E-2</v>
      </c>
      <c r="X29" s="36">
        <f t="shared" si="24"/>
        <v>7.0000000000000007E-2</v>
      </c>
      <c r="Y29" s="36">
        <f t="shared" si="24"/>
        <v>8.4000000000000005E-2</v>
      </c>
      <c r="Z29" s="36">
        <f t="shared" si="24"/>
        <v>7.1000000000000008E-2</v>
      </c>
      <c r="AA29" s="36">
        <f t="shared" si="24"/>
        <v>8.2000000000000003E-2</v>
      </c>
      <c r="AB29" s="36">
        <f t="shared" si="24"/>
        <v>0.08</v>
      </c>
      <c r="AC29" s="36">
        <f t="shared" si="24"/>
        <v>7.6999999999999999E-2</v>
      </c>
      <c r="AD29" s="36">
        <f t="shared" si="24"/>
        <v>7.2999999999999995E-2</v>
      </c>
      <c r="AE29" s="36">
        <f t="shared" si="24"/>
        <v>6.9000000000000006E-2</v>
      </c>
      <c r="AF29" s="36">
        <f t="shared" si="24"/>
        <v>8.4000000000000005E-2</v>
      </c>
      <c r="AG29" s="36">
        <f t="shared" si="24"/>
        <v>9.0999999999999998E-2</v>
      </c>
      <c r="AH29" s="36">
        <f t="shared" si="24"/>
        <v>0.10299999999999999</v>
      </c>
      <c r="AI29" s="36">
        <f t="shared" si="24"/>
        <v>6.9000000000000006E-2</v>
      </c>
      <c r="AJ29" s="5">
        <v>0</v>
      </c>
    </row>
    <row r="30" spans="1:36" x14ac:dyDescent="0.25">
      <c r="A30" s="6"/>
      <c r="B30" s="6"/>
      <c r="C30" s="6"/>
      <c r="D30" s="6"/>
      <c r="E30" s="6">
        <v>0</v>
      </c>
      <c r="F30" s="6" t="s">
        <v>40</v>
      </c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6">
        <v>5</v>
      </c>
    </row>
    <row r="31" spans="1:36" x14ac:dyDescent="0.25">
      <c r="I31" s="5"/>
    </row>
    <row r="32" spans="1:36" x14ac:dyDescent="0.25">
      <c r="H32" t="s">
        <v>186</v>
      </c>
      <c r="I32" s="37">
        <f>SUM(,I11,I16,I21,I26)</f>
        <v>1.0030000000000001</v>
      </c>
      <c r="J32" s="37">
        <f>SUM(,J11,J16,J21,J26)</f>
        <v>1.002</v>
      </c>
      <c r="K32" s="37">
        <f>SUM(,K11,K16,K21,K26)</f>
        <v>1.002</v>
      </c>
      <c r="L32" s="37">
        <f>SUM(,L11,L16,L21,L26)</f>
        <v>1.002</v>
      </c>
      <c r="M32" s="37">
        <f>SUM(,M11,M16,M21,M26)</f>
        <v>1.0029999999999999</v>
      </c>
      <c r="N32" s="37">
        <f>SUM(,N11,N16,N21,N26)</f>
        <v>1.0030000000000001</v>
      </c>
      <c r="O32" s="37">
        <f>SUM(,O11,O16,O21,O26)</f>
        <v>1.002</v>
      </c>
      <c r="P32" s="37">
        <f>SUM(,P11,P16,P21,P26)</f>
        <v>1.002</v>
      </c>
      <c r="Q32" s="37">
        <f>SUM(,Q11,Q16,Q21,Q26)</f>
        <v>1.002</v>
      </c>
      <c r="R32" s="37">
        <f>SUM(,R11,R16,R21,R26)</f>
        <v>1.0010000000000001</v>
      </c>
      <c r="S32" s="37">
        <f>SUM(,S11,S16,S21,S26)</f>
        <v>1.0010000000000001</v>
      </c>
      <c r="T32" s="37">
        <f>SUM(,T11,T16,T21,T26)</f>
        <v>1.0010000000000001</v>
      </c>
      <c r="U32" s="37">
        <f>SUM(,U11,U16,U21,U26)</f>
        <v>1.002</v>
      </c>
      <c r="V32" s="37">
        <f>SUM(,V11,V16,V21,V26)</f>
        <v>1.002</v>
      </c>
      <c r="W32" s="37">
        <f>SUM(,W11,W16,W21,W26)</f>
        <v>1.002</v>
      </c>
      <c r="X32" s="37">
        <f>SUM(,X11,X16,X21,X26)</f>
        <v>1.0009999999999999</v>
      </c>
      <c r="Y32" s="37">
        <f>SUM(,Y11,Y16,Y21,Y26)</f>
        <v>1.0030000000000001</v>
      </c>
      <c r="Z32" s="37">
        <f>SUM(,Z11,Z16,Z21,Z26)</f>
        <v>1.002</v>
      </c>
      <c r="AA32" s="37">
        <f>SUM(,AA11,AA16,AA21,AA26)</f>
        <v>1.002</v>
      </c>
      <c r="AB32" s="37">
        <f>SUM(,AB11,AB16,AB21,AB26)</f>
        <v>1.002</v>
      </c>
      <c r="AC32" s="37">
        <f>SUM(,AC11,AC16,AC21,AC26)</f>
        <v>1.002</v>
      </c>
      <c r="AD32" s="37">
        <f>SUM(,AD11,AD16,AD21,AD26)</f>
        <v>1.0029999999999999</v>
      </c>
      <c r="AE32" s="37">
        <f>SUM(,AE11,AE16,AE21,AE26)</f>
        <v>1.002</v>
      </c>
      <c r="AF32" s="37">
        <f>SUM(,AF11,AF16,AF21,AF26)</f>
        <v>1.002</v>
      </c>
      <c r="AG32" s="37">
        <f>SUM(,AG11,AG16,AG21,AG26)</f>
        <v>1.0010000000000001</v>
      </c>
      <c r="AH32" s="37">
        <f>SUM(,AH11,AH16,AH21,AH26)</f>
        <v>1.002</v>
      </c>
      <c r="AI32" s="37">
        <f>SUM(,AI11,AI16,AI21,AI26)</f>
        <v>1.002</v>
      </c>
    </row>
    <row r="33" spans="1:35" x14ac:dyDescent="0.25">
      <c r="I33" s="37">
        <f>SUM(,I12,I17,I22,I27)</f>
        <v>1.0030000000000001</v>
      </c>
      <c r="J33" s="37">
        <f>SUM(,J12,J17,J22,J27)</f>
        <v>1.002</v>
      </c>
      <c r="K33" s="37">
        <f>SUM(,K12,K17,K22,K27)</f>
        <v>1.002</v>
      </c>
      <c r="L33" s="37">
        <f>SUM(,L12,L17,L22,L27)</f>
        <v>1.002</v>
      </c>
      <c r="M33" s="37">
        <f>SUM(,M12,M17,M22,M27)</f>
        <v>1.0029999999999999</v>
      </c>
      <c r="N33" s="37">
        <f>SUM(,N12,N17,N22,N27)</f>
        <v>1.0030000000000001</v>
      </c>
      <c r="O33" s="37">
        <f>SUM(,O12,O17,O22,O27)</f>
        <v>1.002</v>
      </c>
      <c r="P33" s="37">
        <f>SUM(,P12,P17,P22,P27)</f>
        <v>1.002</v>
      </c>
      <c r="Q33" s="37">
        <f>SUM(,Q12,Q17,Q22,Q27)</f>
        <v>1.002</v>
      </c>
      <c r="R33" s="37">
        <f>SUM(,R12,R17,R22,R27)</f>
        <v>1.0010000000000001</v>
      </c>
      <c r="S33" s="37">
        <f>SUM(,S12,S17,S22,S27)</f>
        <v>1.0010000000000001</v>
      </c>
      <c r="T33" s="37">
        <f>SUM(,T12,T17,T22,T27)</f>
        <v>1.0010000000000001</v>
      </c>
      <c r="U33" s="37">
        <f>SUM(,U12,U17,U22,U27)</f>
        <v>1.002</v>
      </c>
      <c r="V33" s="37">
        <f>SUM(,V12,V17,V22,V27)</f>
        <v>1.002</v>
      </c>
      <c r="W33" s="37">
        <f>SUM(,W12,W17,W22,W27)</f>
        <v>1.002</v>
      </c>
      <c r="X33" s="37">
        <f>SUM(,X12,X17,X22,X27)</f>
        <v>1.0009999999999999</v>
      </c>
      <c r="Y33" s="37">
        <f>SUM(,Y12,Y17,Y22,Y27)</f>
        <v>1.0030000000000001</v>
      </c>
      <c r="Z33" s="37">
        <f>SUM(,Z12,Z17,Z22,Z27)</f>
        <v>1.002</v>
      </c>
      <c r="AA33" s="37">
        <f>SUM(,AA12,AA17,AA22,AA27)</f>
        <v>1.002</v>
      </c>
      <c r="AB33" s="37">
        <f>SUM(,AB12,AB17,AB22,AB27)</f>
        <v>1.002</v>
      </c>
      <c r="AC33" s="37">
        <f>SUM(,AC12,AC17,AC22,AC27)</f>
        <v>1.002</v>
      </c>
      <c r="AD33" s="37">
        <f>SUM(,AD12,AD17,AD22,AD27)</f>
        <v>1.0029999999999999</v>
      </c>
      <c r="AE33" s="37">
        <f>SUM(,AE12,AE17,AE22,AE27)</f>
        <v>1.002</v>
      </c>
      <c r="AF33" s="37">
        <f>SUM(,AF12,AF17,AF22,AF27)</f>
        <v>1.002</v>
      </c>
      <c r="AG33" s="37">
        <f>SUM(,AG12,AG17,AG22,AG27)</f>
        <v>1.0010000000000001</v>
      </c>
      <c r="AH33" s="37">
        <f>SUM(,AH12,AH17,AH22,AH27)</f>
        <v>1.002</v>
      </c>
      <c r="AI33" s="37">
        <f>SUM(,AI12,AI17,AI22,AI27)</f>
        <v>1.002</v>
      </c>
    </row>
    <row r="34" spans="1:35" x14ac:dyDescent="0.25">
      <c r="I34" s="37">
        <f>SUM(,I13,I18,I23,I28)</f>
        <v>1.0049999999999999</v>
      </c>
      <c r="J34" s="37">
        <f>SUM(,J13,J18,J23,J28)</f>
        <v>1.002</v>
      </c>
      <c r="K34" s="37">
        <f>SUM(,K13,K18,K23,K28)</f>
        <v>1.002</v>
      </c>
      <c r="L34" s="37">
        <f>SUM(,L13,L18,L23,L28)</f>
        <v>1.002</v>
      </c>
      <c r="M34" s="37">
        <f>SUM(,M13,M18,M23,M28)</f>
        <v>1.0029999999999999</v>
      </c>
      <c r="N34" s="37">
        <f>SUM(,N13,N18,N23,N28)</f>
        <v>1.0030000000000001</v>
      </c>
      <c r="O34" s="37">
        <f>SUM(,O13,O18,O23,O28)</f>
        <v>1.002</v>
      </c>
      <c r="P34" s="37">
        <f>SUM(,P13,P18,P23,P28)</f>
        <v>1.002</v>
      </c>
      <c r="Q34" s="37">
        <f>SUM(,Q13,Q18,Q23,Q28)</f>
        <v>1.002</v>
      </c>
      <c r="R34" s="37">
        <f>SUM(,R13,R18,R23,R28)</f>
        <v>1.0010000000000001</v>
      </c>
      <c r="S34" s="37">
        <f>SUM(,S13,S18,S23,S28)</f>
        <v>1.0010000000000001</v>
      </c>
      <c r="T34" s="37">
        <f>SUM(,T13,T18,T23,T28)</f>
        <v>1.0010000000000001</v>
      </c>
      <c r="U34" s="37">
        <f>SUM(,U13,U18,U23,U28)</f>
        <v>1.002</v>
      </c>
      <c r="V34" s="37">
        <f>SUM(,V13,V18,V23,V28)</f>
        <v>1.002</v>
      </c>
      <c r="W34" s="37">
        <f>SUM(,W13,W18,W23,W28)</f>
        <v>1.002</v>
      </c>
      <c r="X34" s="37">
        <f>SUM(,X13,X18,X23,X28)</f>
        <v>1.0009999999999999</v>
      </c>
      <c r="Y34" s="37">
        <f>SUM(,Y13,Y18,Y23,Y28)</f>
        <v>1.0030000000000001</v>
      </c>
      <c r="Z34" s="37">
        <f>SUM(,Z13,Z18,Z23,Z28)</f>
        <v>1.002</v>
      </c>
      <c r="AA34" s="37">
        <f>SUM(,AA13,AA18,AA23,AA28)</f>
        <v>1.002</v>
      </c>
      <c r="AB34" s="37">
        <f>SUM(,AB13,AB18,AB23,AB28)</f>
        <v>1.002</v>
      </c>
      <c r="AC34" s="37">
        <f>SUM(,AC13,AC18,AC23,AC28)</f>
        <v>1.002</v>
      </c>
      <c r="AD34" s="37">
        <f>SUM(,AD13,AD18,AD23,AD28)</f>
        <v>1.0029999999999999</v>
      </c>
      <c r="AE34" s="37">
        <f>SUM(,AE13,AE18,AE23,AE28)</f>
        <v>1.002</v>
      </c>
      <c r="AF34" s="37">
        <f>SUM(,AF13,AF18,AF23,AF28)</f>
        <v>1.002</v>
      </c>
      <c r="AG34" s="37">
        <f>SUM(,AG13,AG18,AG23,AG28)</f>
        <v>1.0010000000000001</v>
      </c>
      <c r="AH34" s="37">
        <f>SUM(,AH13,AH18,AH23,AH28)</f>
        <v>1.002</v>
      </c>
      <c r="AI34" s="37">
        <f>SUM(,AI13,AI18,AI23,AI28)</f>
        <v>1.002</v>
      </c>
    </row>
    <row r="35" spans="1:35" x14ac:dyDescent="0.25">
      <c r="A35" s="1"/>
      <c r="I35" s="37">
        <f>SUM(,I14,I19,I24,I29)</f>
        <v>1</v>
      </c>
      <c r="J35" s="37">
        <f>SUM(,J14,J19,J24,J29)</f>
        <v>1.002</v>
      </c>
      <c r="K35" s="37">
        <f>SUM(,K14,K19,K24,K29)</f>
        <v>1.002</v>
      </c>
      <c r="L35" s="37">
        <f>SUM(,L14,L19,L24,L29)</f>
        <v>1.002</v>
      </c>
      <c r="M35" s="37">
        <f>SUM(,M14,M19,M24,M29)</f>
        <v>1.0029999999999999</v>
      </c>
      <c r="N35" s="37">
        <f>SUM(,N14,N19,N24,N29)</f>
        <v>1.0030000000000001</v>
      </c>
      <c r="O35" s="37">
        <f>SUM(,O14,O19,O24,O29)</f>
        <v>1.002</v>
      </c>
      <c r="P35" s="37">
        <f>SUM(,P14,P19,P24,P29)</f>
        <v>1.002</v>
      </c>
      <c r="Q35" s="37">
        <f>SUM(,Q14,Q19,Q24,Q29)</f>
        <v>1.002</v>
      </c>
      <c r="R35" s="37">
        <f>SUM(,R14,R19,R24,R29)</f>
        <v>1.0010000000000001</v>
      </c>
      <c r="S35" s="37">
        <f>SUM(,S14,S19,S24,S29)</f>
        <v>1.0010000000000001</v>
      </c>
      <c r="T35" s="37">
        <f>SUM(,T14,T19,T24,T29)</f>
        <v>1.0010000000000001</v>
      </c>
      <c r="U35" s="37">
        <f>SUM(,U14,U19,U24,U29)</f>
        <v>1.002</v>
      </c>
      <c r="V35" s="37">
        <f>SUM(,V14,V19,V24,V29)</f>
        <v>1.002</v>
      </c>
      <c r="W35" s="37">
        <f>SUM(,W14,W19,W24,W29)</f>
        <v>1.002</v>
      </c>
      <c r="X35" s="37">
        <f>SUM(,X14,X19,X24,X29)</f>
        <v>1.0009999999999999</v>
      </c>
      <c r="Y35" s="37">
        <f>SUM(,Y14,Y19,Y24,Y29)</f>
        <v>1.0030000000000001</v>
      </c>
      <c r="Z35" s="37">
        <f>SUM(,Z14,Z19,Z24,Z29)</f>
        <v>1.002</v>
      </c>
      <c r="AA35" s="37">
        <f>SUM(,AA14,AA19,AA24,AA29)</f>
        <v>1.002</v>
      </c>
      <c r="AB35" s="37">
        <f>SUM(,AB14,AB19,AB24,AB29)</f>
        <v>1.002</v>
      </c>
      <c r="AC35" s="37">
        <f>SUM(,AC14,AC19,AC24,AC29)</f>
        <v>1.002</v>
      </c>
      <c r="AD35" s="37">
        <f>SUM(,AD14,AD19,AD24,AD29)</f>
        <v>1.0029999999999999</v>
      </c>
      <c r="AE35" s="37">
        <f>SUM(,AE14,AE19,AE24,AE29)</f>
        <v>1.002</v>
      </c>
      <c r="AF35" s="37">
        <f>SUM(,AF14,AF19,AF24,AF29)</f>
        <v>1.002</v>
      </c>
      <c r="AG35" s="37">
        <f>SUM(,AG14,AG19,AG24,AG29)</f>
        <v>1.0010000000000001</v>
      </c>
      <c r="AH35" s="37">
        <f>SUM(,AH14,AH19,AH24,AH29)</f>
        <v>1.002</v>
      </c>
      <c r="AI35" s="37">
        <f>SUM(,AI14,AI19,AI24,AI29)</f>
        <v>1.002</v>
      </c>
    </row>
    <row r="36" spans="1:35" x14ac:dyDescent="0.25">
      <c r="C36" s="1"/>
    </row>
    <row r="42" spans="1:35" ht="19.5" thickBot="1" x14ac:dyDescent="0.3">
      <c r="A42" s="26" t="s">
        <v>183</v>
      </c>
      <c r="B42" s="26"/>
      <c r="C42" s="26"/>
      <c r="D42" s="26"/>
      <c r="E42" s="26"/>
    </row>
    <row r="44" spans="1:35" ht="15.75" x14ac:dyDescent="0.25">
      <c r="A44" s="27" t="s">
        <v>200</v>
      </c>
      <c r="B44" s="27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35" x14ac:dyDescent="0.25">
      <c r="A45" s="29" t="s">
        <v>170</v>
      </c>
      <c r="B45" s="29" t="s">
        <v>171</v>
      </c>
      <c r="C45" s="30" t="s">
        <v>58</v>
      </c>
      <c r="D45" s="30" t="s">
        <v>64</v>
      </c>
      <c r="E45" s="30" t="s">
        <v>69</v>
      </c>
      <c r="F45" s="30" t="s">
        <v>72</v>
      </c>
      <c r="G45" s="30" t="s">
        <v>73</v>
      </c>
      <c r="H45" s="30" t="s">
        <v>74</v>
      </c>
      <c r="I45" s="30" t="s">
        <v>77</v>
      </c>
      <c r="J45" s="30" t="s">
        <v>78</v>
      </c>
      <c r="K45" s="30" t="s">
        <v>80</v>
      </c>
      <c r="L45" s="30" t="s">
        <v>82</v>
      </c>
      <c r="M45" s="30" t="s">
        <v>87</v>
      </c>
      <c r="N45" s="30" t="s">
        <v>88</v>
      </c>
      <c r="O45" s="30" t="s">
        <v>89</v>
      </c>
      <c r="P45" s="30" t="s">
        <v>66</v>
      </c>
      <c r="Q45" s="30" t="s">
        <v>67</v>
      </c>
      <c r="R45" s="30" t="s">
        <v>71</v>
      </c>
      <c r="S45" s="30" t="s">
        <v>76</v>
      </c>
      <c r="T45" s="30" t="s">
        <v>85</v>
      </c>
      <c r="U45" s="30" t="s">
        <v>86</v>
      </c>
      <c r="V45" s="30" t="s">
        <v>70</v>
      </c>
      <c r="W45" s="30" t="s">
        <v>75</v>
      </c>
      <c r="X45" s="30" t="s">
        <v>79</v>
      </c>
      <c r="Y45" s="30" t="s">
        <v>83</v>
      </c>
      <c r="Z45" s="30" t="s">
        <v>84</v>
      </c>
      <c r="AA45" s="30" t="s">
        <v>65</v>
      </c>
      <c r="AB45" s="30" t="s">
        <v>68</v>
      </c>
      <c r="AC45" s="30" t="s">
        <v>81</v>
      </c>
    </row>
    <row r="46" spans="1:35" x14ac:dyDescent="0.25">
      <c r="A46" s="28" t="s">
        <v>172</v>
      </c>
      <c r="B46" s="28" t="s">
        <v>173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</row>
    <row r="47" spans="1:35" x14ac:dyDescent="0.25">
      <c r="A47" s="28"/>
      <c r="B47" s="28" t="s">
        <v>174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</row>
    <row r="48" spans="1:35" x14ac:dyDescent="0.25">
      <c r="A48" s="28" t="s">
        <v>175</v>
      </c>
      <c r="B48" s="28" t="s">
        <v>176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</row>
    <row r="49" spans="1:29" x14ac:dyDescent="0.25">
      <c r="A49" s="28"/>
      <c r="B49" s="28" t="s">
        <v>177</v>
      </c>
      <c r="C49" s="31">
        <v>0.74108639947108168</v>
      </c>
      <c r="D49" s="31">
        <v>0.79071880912169545</v>
      </c>
      <c r="E49" s="31">
        <v>0.6386131571238467</v>
      </c>
      <c r="F49" s="31">
        <v>0.75580744416441215</v>
      </c>
      <c r="G49" s="31">
        <v>0.71320246300225565</v>
      </c>
      <c r="H49" s="31">
        <v>0.78115676031065473</v>
      </c>
      <c r="I49" s="31">
        <v>0.76642349622098382</v>
      </c>
      <c r="J49" s="31">
        <v>0.74828496387185417</v>
      </c>
      <c r="K49" s="31">
        <v>0.78640329755658556</v>
      </c>
      <c r="L49" s="31">
        <v>0.74588309703681677</v>
      </c>
      <c r="M49" s="31">
        <v>0.80172469534468704</v>
      </c>
      <c r="N49" s="31">
        <v>0.79583426304303684</v>
      </c>
      <c r="O49" s="31">
        <v>0.77907090765006382</v>
      </c>
      <c r="P49" s="31">
        <v>0.80155723993574601</v>
      </c>
      <c r="Q49" s="31">
        <v>0.78887154985237196</v>
      </c>
      <c r="R49" s="31">
        <v>0.70533422841274862</v>
      </c>
      <c r="S49" s="31">
        <v>0.78717070970762593</v>
      </c>
      <c r="T49" s="31">
        <v>0.77916775606401434</v>
      </c>
      <c r="U49" s="31">
        <v>0.80467495581567261</v>
      </c>
      <c r="V49" s="31">
        <v>0.74505854970828844</v>
      </c>
      <c r="W49" s="31">
        <v>0.79514890678426453</v>
      </c>
      <c r="X49" s="31">
        <v>0.73736495113760858</v>
      </c>
      <c r="Y49" s="31">
        <v>0.81853938082108479</v>
      </c>
      <c r="Z49" s="31">
        <v>0.77998817627338324</v>
      </c>
      <c r="AA49" s="31">
        <v>0.85154985463859412</v>
      </c>
      <c r="AB49" s="31">
        <v>0.88006272796227247</v>
      </c>
      <c r="AC49" s="31">
        <v>0.64231184378282558</v>
      </c>
    </row>
    <row r="50" spans="1:29" x14ac:dyDescent="0.25">
      <c r="A50" s="28" t="s">
        <v>178</v>
      </c>
      <c r="B50" s="28" t="s">
        <v>179</v>
      </c>
      <c r="C50" s="31">
        <v>1.214216695359136E-2</v>
      </c>
      <c r="D50" s="31">
        <v>5.244564356444866E-3</v>
      </c>
      <c r="E50" s="31">
        <v>2.5318479036608464E-2</v>
      </c>
      <c r="F50" s="31">
        <v>1.0199545943263343E-2</v>
      </c>
      <c r="G50" s="31">
        <v>5.4465670112681473E-3</v>
      </c>
      <c r="H50" s="31">
        <v>7.3305854058422536E-3</v>
      </c>
      <c r="I50" s="31">
        <v>6.327365203104513E-3</v>
      </c>
      <c r="J50" s="31">
        <v>1.4553702960433654E-2</v>
      </c>
      <c r="K50" s="31">
        <v>1.4378136289327563E-2</v>
      </c>
      <c r="L50" s="31">
        <v>4.7655125577413509E-3</v>
      </c>
      <c r="M50" s="31">
        <v>8.6002260738130814E-3</v>
      </c>
      <c r="N50" s="31">
        <v>4.4354589246647135E-3</v>
      </c>
      <c r="O50" s="31">
        <v>6.592434448494537E-3</v>
      </c>
      <c r="P50" s="31">
        <v>7.3526877521562662E-3</v>
      </c>
      <c r="Q50" s="31">
        <v>9.0159384819168999E-3</v>
      </c>
      <c r="R50" s="31">
        <v>6.9712334769449829E-3</v>
      </c>
      <c r="S50" s="31">
        <v>9.4394919428535985E-3</v>
      </c>
      <c r="T50" s="31">
        <v>3.6138078846859318E-3</v>
      </c>
      <c r="U50" s="31">
        <v>6.3123502546919919E-3</v>
      </c>
      <c r="V50" s="31">
        <v>9.5979099500525071E-3</v>
      </c>
      <c r="W50" s="31">
        <v>5.8735122381989901E-3</v>
      </c>
      <c r="X50" s="31">
        <v>5.0103707288089395E-3</v>
      </c>
      <c r="Y50" s="31">
        <v>4.3449135578945168E-3</v>
      </c>
      <c r="Z50" s="31">
        <v>6.2553697184935773E-3</v>
      </c>
      <c r="AA50" s="31">
        <v>6.8237115745591239E-3</v>
      </c>
      <c r="AB50" s="31">
        <v>7.9379260453763534E-3</v>
      </c>
      <c r="AC50" s="31">
        <v>2.7483693665086213E-3</v>
      </c>
    </row>
    <row r="51" spans="1:29" x14ac:dyDescent="0.25">
      <c r="A51" s="28"/>
      <c r="B51" s="28" t="s">
        <v>180</v>
      </c>
      <c r="C51" s="31">
        <v>0.1626965950818042</v>
      </c>
      <c r="D51" s="31">
        <v>0.13109626623170204</v>
      </c>
      <c r="E51" s="31">
        <v>0.23916819504950479</v>
      </c>
      <c r="F51" s="31">
        <v>0.15479346868381608</v>
      </c>
      <c r="G51" s="31">
        <v>0.20800029152740038</v>
      </c>
      <c r="H51" s="31">
        <v>0.12724978858051844</v>
      </c>
      <c r="I51" s="31">
        <v>0.14827744084788594</v>
      </c>
      <c r="J51" s="31">
        <v>0.14551722418000443</v>
      </c>
      <c r="K51" s="31">
        <v>0.11766218454461841</v>
      </c>
      <c r="L51" s="31">
        <v>0.17371900154534914</v>
      </c>
      <c r="M51" s="31">
        <v>0.11196687123703571</v>
      </c>
      <c r="N51" s="31">
        <v>0.12599020808803368</v>
      </c>
      <c r="O51" s="31">
        <v>0.13241927644257739</v>
      </c>
      <c r="P51" s="31">
        <v>0.11487011188674058</v>
      </c>
      <c r="Q51" s="31">
        <v>0.11670831913312733</v>
      </c>
      <c r="R51" s="31">
        <v>0.2178213998684824</v>
      </c>
      <c r="S51" s="31">
        <v>0.12016236232976817</v>
      </c>
      <c r="T51" s="31">
        <v>0.14679096653005977</v>
      </c>
      <c r="U51" s="31">
        <v>0.10758223700696061</v>
      </c>
      <c r="V51" s="31">
        <v>0.1657308225029282</v>
      </c>
      <c r="W51" s="31">
        <v>0.12234818626194599</v>
      </c>
      <c r="X51" s="31">
        <v>0.18501691930313938</v>
      </c>
      <c r="Y51" s="31">
        <v>0.10860805699514527</v>
      </c>
      <c r="Z51" s="31">
        <v>0.13030246782805119</v>
      </c>
      <c r="AA51" s="31">
        <v>5.0925275195199252E-2</v>
      </c>
      <c r="AB51" s="31">
        <v>9.1008381034736394E-3</v>
      </c>
      <c r="AC51" s="31">
        <v>0.28624951607603277</v>
      </c>
    </row>
    <row r="52" spans="1:29" x14ac:dyDescent="0.25">
      <c r="A52" s="28"/>
      <c r="B52" s="28" t="s">
        <v>181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</row>
    <row r="53" spans="1:29" x14ac:dyDescent="0.25">
      <c r="A53" s="28"/>
      <c r="B53" s="28" t="s">
        <v>182</v>
      </c>
      <c r="C53" s="31">
        <v>8.4074838493522847E-2</v>
      </c>
      <c r="D53" s="31">
        <v>7.2940360290157685E-2</v>
      </c>
      <c r="E53" s="31">
        <v>9.6900168790040125E-2</v>
      </c>
      <c r="F53" s="31">
        <v>7.91995412085085E-2</v>
      </c>
      <c r="G53" s="31">
        <v>7.3350678459075919E-2</v>
      </c>
      <c r="H53" s="31">
        <v>8.426286570298451E-2</v>
      </c>
      <c r="I53" s="31">
        <v>7.8971697728025606E-2</v>
      </c>
      <c r="J53" s="31">
        <v>9.1644108987707917E-2</v>
      </c>
      <c r="K53" s="31">
        <v>8.1556381609468237E-2</v>
      </c>
      <c r="L53" s="31">
        <v>7.5632388860092645E-2</v>
      </c>
      <c r="M53" s="31">
        <v>7.7708207344464181E-2</v>
      </c>
      <c r="N53" s="31">
        <v>7.3740069944264783E-2</v>
      </c>
      <c r="O53" s="31">
        <v>8.1917381458864319E-2</v>
      </c>
      <c r="P53" s="31">
        <v>7.6219960425357156E-2</v>
      </c>
      <c r="Q53" s="31">
        <v>8.5404192532583911E-2</v>
      </c>
      <c r="R53" s="31">
        <v>6.987313824182402E-2</v>
      </c>
      <c r="S53" s="31">
        <v>8.3227436019752521E-2</v>
      </c>
      <c r="T53" s="31">
        <v>7.0427469521239974E-2</v>
      </c>
      <c r="U53" s="31">
        <v>8.1430456922674907E-2</v>
      </c>
      <c r="V53" s="31">
        <v>7.9612717838730945E-2</v>
      </c>
      <c r="W53" s="31">
        <v>7.6629394715590618E-2</v>
      </c>
      <c r="X53" s="31">
        <v>7.2607758830443E-2</v>
      </c>
      <c r="Y53" s="31">
        <v>6.8507648625875522E-2</v>
      </c>
      <c r="Z53" s="31">
        <v>8.3453986180072076E-2</v>
      </c>
      <c r="AA53" s="31">
        <v>9.070115859164736E-2</v>
      </c>
      <c r="AB53" s="31">
        <v>0.10289850788887757</v>
      </c>
      <c r="AC53" s="31">
        <v>6.8690270774633036E-2</v>
      </c>
    </row>
    <row r="54" spans="1:29" x14ac:dyDescent="0.25">
      <c r="A54" s="33"/>
      <c r="B54" s="34" t="s">
        <v>184</v>
      </c>
      <c r="C54" s="35">
        <v>1.0000000000000002</v>
      </c>
      <c r="D54" s="35">
        <v>1</v>
      </c>
      <c r="E54" s="35">
        <v>1</v>
      </c>
      <c r="F54" s="35">
        <v>1</v>
      </c>
      <c r="G54" s="35">
        <v>1</v>
      </c>
      <c r="H54" s="35">
        <v>1</v>
      </c>
      <c r="I54" s="35">
        <v>0.99999999999999989</v>
      </c>
      <c r="J54" s="35">
        <v>1.0000000000000002</v>
      </c>
      <c r="K54" s="35">
        <v>0.99999999999999978</v>
      </c>
      <c r="L54" s="35">
        <v>0.99999999999999989</v>
      </c>
      <c r="M54" s="35">
        <v>1</v>
      </c>
      <c r="N54" s="35">
        <v>1</v>
      </c>
      <c r="O54" s="35">
        <v>1</v>
      </c>
      <c r="P54" s="35">
        <v>1</v>
      </c>
      <c r="Q54" s="35">
        <v>1</v>
      </c>
      <c r="R54" s="35">
        <v>1</v>
      </c>
      <c r="S54" s="35">
        <v>1.0000000000000002</v>
      </c>
      <c r="T54" s="35">
        <v>1</v>
      </c>
      <c r="U54" s="35">
        <v>1</v>
      </c>
      <c r="V54" s="35">
        <v>1</v>
      </c>
      <c r="W54" s="35">
        <v>1.0000000000000002</v>
      </c>
      <c r="X54" s="35">
        <v>0.99999999999999989</v>
      </c>
      <c r="Y54" s="35">
        <v>1.0000000000000002</v>
      </c>
      <c r="Z54" s="35">
        <v>1.0000000000000002</v>
      </c>
      <c r="AA54" s="35">
        <v>0.99999999999999989</v>
      </c>
      <c r="AB54" s="35">
        <v>1</v>
      </c>
      <c r="AC54" s="35">
        <v>1</v>
      </c>
    </row>
    <row r="55" spans="1:29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ht="15.75" x14ac:dyDescent="0.25">
      <c r="A58" s="27" t="s">
        <v>194</v>
      </c>
      <c r="B58" s="27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x14ac:dyDescent="0.25">
      <c r="A59" s="29" t="s">
        <v>170</v>
      </c>
      <c r="B59" s="29" t="s">
        <v>171</v>
      </c>
      <c r="C59" s="30" t="s">
        <v>58</v>
      </c>
      <c r="D59" s="30" t="s">
        <v>64</v>
      </c>
      <c r="E59" s="30" t="s">
        <v>69</v>
      </c>
      <c r="F59" s="30" t="s">
        <v>72</v>
      </c>
      <c r="G59" s="30" t="s">
        <v>73</v>
      </c>
      <c r="H59" s="30" t="s">
        <v>74</v>
      </c>
      <c r="I59" s="30" t="s">
        <v>77</v>
      </c>
      <c r="J59" s="30" t="s">
        <v>78</v>
      </c>
      <c r="K59" s="30" t="s">
        <v>80</v>
      </c>
      <c r="L59" s="30" t="s">
        <v>82</v>
      </c>
      <c r="M59" s="30" t="s">
        <v>87</v>
      </c>
      <c r="N59" s="30" t="s">
        <v>88</v>
      </c>
      <c r="O59" s="30" t="s">
        <v>89</v>
      </c>
      <c r="P59" s="30" t="s">
        <v>66</v>
      </c>
      <c r="Q59" s="30" t="s">
        <v>67</v>
      </c>
      <c r="R59" s="30" t="s">
        <v>71</v>
      </c>
      <c r="S59" s="30" t="s">
        <v>76</v>
      </c>
      <c r="T59" s="30" t="s">
        <v>85</v>
      </c>
      <c r="U59" s="30" t="s">
        <v>86</v>
      </c>
      <c r="V59" s="30" t="s">
        <v>70</v>
      </c>
      <c r="W59" s="30" t="s">
        <v>75</v>
      </c>
      <c r="X59" s="30" t="s">
        <v>79</v>
      </c>
      <c r="Y59" s="30" t="s">
        <v>83</v>
      </c>
      <c r="Z59" s="30" t="s">
        <v>84</v>
      </c>
      <c r="AA59" s="30" t="s">
        <v>65</v>
      </c>
      <c r="AB59" s="30" t="s">
        <v>68</v>
      </c>
      <c r="AC59" s="30" t="s">
        <v>81</v>
      </c>
    </row>
    <row r="60" spans="1:29" x14ac:dyDescent="0.25">
      <c r="A60" s="28" t="s">
        <v>172</v>
      </c>
      <c r="B60" s="28" t="s">
        <v>173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</row>
    <row r="61" spans="1:29" x14ac:dyDescent="0.25">
      <c r="A61" s="28"/>
      <c r="B61" s="28" t="s">
        <v>174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</row>
    <row r="62" spans="1:29" x14ac:dyDescent="0.25">
      <c r="A62" s="28" t="s">
        <v>175</v>
      </c>
      <c r="B62" s="28" t="s">
        <v>176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</row>
    <row r="63" spans="1:29" x14ac:dyDescent="0.25">
      <c r="A63" s="28"/>
      <c r="B63" s="28" t="s">
        <v>177</v>
      </c>
      <c r="C63" s="31">
        <v>0.72</v>
      </c>
      <c r="D63" s="31">
        <v>0.79071880912169545</v>
      </c>
      <c r="E63" s="31">
        <v>0.6386131571238467</v>
      </c>
      <c r="F63" s="31">
        <v>0.75580744416441215</v>
      </c>
      <c r="G63" s="31">
        <v>0.71320246300225565</v>
      </c>
      <c r="H63" s="31">
        <v>0.78115676031065473</v>
      </c>
      <c r="I63" s="31">
        <v>0.76642349622098382</v>
      </c>
      <c r="J63" s="31">
        <v>0.74828496387185417</v>
      </c>
      <c r="K63" s="31">
        <v>0.78640329755658556</v>
      </c>
      <c r="L63" s="31">
        <v>0.74588309703681677</v>
      </c>
      <c r="M63" s="31">
        <v>0.80172469534468704</v>
      </c>
      <c r="N63" s="31">
        <v>0.79583426304303684</v>
      </c>
      <c r="O63" s="31">
        <v>0.77907090765006382</v>
      </c>
      <c r="P63" s="31">
        <v>0.80155723993574601</v>
      </c>
      <c r="Q63" s="31">
        <v>0.78887154985237196</v>
      </c>
      <c r="R63" s="31">
        <v>0.70533422841274862</v>
      </c>
      <c r="S63" s="31">
        <v>0.78717070970762593</v>
      </c>
      <c r="T63" s="31">
        <v>0.77916775606401434</v>
      </c>
      <c r="U63" s="31">
        <v>0.80467495581567261</v>
      </c>
      <c r="V63" s="31">
        <v>0.74505854970828844</v>
      </c>
      <c r="W63" s="31">
        <v>0.79514890678426453</v>
      </c>
      <c r="X63" s="31">
        <v>0.73736495113760858</v>
      </c>
      <c r="Y63" s="31">
        <v>0.81853938082108479</v>
      </c>
      <c r="Z63" s="31">
        <v>0.77998817627338324</v>
      </c>
      <c r="AA63" s="31">
        <v>0.85154985463859412</v>
      </c>
      <c r="AB63" s="31">
        <v>0.88006272796227247</v>
      </c>
      <c r="AC63" s="31">
        <v>0.64231184378282558</v>
      </c>
    </row>
    <row r="64" spans="1:29" x14ac:dyDescent="0.25">
      <c r="A64" s="28" t="s">
        <v>178</v>
      </c>
      <c r="B64" s="28" t="s">
        <v>179</v>
      </c>
      <c r="C64" s="31">
        <v>0.02</v>
      </c>
      <c r="D64" s="31">
        <v>5.244564356444866E-3</v>
      </c>
      <c r="E64" s="31">
        <v>2.5318479036608464E-2</v>
      </c>
      <c r="F64" s="31">
        <v>1.0199545943263343E-2</v>
      </c>
      <c r="G64" s="31">
        <v>5.4465670112681473E-3</v>
      </c>
      <c r="H64" s="31">
        <v>7.3305854058422536E-3</v>
      </c>
      <c r="I64" s="31">
        <v>6.327365203104513E-3</v>
      </c>
      <c r="J64" s="31">
        <v>1.4553702960433654E-2</v>
      </c>
      <c r="K64" s="31">
        <v>1.4378136289327563E-2</v>
      </c>
      <c r="L64" s="31">
        <v>4.7655125577413509E-3</v>
      </c>
      <c r="M64" s="31">
        <v>8.6002260738130814E-3</v>
      </c>
      <c r="N64" s="31">
        <v>4.4354589246647135E-3</v>
      </c>
      <c r="O64" s="31">
        <v>6.592434448494537E-3</v>
      </c>
      <c r="P64" s="31">
        <v>7.3526877521562662E-3</v>
      </c>
      <c r="Q64" s="31">
        <v>9.0159384819168999E-3</v>
      </c>
      <c r="R64" s="31">
        <v>6.9712334769449829E-3</v>
      </c>
      <c r="S64" s="31">
        <v>9.4394919428535985E-3</v>
      </c>
      <c r="T64" s="31">
        <v>3.6138078846859318E-3</v>
      </c>
      <c r="U64" s="31">
        <v>6.3123502546919919E-3</v>
      </c>
      <c r="V64" s="31">
        <v>9.5979099500525071E-3</v>
      </c>
      <c r="W64" s="31">
        <v>5.8735122381989901E-3</v>
      </c>
      <c r="X64" s="31">
        <v>5.0103707288089395E-3</v>
      </c>
      <c r="Y64" s="31">
        <v>4.3449135578945168E-3</v>
      </c>
      <c r="Z64" s="31">
        <v>6.2553697184935773E-3</v>
      </c>
      <c r="AA64" s="31">
        <v>6.8237115745591239E-3</v>
      </c>
      <c r="AB64" s="31">
        <v>7.9379260453763534E-3</v>
      </c>
      <c r="AC64" s="31">
        <v>2.7483693665086213E-3</v>
      </c>
    </row>
    <row r="65" spans="1:29" x14ac:dyDescent="0.25">
      <c r="A65" s="28"/>
      <c r="B65" s="28" t="s">
        <v>180</v>
      </c>
      <c r="C65" s="31">
        <v>0.18</v>
      </c>
      <c r="D65" s="31">
        <v>0.13109626623170204</v>
      </c>
      <c r="E65" s="31">
        <v>0.23916819504950479</v>
      </c>
      <c r="F65" s="31">
        <v>0.15479346868381608</v>
      </c>
      <c r="G65" s="31">
        <v>0.20800029152740038</v>
      </c>
      <c r="H65" s="31">
        <v>0.12724978858051844</v>
      </c>
      <c r="I65" s="31">
        <v>0.14827744084788594</v>
      </c>
      <c r="J65" s="31">
        <v>0.14551722418000443</v>
      </c>
      <c r="K65" s="31">
        <v>0.11766218454461841</v>
      </c>
      <c r="L65" s="31">
        <v>0.17371900154534914</v>
      </c>
      <c r="M65" s="31">
        <v>0.11196687123703571</v>
      </c>
      <c r="N65" s="31">
        <v>0.12599020808803368</v>
      </c>
      <c r="O65" s="31">
        <v>0.13241927644257739</v>
      </c>
      <c r="P65" s="31">
        <v>0.11487011188674058</v>
      </c>
      <c r="Q65" s="31">
        <v>0.11670831913312733</v>
      </c>
      <c r="R65" s="31">
        <v>0.2178213998684824</v>
      </c>
      <c r="S65" s="31">
        <v>0.12016236232976817</v>
      </c>
      <c r="T65" s="31">
        <v>0.14679096653005977</v>
      </c>
      <c r="U65" s="31">
        <v>0.10758223700696061</v>
      </c>
      <c r="V65" s="31">
        <v>0.1657308225029282</v>
      </c>
      <c r="W65" s="31">
        <v>0.12234818626194599</v>
      </c>
      <c r="X65" s="31">
        <v>0.18501691930313938</v>
      </c>
      <c r="Y65" s="31">
        <v>0.10860805699514527</v>
      </c>
      <c r="Z65" s="31">
        <v>0.13030246782805119</v>
      </c>
      <c r="AA65" s="31">
        <v>5.0925275195199252E-2</v>
      </c>
      <c r="AB65" s="31">
        <v>9.1008381034736394E-3</v>
      </c>
      <c r="AC65" s="31">
        <v>0.28624951607603277</v>
      </c>
    </row>
    <row r="66" spans="1:29" x14ac:dyDescent="0.25">
      <c r="A66" s="28"/>
      <c r="B66" s="28" t="s">
        <v>181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</row>
    <row r="67" spans="1:29" x14ac:dyDescent="0.25">
      <c r="A67" s="28"/>
      <c r="B67" s="28" t="s">
        <v>182</v>
      </c>
      <c r="C67" s="31">
        <v>8.4074838493522847E-2</v>
      </c>
      <c r="D67" s="31">
        <v>7.2940360290157685E-2</v>
      </c>
      <c r="E67" s="31">
        <v>9.6900168790040125E-2</v>
      </c>
      <c r="F67" s="31">
        <v>7.91995412085085E-2</v>
      </c>
      <c r="G67" s="31">
        <v>7.3350678459075919E-2</v>
      </c>
      <c r="H67" s="31">
        <v>8.426286570298451E-2</v>
      </c>
      <c r="I67" s="31">
        <v>7.8971697728025606E-2</v>
      </c>
      <c r="J67" s="31">
        <v>9.1644108987707917E-2</v>
      </c>
      <c r="K67" s="31">
        <v>8.1556381609468237E-2</v>
      </c>
      <c r="L67" s="31">
        <v>7.5632388860092645E-2</v>
      </c>
      <c r="M67" s="31">
        <v>7.7708207344464181E-2</v>
      </c>
      <c r="N67" s="31">
        <v>7.3740069944264783E-2</v>
      </c>
      <c r="O67" s="31">
        <v>8.1917381458864319E-2</v>
      </c>
      <c r="P67" s="31">
        <v>7.6219960425357156E-2</v>
      </c>
      <c r="Q67" s="31">
        <v>8.5404192532583911E-2</v>
      </c>
      <c r="R67" s="31">
        <v>6.987313824182402E-2</v>
      </c>
      <c r="S67" s="31">
        <v>8.3227436019752521E-2</v>
      </c>
      <c r="T67" s="31">
        <v>7.0427469521239974E-2</v>
      </c>
      <c r="U67" s="31">
        <v>8.1430456922674907E-2</v>
      </c>
      <c r="V67" s="31">
        <v>7.9612717838730945E-2</v>
      </c>
      <c r="W67" s="31">
        <v>7.6629394715590618E-2</v>
      </c>
      <c r="X67" s="31">
        <v>7.2607758830443E-2</v>
      </c>
      <c r="Y67" s="31">
        <v>6.8507648625875522E-2</v>
      </c>
      <c r="Z67" s="31">
        <v>8.3453986180072076E-2</v>
      </c>
      <c r="AA67" s="31">
        <v>9.070115859164736E-2</v>
      </c>
      <c r="AB67" s="31">
        <v>0.10289850788887757</v>
      </c>
      <c r="AC67" s="31">
        <v>6.8690270774633036E-2</v>
      </c>
    </row>
    <row r="68" spans="1:29" x14ac:dyDescent="0.25">
      <c r="A68" s="33"/>
      <c r="B68" s="34" t="s">
        <v>184</v>
      </c>
      <c r="C68" s="35">
        <v>1.0000000000000002</v>
      </c>
      <c r="D68" s="35">
        <v>1</v>
      </c>
      <c r="E68" s="35">
        <v>1</v>
      </c>
      <c r="F68" s="35">
        <v>1</v>
      </c>
      <c r="G68" s="35">
        <v>1</v>
      </c>
      <c r="H68" s="35">
        <v>1</v>
      </c>
      <c r="I68" s="35">
        <v>0.99999999999999989</v>
      </c>
      <c r="J68" s="35">
        <v>1.0000000000000002</v>
      </c>
      <c r="K68" s="35">
        <v>0.99999999999999978</v>
      </c>
      <c r="L68" s="35">
        <v>0.99999999999999989</v>
      </c>
      <c r="M68" s="35">
        <v>1</v>
      </c>
      <c r="N68" s="35">
        <v>1</v>
      </c>
      <c r="O68" s="35">
        <v>1</v>
      </c>
      <c r="P68" s="35">
        <v>1</v>
      </c>
      <c r="Q68" s="35">
        <v>1</v>
      </c>
      <c r="R68" s="35">
        <v>1</v>
      </c>
      <c r="S68" s="35">
        <v>1.0000000000000002</v>
      </c>
      <c r="T68" s="35">
        <v>1</v>
      </c>
      <c r="U68" s="35">
        <v>1</v>
      </c>
      <c r="V68" s="35">
        <v>1</v>
      </c>
      <c r="W68" s="35">
        <v>1.0000000000000002</v>
      </c>
      <c r="X68" s="35">
        <v>0.99999999999999989</v>
      </c>
      <c r="Y68" s="35">
        <v>1.0000000000000002</v>
      </c>
      <c r="Z68" s="35">
        <v>1.0000000000000002</v>
      </c>
      <c r="AA68" s="35">
        <v>0.99999999999999989</v>
      </c>
      <c r="AB68" s="35">
        <v>1</v>
      </c>
      <c r="AC68" s="35">
        <v>1</v>
      </c>
    </row>
    <row r="69" spans="1:29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ht="15.75" x14ac:dyDescent="0.25">
      <c r="A72" s="27" t="s">
        <v>197</v>
      </c>
      <c r="B72" s="27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x14ac:dyDescent="0.25">
      <c r="A73" s="29" t="s">
        <v>170</v>
      </c>
      <c r="B73" s="29" t="s">
        <v>171</v>
      </c>
      <c r="C73" s="30" t="s">
        <v>58</v>
      </c>
      <c r="D73" s="30" t="s">
        <v>64</v>
      </c>
      <c r="E73" s="30" t="s">
        <v>69</v>
      </c>
      <c r="F73" s="30" t="s">
        <v>72</v>
      </c>
      <c r="G73" s="30" t="s">
        <v>73</v>
      </c>
      <c r="H73" s="30" t="s">
        <v>74</v>
      </c>
      <c r="I73" s="30" t="s">
        <v>77</v>
      </c>
      <c r="J73" s="30" t="s">
        <v>78</v>
      </c>
      <c r="K73" s="30" t="s">
        <v>80</v>
      </c>
      <c r="L73" s="30" t="s">
        <v>82</v>
      </c>
      <c r="M73" s="30" t="s">
        <v>87</v>
      </c>
      <c r="N73" s="30" t="s">
        <v>88</v>
      </c>
      <c r="O73" s="30" t="s">
        <v>89</v>
      </c>
      <c r="P73" s="30" t="s">
        <v>66</v>
      </c>
      <c r="Q73" s="30" t="s">
        <v>67</v>
      </c>
      <c r="R73" s="30" t="s">
        <v>71</v>
      </c>
      <c r="S73" s="30" t="s">
        <v>76</v>
      </c>
      <c r="T73" s="30" t="s">
        <v>85</v>
      </c>
      <c r="U73" s="30" t="s">
        <v>86</v>
      </c>
      <c r="V73" s="30" t="s">
        <v>70</v>
      </c>
      <c r="W73" s="30" t="s">
        <v>75</v>
      </c>
      <c r="X73" s="30" t="s">
        <v>79</v>
      </c>
      <c r="Y73" s="30" t="s">
        <v>83</v>
      </c>
      <c r="Z73" s="30" t="s">
        <v>84</v>
      </c>
      <c r="AA73" s="30" t="s">
        <v>65</v>
      </c>
      <c r="AB73" s="30" t="s">
        <v>68</v>
      </c>
      <c r="AC73" s="30" t="s">
        <v>81</v>
      </c>
    </row>
    <row r="74" spans="1:29" x14ac:dyDescent="0.25">
      <c r="A74" s="28" t="s">
        <v>172</v>
      </c>
      <c r="B74" s="28" t="s">
        <v>173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</row>
    <row r="75" spans="1:29" x14ac:dyDescent="0.25">
      <c r="A75" s="28"/>
      <c r="B75" s="28" t="s">
        <v>174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</row>
    <row r="76" spans="1:29" x14ac:dyDescent="0.25">
      <c r="A76" s="28" t="s">
        <v>175</v>
      </c>
      <c r="B76" s="28" t="s">
        <v>176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</row>
    <row r="77" spans="1:29" x14ac:dyDescent="0.25">
      <c r="A77" s="28"/>
      <c r="B77" s="28" t="s">
        <v>177</v>
      </c>
      <c r="C77" s="31">
        <v>0.62</v>
      </c>
      <c r="D77" s="31">
        <v>0.79071880912169545</v>
      </c>
      <c r="E77" s="31">
        <v>0.6386131571238467</v>
      </c>
      <c r="F77" s="31">
        <v>0.75580744416441215</v>
      </c>
      <c r="G77" s="31">
        <v>0.71320246300225565</v>
      </c>
      <c r="H77" s="31">
        <v>0.78115676031065473</v>
      </c>
      <c r="I77" s="31">
        <v>0.76642349622098382</v>
      </c>
      <c r="J77" s="31">
        <v>0.74828496387185417</v>
      </c>
      <c r="K77" s="31">
        <v>0.78640329755658556</v>
      </c>
      <c r="L77" s="31">
        <v>0.74588309703681677</v>
      </c>
      <c r="M77" s="31">
        <v>0.80172469534468704</v>
      </c>
      <c r="N77" s="31">
        <v>0.79583426304303684</v>
      </c>
      <c r="O77" s="31">
        <v>0.77907090765006382</v>
      </c>
      <c r="P77" s="31">
        <v>0.80155723993574601</v>
      </c>
      <c r="Q77" s="31">
        <v>0.78887154985237196</v>
      </c>
      <c r="R77" s="31">
        <v>0.70533422841274862</v>
      </c>
      <c r="S77" s="31">
        <v>0.78717070970762593</v>
      </c>
      <c r="T77" s="31">
        <v>0.77916775606401434</v>
      </c>
      <c r="U77" s="31">
        <v>0.80467495581567261</v>
      </c>
      <c r="V77" s="31">
        <v>0.74505854970828844</v>
      </c>
      <c r="W77" s="31">
        <v>0.79514890678426453</v>
      </c>
      <c r="X77" s="31">
        <v>0.73736495113760858</v>
      </c>
      <c r="Y77" s="31">
        <v>0.81853938082108479</v>
      </c>
      <c r="Z77" s="31">
        <v>0.77998817627338324</v>
      </c>
      <c r="AA77" s="31">
        <v>0.85154985463859412</v>
      </c>
      <c r="AB77" s="31">
        <v>0.88006272796227247</v>
      </c>
      <c r="AC77" s="31">
        <v>0.64231184378282558</v>
      </c>
    </row>
    <row r="78" spans="1:29" x14ac:dyDescent="0.25">
      <c r="A78" s="28" t="s">
        <v>178</v>
      </c>
      <c r="B78" s="28" t="s">
        <v>179</v>
      </c>
      <c r="C78" s="31">
        <v>0.01</v>
      </c>
      <c r="D78" s="31">
        <v>5.244564356444866E-3</v>
      </c>
      <c r="E78" s="31">
        <v>2.5318479036608464E-2</v>
      </c>
      <c r="F78" s="31">
        <v>1.0199545943263343E-2</v>
      </c>
      <c r="G78" s="31">
        <v>5.4465670112681473E-3</v>
      </c>
      <c r="H78" s="31">
        <v>7.3305854058422536E-3</v>
      </c>
      <c r="I78" s="31">
        <v>6.327365203104513E-3</v>
      </c>
      <c r="J78" s="31">
        <v>1.4553702960433654E-2</v>
      </c>
      <c r="K78" s="31">
        <v>1.4378136289327563E-2</v>
      </c>
      <c r="L78" s="31">
        <v>4.7655125577413509E-3</v>
      </c>
      <c r="M78" s="31">
        <v>8.6002260738130814E-3</v>
      </c>
      <c r="N78" s="31">
        <v>4.4354589246647135E-3</v>
      </c>
      <c r="O78" s="31">
        <v>6.592434448494537E-3</v>
      </c>
      <c r="P78" s="31">
        <v>7.3526877521562662E-3</v>
      </c>
      <c r="Q78" s="31">
        <v>9.0159384819168999E-3</v>
      </c>
      <c r="R78" s="31">
        <v>6.9712334769449829E-3</v>
      </c>
      <c r="S78" s="31">
        <v>9.4394919428535985E-3</v>
      </c>
      <c r="T78" s="31">
        <v>3.6138078846859318E-3</v>
      </c>
      <c r="U78" s="31">
        <v>6.3123502546919919E-3</v>
      </c>
      <c r="V78" s="31">
        <v>9.5979099500525071E-3</v>
      </c>
      <c r="W78" s="31">
        <v>5.8735122381989901E-3</v>
      </c>
      <c r="X78" s="31">
        <v>5.0103707288089395E-3</v>
      </c>
      <c r="Y78" s="31">
        <v>4.3449135578945168E-3</v>
      </c>
      <c r="Z78" s="31">
        <v>6.2553697184935773E-3</v>
      </c>
      <c r="AA78" s="31">
        <v>6.8237115745591239E-3</v>
      </c>
      <c r="AB78" s="31">
        <v>7.9379260453763534E-3</v>
      </c>
      <c r="AC78" s="31">
        <v>2.7483693665086213E-3</v>
      </c>
    </row>
    <row r="79" spans="1:29" x14ac:dyDescent="0.25">
      <c r="A79" s="28"/>
      <c r="B79" s="28" t="s">
        <v>180</v>
      </c>
      <c r="C79" s="31">
        <v>0.24</v>
      </c>
      <c r="D79" s="31">
        <v>0.13109626623170204</v>
      </c>
      <c r="E79" s="31">
        <v>0.23916819504950479</v>
      </c>
      <c r="F79" s="31">
        <v>0.15479346868381608</v>
      </c>
      <c r="G79" s="31">
        <v>0.20800029152740038</v>
      </c>
      <c r="H79" s="31">
        <v>0.12724978858051844</v>
      </c>
      <c r="I79" s="31">
        <v>0.14827744084788594</v>
      </c>
      <c r="J79" s="31">
        <v>0.14551722418000443</v>
      </c>
      <c r="K79" s="31">
        <v>0.11766218454461841</v>
      </c>
      <c r="L79" s="31">
        <v>0.17371900154534914</v>
      </c>
      <c r="M79" s="31">
        <v>0.11196687123703571</v>
      </c>
      <c r="N79" s="31">
        <v>0.12599020808803368</v>
      </c>
      <c r="O79" s="31">
        <v>0.13241927644257739</v>
      </c>
      <c r="P79" s="31">
        <v>0.11487011188674058</v>
      </c>
      <c r="Q79" s="31">
        <v>0.11670831913312733</v>
      </c>
      <c r="R79" s="31">
        <v>0.2178213998684824</v>
      </c>
      <c r="S79" s="31">
        <v>0.12016236232976817</v>
      </c>
      <c r="T79" s="31">
        <v>0.14679096653005977</v>
      </c>
      <c r="U79" s="31">
        <v>0.10758223700696061</v>
      </c>
      <c r="V79" s="31">
        <v>0.1657308225029282</v>
      </c>
      <c r="W79" s="31">
        <v>0.12234818626194599</v>
      </c>
      <c r="X79" s="31">
        <v>0.18501691930313938</v>
      </c>
      <c r="Y79" s="31">
        <v>0.10860805699514527</v>
      </c>
      <c r="Z79" s="31">
        <v>0.13030246782805119</v>
      </c>
      <c r="AA79" s="31">
        <v>5.0925275195199252E-2</v>
      </c>
      <c r="AB79" s="31">
        <v>9.1008381034736394E-3</v>
      </c>
      <c r="AC79" s="31">
        <v>0.28624951607603277</v>
      </c>
    </row>
    <row r="80" spans="1:29" x14ac:dyDescent="0.25">
      <c r="A80" s="28"/>
      <c r="B80" s="28" t="s">
        <v>181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</row>
    <row r="81" spans="1:29" x14ac:dyDescent="0.25">
      <c r="A81" s="28"/>
      <c r="B81" s="28" t="s">
        <v>182</v>
      </c>
      <c r="C81" s="31">
        <v>0.13</v>
      </c>
      <c r="D81" s="31">
        <v>7.2940360290157685E-2</v>
      </c>
      <c r="E81" s="31">
        <v>9.6900168790040125E-2</v>
      </c>
      <c r="F81" s="31">
        <v>7.91995412085085E-2</v>
      </c>
      <c r="G81" s="31">
        <v>7.3350678459075919E-2</v>
      </c>
      <c r="H81" s="31">
        <v>8.426286570298451E-2</v>
      </c>
      <c r="I81" s="31">
        <v>7.8971697728025606E-2</v>
      </c>
      <c r="J81" s="31">
        <v>9.1644108987707917E-2</v>
      </c>
      <c r="K81" s="31">
        <v>8.1556381609468237E-2</v>
      </c>
      <c r="L81" s="31">
        <v>7.5632388860092645E-2</v>
      </c>
      <c r="M81" s="31">
        <v>7.7708207344464181E-2</v>
      </c>
      <c r="N81" s="31">
        <v>7.3740069944264783E-2</v>
      </c>
      <c r="O81" s="31">
        <v>8.1917381458864319E-2</v>
      </c>
      <c r="P81" s="31">
        <v>7.6219960425357156E-2</v>
      </c>
      <c r="Q81" s="31">
        <v>8.5404192532583911E-2</v>
      </c>
      <c r="R81" s="31">
        <v>6.987313824182402E-2</v>
      </c>
      <c r="S81" s="31">
        <v>8.3227436019752521E-2</v>
      </c>
      <c r="T81" s="31">
        <v>7.0427469521239974E-2</v>
      </c>
      <c r="U81" s="31">
        <v>8.1430456922674907E-2</v>
      </c>
      <c r="V81" s="31">
        <v>7.9612717838730945E-2</v>
      </c>
      <c r="W81" s="31">
        <v>7.6629394715590618E-2</v>
      </c>
      <c r="X81" s="31">
        <v>7.2607758830443E-2</v>
      </c>
      <c r="Y81" s="31">
        <v>6.8507648625875522E-2</v>
      </c>
      <c r="Z81" s="31">
        <v>8.3453986180072076E-2</v>
      </c>
      <c r="AA81" s="31">
        <v>9.070115859164736E-2</v>
      </c>
      <c r="AB81" s="31">
        <v>0.10289850788887757</v>
      </c>
      <c r="AC81" s="31">
        <v>6.8690270774633036E-2</v>
      </c>
    </row>
    <row r="82" spans="1:29" x14ac:dyDescent="0.25">
      <c r="A82" s="33"/>
      <c r="B82" s="34" t="s">
        <v>184</v>
      </c>
      <c r="C82" s="35">
        <v>1.0000000000000002</v>
      </c>
      <c r="D82" s="35">
        <v>1</v>
      </c>
      <c r="E82" s="35">
        <v>1</v>
      </c>
      <c r="F82" s="35">
        <v>1</v>
      </c>
      <c r="G82" s="35">
        <v>1</v>
      </c>
      <c r="H82" s="35">
        <v>1</v>
      </c>
      <c r="I82" s="35">
        <v>0.99999999999999989</v>
      </c>
      <c r="J82" s="35">
        <v>1.0000000000000002</v>
      </c>
      <c r="K82" s="35">
        <v>0.99999999999999978</v>
      </c>
      <c r="L82" s="35">
        <v>0.99999999999999989</v>
      </c>
      <c r="M82" s="35">
        <v>1</v>
      </c>
      <c r="N82" s="35">
        <v>1</v>
      </c>
      <c r="O82" s="35">
        <v>1</v>
      </c>
      <c r="P82" s="35">
        <v>1</v>
      </c>
      <c r="Q82" s="35">
        <v>1</v>
      </c>
      <c r="R82" s="35">
        <v>1</v>
      </c>
      <c r="S82" s="35">
        <v>1.0000000000000002</v>
      </c>
      <c r="T82" s="35">
        <v>1</v>
      </c>
      <c r="U82" s="35">
        <v>1</v>
      </c>
      <c r="V82" s="35">
        <v>1</v>
      </c>
      <c r="W82" s="35">
        <v>1.0000000000000002</v>
      </c>
      <c r="X82" s="35">
        <v>0.99999999999999989</v>
      </c>
      <c r="Y82" s="35">
        <v>1.0000000000000002</v>
      </c>
      <c r="Z82" s="35">
        <v>1.0000000000000002</v>
      </c>
      <c r="AA82" s="35">
        <v>0.99999999999999989</v>
      </c>
      <c r="AB82" s="35">
        <v>1</v>
      </c>
      <c r="AC82" s="35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sheetPr codeName="Sheet4"/>
  <dimension ref="B2:AI5"/>
  <sheetViews>
    <sheetView workbookViewId="0">
      <selection activeCell="K18" sqref="K18"/>
    </sheetView>
  </sheetViews>
  <sheetFormatPr defaultRowHeight="15" x14ac:dyDescent="0.25"/>
  <cols>
    <col min="2" max="2" width="14.140625" bestFit="1" customWidth="1"/>
    <col min="3" max="3" width="8.85546875" bestFit="1" customWidth="1"/>
    <col min="4" max="4" width="8.7109375" bestFit="1" customWidth="1"/>
    <col min="34" max="34" width="10.28515625" bestFit="1" customWidth="1"/>
    <col min="35" max="35" width="8.42578125" bestFit="1" customWidth="1"/>
  </cols>
  <sheetData>
    <row r="2" spans="2:35" x14ac:dyDescent="0.25">
      <c r="B2" s="43" t="s">
        <v>203</v>
      </c>
    </row>
    <row r="3" spans="2:35" ht="15.75" thickBot="1" x14ac:dyDescent="0.3">
      <c r="B3" s="44" t="s">
        <v>204</v>
      </c>
      <c r="C3" s="44" t="s">
        <v>6</v>
      </c>
      <c r="D3" s="44" t="s">
        <v>5</v>
      </c>
      <c r="E3" s="44" t="s">
        <v>1</v>
      </c>
      <c r="F3" s="45" t="str">
        <f>IF(Regions!C$3&lt;&gt;"",Regions!C$3,"*")</f>
        <v>IE</v>
      </c>
      <c r="G3" s="45" t="str">
        <f>IF(Regions!D$3&lt;&gt;"",Regions!D$3,"*")</f>
        <v>National</v>
      </c>
      <c r="H3" s="45" t="str">
        <f>IF(Regions!E$3&lt;&gt;"",Regions!E$3,"*")</f>
        <v>IE-CW</v>
      </c>
      <c r="I3" s="45" t="str">
        <f>IF(Regions!F$3&lt;&gt;"",Regions!F$3,"*")</f>
        <v>IE-D</v>
      </c>
      <c r="J3" s="45" t="str">
        <f>IF(Regions!G$3&lt;&gt;"",Regions!G$3,"*")</f>
        <v>IE-KE</v>
      </c>
      <c r="K3" s="45" t="str">
        <f>IF(Regions!H$3&lt;&gt;"",Regions!H$3,"*")</f>
        <v>IE-KK</v>
      </c>
      <c r="L3" s="45" t="str">
        <f>IF(Regions!I$3&lt;&gt;"",Regions!I$3,"*")</f>
        <v>IE-LS</v>
      </c>
      <c r="M3" s="45" t="str">
        <f>IF(Regions!J$3&lt;&gt;"",Regions!J$3,"*")</f>
        <v>IE-LD</v>
      </c>
      <c r="N3" s="45" t="str">
        <f>IF(Regions!K$3&lt;&gt;"",Regions!K$3,"*")</f>
        <v>IE-LH</v>
      </c>
      <c r="O3" s="45" t="str">
        <f>IF(Regions!L$3&lt;&gt;"",Regions!L$3,"*")</f>
        <v>IE-MH</v>
      </c>
      <c r="P3" s="45" t="str">
        <f>IF(Regions!M$3&lt;&gt;"",Regions!M$3,"*")</f>
        <v>IE-OY</v>
      </c>
      <c r="Q3" s="45" t="str">
        <f>IF(Regions!N$3&lt;&gt;"",Regions!N$3,"*")</f>
        <v>IE-WH</v>
      </c>
      <c r="R3" s="45" t="str">
        <f>IF(Regions!O$3&lt;&gt;"",Regions!O$3,"*")</f>
        <v>IE-WX</v>
      </c>
      <c r="S3" s="45" t="str">
        <f>IF(Regions!P$3&lt;&gt;"",Regions!P$3,"*")</f>
        <v>IE-WW</v>
      </c>
      <c r="T3" s="45" t="str">
        <f>IF(Regions!Q$3&lt;&gt;"",Regions!Q$3,"*")</f>
        <v>IE-CE</v>
      </c>
      <c r="U3" s="45" t="str">
        <f>IF(Regions!R$3&lt;&gt;"",Regions!R$3,"*")</f>
        <v>IE-CO</v>
      </c>
      <c r="V3" s="45" t="str">
        <f>IF(Regions!S$3&lt;&gt;"",Regions!S$3,"*")</f>
        <v>IE-KY</v>
      </c>
      <c r="W3" s="45" t="str">
        <f>IF(Regions!T$3&lt;&gt;"",Regions!T$3,"*")</f>
        <v>IE-LK</v>
      </c>
      <c r="X3" s="45" t="str">
        <f>IF(Regions!U$3&lt;&gt;"",Regions!U$3,"*")</f>
        <v>IE-TA</v>
      </c>
      <c r="Y3" s="45" t="str">
        <f>IF(Regions!V$3&lt;&gt;"",Regions!V$3,"*")</f>
        <v>IE-WD</v>
      </c>
      <c r="Z3" s="45" t="str">
        <f>IF(Regions!W$3&lt;&gt;"",Regions!W$3,"*")</f>
        <v>IE-G</v>
      </c>
      <c r="AA3" s="45" t="str">
        <f>IF(Regions!X$3&lt;&gt;"",Regions!X$3,"*")</f>
        <v>IE-LM</v>
      </c>
      <c r="AB3" s="45" t="str">
        <f>IF(Regions!Y$3&lt;&gt;"",Regions!Y$3,"*")</f>
        <v>IE-MO</v>
      </c>
      <c r="AC3" s="45" t="str">
        <f>IF(Regions!Z$3&lt;&gt;"",Regions!Z$3,"*")</f>
        <v>IE-RN</v>
      </c>
      <c r="AD3" s="45" t="str">
        <f>IF(Regions!AA$3&lt;&gt;"",Regions!AA$3,"*")</f>
        <v>IE-SO</v>
      </c>
      <c r="AE3" s="45" t="str">
        <f>IF(Regions!AB$3&lt;&gt;"",Regions!AB$3,"*")</f>
        <v>IE-CN</v>
      </c>
      <c r="AF3" s="45" t="str">
        <f>IF(Regions!AC$3&lt;&gt;"",Regions!AC$3,"*")</f>
        <v>IE-DL</v>
      </c>
      <c r="AG3" s="45" t="str">
        <f>IF(Regions!AD$3&lt;&gt;"",Regions!AD$3,"*")</f>
        <v>IE-MN</v>
      </c>
      <c r="AH3" s="46" t="s">
        <v>2</v>
      </c>
      <c r="AI3" s="46" t="s">
        <v>3</v>
      </c>
    </row>
    <row r="4" spans="2:35" x14ac:dyDescent="0.25">
      <c r="F4" t="s">
        <v>205</v>
      </c>
      <c r="H4" t="str">
        <f>$F$4</f>
        <v>OUT</v>
      </c>
      <c r="I4" t="str">
        <f t="shared" ref="I4:AG5" si="0">$F$4</f>
        <v>OUT</v>
      </c>
      <c r="J4" t="str">
        <f t="shared" si="0"/>
        <v>OUT</v>
      </c>
      <c r="K4" t="str">
        <f t="shared" si="0"/>
        <v>OUT</v>
      </c>
      <c r="L4" t="str">
        <f t="shared" si="0"/>
        <v>OUT</v>
      </c>
      <c r="M4" t="str">
        <f t="shared" si="0"/>
        <v>OUT</v>
      </c>
      <c r="N4" t="str">
        <f t="shared" si="0"/>
        <v>OUT</v>
      </c>
      <c r="O4" t="str">
        <f t="shared" si="0"/>
        <v>OUT</v>
      </c>
      <c r="P4" t="str">
        <f t="shared" si="0"/>
        <v>OUT</v>
      </c>
      <c r="Q4" t="str">
        <f t="shared" si="0"/>
        <v>OUT</v>
      </c>
      <c r="R4" t="str">
        <f t="shared" si="0"/>
        <v>OUT</v>
      </c>
      <c r="S4" t="str">
        <f t="shared" si="0"/>
        <v>OUT</v>
      </c>
      <c r="T4" t="str">
        <f t="shared" si="0"/>
        <v>OUT</v>
      </c>
      <c r="U4" t="str">
        <f t="shared" si="0"/>
        <v>OUT</v>
      </c>
      <c r="V4" t="str">
        <f t="shared" si="0"/>
        <v>OUT</v>
      </c>
      <c r="W4" t="str">
        <f t="shared" si="0"/>
        <v>OUT</v>
      </c>
      <c r="X4" t="str">
        <f t="shared" si="0"/>
        <v>OUT</v>
      </c>
      <c r="Y4" t="str">
        <f t="shared" si="0"/>
        <v>OUT</v>
      </c>
      <c r="Z4" t="str">
        <f t="shared" si="0"/>
        <v>OUT</v>
      </c>
      <c r="AA4" t="str">
        <f t="shared" si="0"/>
        <v>OUT</v>
      </c>
      <c r="AB4" t="str">
        <f t="shared" si="0"/>
        <v>OUT</v>
      </c>
      <c r="AC4" t="str">
        <f t="shared" si="0"/>
        <v>OUT</v>
      </c>
      <c r="AD4" t="str">
        <f t="shared" si="0"/>
        <v>OUT</v>
      </c>
      <c r="AE4" t="str">
        <f t="shared" si="0"/>
        <v>OUT</v>
      </c>
      <c r="AF4" t="str">
        <f t="shared" si="0"/>
        <v>OUT</v>
      </c>
      <c r="AG4" t="str">
        <f t="shared" si="0"/>
        <v>OUT</v>
      </c>
      <c r="AH4" t="str">
        <f>common!B7</f>
        <v>T-CYC_CYC</v>
      </c>
      <c r="AI4" t="str">
        <f>common!D48</f>
        <v>TRAPM</v>
      </c>
    </row>
    <row r="5" spans="2:35" x14ac:dyDescent="0.25">
      <c r="F5" t="s">
        <v>205</v>
      </c>
      <c r="H5" t="str">
        <f>$F$4</f>
        <v>OUT</v>
      </c>
      <c r="I5" t="str">
        <f t="shared" si="0"/>
        <v>OUT</v>
      </c>
      <c r="J5" t="str">
        <f t="shared" si="0"/>
        <v>OUT</v>
      </c>
      <c r="K5" t="str">
        <f t="shared" si="0"/>
        <v>OUT</v>
      </c>
      <c r="L5" t="str">
        <f t="shared" si="0"/>
        <v>OUT</v>
      </c>
      <c r="M5" t="str">
        <f t="shared" si="0"/>
        <v>OUT</v>
      </c>
      <c r="N5" t="str">
        <f t="shared" si="0"/>
        <v>OUT</v>
      </c>
      <c r="O5" t="str">
        <f t="shared" si="0"/>
        <v>OUT</v>
      </c>
      <c r="P5" t="str">
        <f t="shared" si="0"/>
        <v>OUT</v>
      </c>
      <c r="Q5" t="str">
        <f t="shared" si="0"/>
        <v>OUT</v>
      </c>
      <c r="R5" t="str">
        <f t="shared" si="0"/>
        <v>OUT</v>
      </c>
      <c r="S5" t="str">
        <f t="shared" si="0"/>
        <v>OUT</v>
      </c>
      <c r="T5" t="str">
        <f t="shared" si="0"/>
        <v>OUT</v>
      </c>
      <c r="U5" t="str">
        <f t="shared" si="0"/>
        <v>OUT</v>
      </c>
      <c r="V5" t="str">
        <f t="shared" si="0"/>
        <v>OUT</v>
      </c>
      <c r="W5" t="str">
        <f t="shared" si="0"/>
        <v>OUT</v>
      </c>
      <c r="X5" t="str">
        <f t="shared" si="0"/>
        <v>OUT</v>
      </c>
      <c r="Y5" t="str">
        <f t="shared" si="0"/>
        <v>OUT</v>
      </c>
      <c r="Z5" t="str">
        <f t="shared" si="0"/>
        <v>OUT</v>
      </c>
      <c r="AA5" t="str">
        <f t="shared" si="0"/>
        <v>OUT</v>
      </c>
      <c r="AB5" t="str">
        <f t="shared" si="0"/>
        <v>OUT</v>
      </c>
      <c r="AC5" t="str">
        <f t="shared" si="0"/>
        <v>OUT</v>
      </c>
      <c r="AD5" t="str">
        <f t="shared" si="0"/>
        <v>OUT</v>
      </c>
      <c r="AE5" t="str">
        <f t="shared" si="0"/>
        <v>OUT</v>
      </c>
      <c r="AF5" t="str">
        <f t="shared" si="0"/>
        <v>OUT</v>
      </c>
      <c r="AG5" t="str">
        <f t="shared" si="0"/>
        <v>OUT</v>
      </c>
      <c r="AH5" t="str">
        <f>LEFT(common!B28,5)&amp;"*"</f>
        <v>T-HPT*</v>
      </c>
      <c r="AI5" t="str">
        <f>common!D48</f>
        <v>TRAPM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sheetPr codeName="Sheet5"/>
  <dimension ref="B2:G61"/>
  <sheetViews>
    <sheetView workbookViewId="0">
      <selection activeCell="B6" sqref="B6"/>
    </sheetView>
  </sheetViews>
  <sheetFormatPr defaultRowHeight="15" x14ac:dyDescent="0.25"/>
  <cols>
    <col min="2" max="2" width="46.5703125" bestFit="1" customWidth="1"/>
    <col min="3" max="3" width="54.7109375" bestFit="1" customWidth="1"/>
    <col min="4" max="4" width="8.42578125" bestFit="1" customWidth="1"/>
    <col min="5" max="5" width="6" bestFit="1" customWidth="1"/>
  </cols>
  <sheetData>
    <row r="2" spans="2:7" ht="21" x14ac:dyDescent="0.35">
      <c r="B2" s="20" t="s">
        <v>91</v>
      </c>
      <c r="C2" s="20"/>
      <c r="D2" s="20"/>
      <c r="E2" s="20"/>
      <c r="F2" s="20"/>
      <c r="G2" s="20"/>
    </row>
    <row r="3" spans="2:7" ht="15.75" thickBot="1" x14ac:dyDescent="0.3">
      <c r="B3" s="14" t="s">
        <v>92</v>
      </c>
      <c r="C3" s="14" t="s">
        <v>93</v>
      </c>
      <c r="D3" s="14"/>
      <c r="E3" s="14"/>
      <c r="F3" s="14"/>
      <c r="G3" s="14"/>
    </row>
    <row r="4" spans="2:7" x14ac:dyDescent="0.25">
      <c r="B4" s="15" t="s">
        <v>94</v>
      </c>
      <c r="C4" s="15"/>
      <c r="D4" s="15"/>
      <c r="E4" s="15"/>
      <c r="F4" s="15"/>
      <c r="G4" s="15"/>
    </row>
    <row r="5" spans="2:7" x14ac:dyDescent="0.25">
      <c r="B5" s="16" t="s">
        <v>95</v>
      </c>
      <c r="C5" s="16"/>
      <c r="D5" s="16"/>
      <c r="E5" s="16"/>
      <c r="F5" s="16"/>
      <c r="G5" s="16"/>
    </row>
    <row r="6" spans="2:7" x14ac:dyDescent="0.25">
      <c r="B6" s="17" t="s">
        <v>96</v>
      </c>
      <c r="C6" s="17" t="s">
        <v>97</v>
      </c>
    </row>
    <row r="7" spans="2:7" x14ac:dyDescent="0.25">
      <c r="B7" s="17" t="s">
        <v>98</v>
      </c>
      <c r="C7" s="17" t="s">
        <v>99</v>
      </c>
    </row>
    <row r="8" spans="2:7" x14ac:dyDescent="0.25">
      <c r="B8" s="16" t="s">
        <v>100</v>
      </c>
      <c r="C8" s="16"/>
      <c r="D8" s="16"/>
      <c r="E8" s="16"/>
      <c r="F8" s="16"/>
      <c r="G8" s="16"/>
    </row>
    <row r="9" spans="2:7" x14ac:dyDescent="0.25">
      <c r="B9" s="17" t="s">
        <v>101</v>
      </c>
      <c r="C9" s="17" t="s">
        <v>102</v>
      </c>
    </row>
    <row r="10" spans="2:7" x14ac:dyDescent="0.25">
      <c r="B10" s="16" t="s">
        <v>103</v>
      </c>
      <c r="C10" s="16"/>
      <c r="D10" s="16"/>
      <c r="E10" s="16"/>
      <c r="F10" s="16"/>
      <c r="G10" s="16"/>
    </row>
    <row r="11" spans="2:7" x14ac:dyDescent="0.25">
      <c r="B11" s="17" t="s">
        <v>104</v>
      </c>
      <c r="C11" s="17" t="s">
        <v>105</v>
      </c>
    </row>
    <row r="12" spans="2:7" x14ac:dyDescent="0.25">
      <c r="B12" s="17" t="s">
        <v>106</v>
      </c>
      <c r="C12" s="17" t="s">
        <v>107</v>
      </c>
    </row>
    <row r="13" spans="2:7" x14ac:dyDescent="0.25">
      <c r="B13" s="17" t="s">
        <v>108</v>
      </c>
      <c r="C13" s="17" t="s">
        <v>109</v>
      </c>
    </row>
    <row r="14" spans="2:7" x14ac:dyDescent="0.25">
      <c r="B14" s="17" t="s">
        <v>110</v>
      </c>
      <c r="C14" s="17" t="s">
        <v>111</v>
      </c>
    </row>
    <row r="15" spans="2:7" x14ac:dyDescent="0.25">
      <c r="B15" s="17" t="s">
        <v>112</v>
      </c>
      <c r="C15" s="17" t="s">
        <v>113</v>
      </c>
    </row>
    <row r="16" spans="2:7" x14ac:dyDescent="0.25">
      <c r="B16" s="17" t="s">
        <v>114</v>
      </c>
      <c r="C16" s="17" t="s">
        <v>115</v>
      </c>
    </row>
    <row r="17" spans="2:7" x14ac:dyDescent="0.25">
      <c r="B17" s="17" t="s">
        <v>116</v>
      </c>
      <c r="C17" s="17" t="s">
        <v>117</v>
      </c>
    </row>
    <row r="18" spans="2:7" x14ac:dyDescent="0.25">
      <c r="B18" s="17" t="s">
        <v>118</v>
      </c>
      <c r="C18" s="17" t="s">
        <v>119</v>
      </c>
    </row>
    <row r="19" spans="2:7" x14ac:dyDescent="0.25">
      <c r="B19" s="17" t="s">
        <v>120</v>
      </c>
      <c r="C19" s="17" t="s">
        <v>121</v>
      </c>
    </row>
    <row r="20" spans="2:7" x14ac:dyDescent="0.25">
      <c r="B20" s="16" t="s">
        <v>122</v>
      </c>
      <c r="C20" s="16"/>
      <c r="D20" s="16"/>
      <c r="E20" s="16"/>
      <c r="F20" s="16"/>
      <c r="G20" s="16"/>
    </row>
    <row r="21" spans="2:7" x14ac:dyDescent="0.25">
      <c r="B21" s="17" t="s">
        <v>123</v>
      </c>
      <c r="C21" s="17" t="s">
        <v>124</v>
      </c>
    </row>
    <row r="22" spans="2:7" x14ac:dyDescent="0.25">
      <c r="B22" s="17" t="s">
        <v>125</v>
      </c>
      <c r="C22" s="17" t="s">
        <v>126</v>
      </c>
    </row>
    <row r="23" spans="2:7" x14ac:dyDescent="0.25">
      <c r="B23" s="17" t="s">
        <v>127</v>
      </c>
      <c r="C23" s="17" t="s">
        <v>128</v>
      </c>
    </row>
    <row r="24" spans="2:7" x14ac:dyDescent="0.25">
      <c r="B24" s="16" t="s">
        <v>129</v>
      </c>
      <c r="C24" s="16"/>
      <c r="D24" s="16"/>
      <c r="E24" s="16"/>
      <c r="F24" s="16"/>
      <c r="G24" s="16"/>
    </row>
    <row r="25" spans="2:7" x14ac:dyDescent="0.25">
      <c r="B25" s="17" t="s">
        <v>130</v>
      </c>
      <c r="C25" s="17" t="s">
        <v>131</v>
      </c>
    </row>
    <row r="26" spans="2:7" x14ac:dyDescent="0.25">
      <c r="B26" s="16" t="s">
        <v>132</v>
      </c>
      <c r="C26" s="16"/>
      <c r="D26" s="16"/>
      <c r="E26" s="16"/>
      <c r="F26" s="16"/>
      <c r="G26" s="16"/>
    </row>
    <row r="27" spans="2:7" x14ac:dyDescent="0.25">
      <c r="B27" s="17" t="s">
        <v>133</v>
      </c>
      <c r="C27" s="17" t="s">
        <v>134</v>
      </c>
    </row>
    <row r="28" spans="2:7" x14ac:dyDescent="0.25">
      <c r="B28" s="17" t="s">
        <v>135</v>
      </c>
      <c r="C28" s="17" t="s">
        <v>136</v>
      </c>
    </row>
    <row r="29" spans="2:7" ht="15.75" thickBot="1" x14ac:dyDescent="0.3">
      <c r="B29" s="17" t="s">
        <v>137</v>
      </c>
      <c r="C29" s="17" t="s">
        <v>138</v>
      </c>
    </row>
    <row r="30" spans="2:7" ht="15.75" thickBot="1" x14ac:dyDescent="0.3">
      <c r="B30" s="18" t="s">
        <v>139</v>
      </c>
      <c r="C30" s="18"/>
      <c r="D30" s="18"/>
      <c r="E30" s="18"/>
      <c r="F30" s="18"/>
      <c r="G30" s="18"/>
    </row>
    <row r="31" spans="2:7" x14ac:dyDescent="0.25">
      <c r="B31" s="16" t="s">
        <v>140</v>
      </c>
      <c r="C31" s="16"/>
      <c r="D31" s="16"/>
      <c r="E31" s="16"/>
      <c r="F31" s="16"/>
      <c r="G31" s="16"/>
    </row>
    <row r="32" spans="2:7" x14ac:dyDescent="0.25">
      <c r="B32" s="17" t="s">
        <v>141</v>
      </c>
      <c r="C32" s="17" t="s">
        <v>142</v>
      </c>
    </row>
    <row r="33" spans="2:7" x14ac:dyDescent="0.25">
      <c r="B33" s="17" t="s">
        <v>187</v>
      </c>
      <c r="C33" s="17" t="s">
        <v>188</v>
      </c>
    </row>
    <row r="34" spans="2:7" x14ac:dyDescent="0.25">
      <c r="B34" s="17" t="s">
        <v>189</v>
      </c>
      <c r="C34" s="17" t="s">
        <v>190</v>
      </c>
    </row>
    <row r="35" spans="2:7" x14ac:dyDescent="0.25">
      <c r="B35" s="17" t="s">
        <v>143</v>
      </c>
      <c r="C35" s="17" t="s">
        <v>144</v>
      </c>
    </row>
    <row r="36" spans="2:7" ht="15.75" thickBot="1" x14ac:dyDescent="0.3">
      <c r="B36" s="17" t="s">
        <v>145</v>
      </c>
      <c r="C36" s="17" t="s">
        <v>146</v>
      </c>
    </row>
    <row r="37" spans="2:7" ht="15.75" thickBot="1" x14ac:dyDescent="0.3">
      <c r="B37" s="18" t="s">
        <v>147</v>
      </c>
      <c r="C37" s="18"/>
      <c r="D37" s="18"/>
      <c r="E37" s="18"/>
      <c r="F37" s="18"/>
      <c r="G37" s="18"/>
    </row>
    <row r="38" spans="2:7" x14ac:dyDescent="0.25">
      <c r="B38" s="17" t="s">
        <v>148</v>
      </c>
      <c r="C38" s="17" t="s">
        <v>149</v>
      </c>
    </row>
    <row r="39" spans="2:7" x14ac:dyDescent="0.25">
      <c r="B39" s="17" t="s">
        <v>150</v>
      </c>
      <c r="C39" s="17" t="s">
        <v>151</v>
      </c>
    </row>
    <row r="40" spans="2:7" ht="15.75" thickBot="1" x14ac:dyDescent="0.3">
      <c r="B40" s="17" t="s">
        <v>152</v>
      </c>
      <c r="C40" s="17" t="s">
        <v>153</v>
      </c>
    </row>
    <row r="41" spans="2:7" ht="15.75" thickBot="1" x14ac:dyDescent="0.3">
      <c r="B41" s="18" t="s">
        <v>154</v>
      </c>
      <c r="C41" s="18"/>
      <c r="D41" s="18"/>
      <c r="E41" s="18"/>
      <c r="F41" s="18"/>
      <c r="G41" s="18"/>
    </row>
    <row r="42" spans="2:7" x14ac:dyDescent="0.25">
      <c r="B42" s="17" t="s">
        <v>155</v>
      </c>
      <c r="C42" s="17" t="s">
        <v>156</v>
      </c>
    </row>
    <row r="43" spans="2:7" ht="15.75" thickBot="1" x14ac:dyDescent="0.3">
      <c r="B43" s="19" t="s">
        <v>157</v>
      </c>
      <c r="C43" s="19" t="s">
        <v>158</v>
      </c>
      <c r="D43" s="21"/>
      <c r="E43" s="21"/>
      <c r="F43" s="21"/>
      <c r="G43" s="21"/>
    </row>
    <row r="46" spans="2:7" ht="15.75" thickBot="1" x14ac:dyDescent="0.3">
      <c r="B46" s="22" t="s">
        <v>159</v>
      </c>
      <c r="C46" s="22" t="s">
        <v>160</v>
      </c>
      <c r="D46" s="22" t="s">
        <v>161</v>
      </c>
      <c r="E46" s="22" t="s">
        <v>162</v>
      </c>
    </row>
    <row r="47" spans="2:7" x14ac:dyDescent="0.25">
      <c r="B47" t="s">
        <v>163</v>
      </c>
      <c r="C47" t="s">
        <v>164</v>
      </c>
      <c r="D47" s="23" t="s">
        <v>36</v>
      </c>
      <c r="E47" t="s">
        <v>165</v>
      </c>
    </row>
    <row r="48" spans="2:7" x14ac:dyDescent="0.25">
      <c r="B48" t="s">
        <v>166</v>
      </c>
      <c r="C48" t="s">
        <v>167</v>
      </c>
      <c r="D48" s="23" t="s">
        <v>37</v>
      </c>
      <c r="E48" t="s">
        <v>165</v>
      </c>
    </row>
    <row r="49" spans="2:5" ht="15.75" thickBot="1" x14ac:dyDescent="0.3">
      <c r="B49" s="21" t="s">
        <v>168</v>
      </c>
      <c r="C49" s="21" t="s">
        <v>169</v>
      </c>
      <c r="D49" s="24" t="s">
        <v>38</v>
      </c>
      <c r="E49" s="21" t="s">
        <v>165</v>
      </c>
    </row>
    <row r="52" spans="2:5" ht="15.75" x14ac:dyDescent="0.25">
      <c r="B52" s="25" t="s">
        <v>170</v>
      </c>
      <c r="C52" s="25"/>
    </row>
    <row r="53" spans="2:5" ht="15.75" thickBot="1" x14ac:dyDescent="0.3">
      <c r="B53" s="22" t="s">
        <v>170</v>
      </c>
      <c r="C53" s="22" t="s">
        <v>171</v>
      </c>
    </row>
    <row r="54" spans="2:5" x14ac:dyDescent="0.25">
      <c r="B54" t="s">
        <v>172</v>
      </c>
      <c r="C54" t="s">
        <v>173</v>
      </c>
    </row>
    <row r="55" spans="2:5" x14ac:dyDescent="0.25">
      <c r="C55" t="s">
        <v>174</v>
      </c>
    </row>
    <row r="56" spans="2:5" x14ac:dyDescent="0.25">
      <c r="B56" t="s">
        <v>175</v>
      </c>
      <c r="C56" t="s">
        <v>176</v>
      </c>
    </row>
    <row r="57" spans="2:5" x14ac:dyDescent="0.25">
      <c r="C57" t="s">
        <v>177</v>
      </c>
    </row>
    <row r="58" spans="2:5" x14ac:dyDescent="0.25">
      <c r="B58" t="s">
        <v>178</v>
      </c>
      <c r="C58" t="s">
        <v>179</v>
      </c>
    </row>
    <row r="59" spans="2:5" x14ac:dyDescent="0.25">
      <c r="C59" t="s">
        <v>180</v>
      </c>
    </row>
    <row r="60" spans="2:5" x14ac:dyDescent="0.25">
      <c r="C60" t="s">
        <v>181</v>
      </c>
    </row>
    <row r="61" spans="2:5" ht="15.75" thickBot="1" x14ac:dyDescent="0.3">
      <c r="B61" s="21"/>
      <c r="C61" s="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2022-10-06T02:19:03Z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333652317523956</vt:r8>
  </property>
</Properties>
</file>