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5E33AB2F-1CD5-4356-AACB-93413A67D094}" xr6:coauthVersionLast="47" xr6:coauthVersionMax="47" xr10:uidLastSave="{00000000-0000-0000-0000-000000000000}"/>
  <bookViews>
    <workbookView xWindow="-98" yWindow="-98" windowWidth="20715" windowHeight="13155" activeTab="4" xr2:uid="{00000000-000D-0000-FFFF-FFFF00000000}"/>
  </bookViews>
  <sheets>
    <sheet name="Cover" sheetId="24" r:id="rId1"/>
    <sheet name="Regions" sheetId="15" r:id="rId2"/>
    <sheet name="config" sheetId="20" r:id="rId3"/>
    <sheet name="single" sheetId="21" r:id="rId4"/>
    <sheet name="multi" sheetId="22" r:id="rId5"/>
    <sheet name="negative_CO2" sheetId="23" r:id="rId6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3" i="22" l="1"/>
  <c r="G23" i="21"/>
  <c r="K18" i="21"/>
  <c r="K17" i="21"/>
  <c r="K16" i="21"/>
  <c r="K15" i="21"/>
  <c r="K14" i="21"/>
  <c r="K13" i="21"/>
  <c r="K12" i="21"/>
  <c r="K11" i="21"/>
  <c r="K9" i="21"/>
  <c r="K18" i="22"/>
  <c r="K17" i="22"/>
  <c r="K16" i="22"/>
  <c r="K15" i="22"/>
  <c r="K14" i="22"/>
  <c r="K13" i="22"/>
  <c r="K12" i="22"/>
  <c r="K11" i="22"/>
  <c r="K7" i="21"/>
  <c r="K9" i="22" l="1"/>
  <c r="K7" i="22"/>
  <c r="H4" i="23" l="1"/>
  <c r="H3" i="23"/>
  <c r="G3" i="23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/>
  <c r="V7" i="15"/>
  <c r="U7" i="15"/>
  <c r="T7" i="15"/>
  <c r="S7" i="15"/>
  <c r="R6" i="15"/>
  <c r="P6" i="15"/>
  <c r="O3" i="15" a="1"/>
  <c r="O3" i="15"/>
  <c r="N7" i="15"/>
  <c r="M7" i="15"/>
  <c r="L7" i="15"/>
  <c r="K7" i="15"/>
  <c r="J6" i="15"/>
  <c r="H6" i="15"/>
  <c r="G3" i="15" a="1"/>
  <c r="G3" i="15"/>
  <c r="F7" i="15"/>
  <c r="E7" i="15"/>
  <c r="AD3" i="15" a="1"/>
  <c r="AD3" i="15"/>
  <c r="AB3" i="15" a="1"/>
  <c r="AB3" i="15"/>
  <c r="AA3" i="15" a="1"/>
  <c r="AA3" i="15"/>
  <c r="X3" i="15" a="1"/>
  <c r="X3" i="15"/>
  <c r="V3" i="15" a="1"/>
  <c r="V3" i="15"/>
  <c r="Q3" i="15" a="1"/>
  <c r="Q3" i="15"/>
  <c r="P3" i="15" a="1"/>
  <c r="P3" i="15"/>
  <c r="H3" i="15" a="1"/>
  <c r="H3" i="15"/>
  <c r="D3" i="15" a="1"/>
  <c r="D3" i="15"/>
  <c r="C3" i="15" a="1"/>
  <c r="C3" i="15"/>
  <c r="B2" i="21"/>
  <c r="H4" i="21" s="1"/>
  <c r="I3" i="15" a="1"/>
  <c r="I3" i="15"/>
  <c r="Y3" i="15" a="1"/>
  <c r="Y3" i="15"/>
  <c r="J3" i="15" a="1"/>
  <c r="J3" i="15"/>
  <c r="K3" i="15" a="1"/>
  <c r="K3" i="15"/>
  <c r="T3" i="15" a="1"/>
  <c r="T3" i="15"/>
  <c r="E3" i="15" a="1"/>
  <c r="E3" i="15"/>
  <c r="N3" i="15" a="1"/>
  <c r="N3" i="15"/>
  <c r="R3" i="15" a="1"/>
  <c r="R3" i="15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B2" i="22"/>
  <c r="H4" i="22" s="1"/>
  <c r="F6" i="15"/>
  <c r="N6" i="15"/>
  <c r="V6" i="15"/>
  <c r="AD6" i="15"/>
  <c r="J7" i="15"/>
  <c r="R7" i="15"/>
  <c r="Z7" i="15"/>
  <c r="G6" i="15"/>
  <c r="O6" i="15"/>
  <c r="W6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<sst xmlns="http://schemas.openxmlformats.org/spreadsheetml/2006/main" count="334" uniqueCount="167">
  <si>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</si>
  <si>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</si>
  <si>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</si>
  <si>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</si>
  <si>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</si>
  <si>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</si>
  <si>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</si>
  <si>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</si>
  <si>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</si>
  <si>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</si>
  <si>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</si>
  <si>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</si>
  <si>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</si>
  <si>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</si>
  <si>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</si>
  <si>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</si>
  <si>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</si>
  <si>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</si>
  <si>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</si>
  <si>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</si>
  <si>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</si>
  <si>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</si>
  <si>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</si>
  <si>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</si>
  <si>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</si>
  <si>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</si>
  <si>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</si>
  <si>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</si>
  <si>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</si>
  <si>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</si>
  <si>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</si>
  <si>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</si>
  <si>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</si>
  <si>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</si>
  <si>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</si>
  <si>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</si>
  <si>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</si>
  <si>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</si>
  <si>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</si>
  <si>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</si>
  <si>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</si>
  <si>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</si>
  <si>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</si>
  <si>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</si>
  <si>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</si>
  <si>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</si>
  <si>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</si>
  <si>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</si>
  <si>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</si>
  <si>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</si>
  <si>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</si>
  <si>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</si>
  <si>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</si>
  <si>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</si>
  <si>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</si>
  <si>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</si>
  <si>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</si>
  <si>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</si>
  <si>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</si>
  <si>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</si>
  <si>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</si>
  <si>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</si>
  <si>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</si>
  <si>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</si>
  <si>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</si>
  <si>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UC_RHSR</t>
  </si>
  <si>
    <t>UC - All Regions/Each Period</t>
  </si>
  <si>
    <t>UC_RHS</t>
  </si>
  <si>
    <t>UP</t>
  </si>
  <si>
    <t>*Units</t>
  </si>
  <si>
    <t>*kt</t>
  </si>
  <si>
    <t>Cset_Set</t>
  </si>
  <si>
    <t>Year</t>
  </si>
  <si>
    <t>~UC_Sets: T_S:</t>
  </si>
  <si>
    <t>UC_CUMCOM</t>
  </si>
  <si>
    <t>Other_indexes</t>
  </si>
  <si>
    <t>NET</t>
  </si>
  <si>
    <t>ENV</t>
  </si>
  <si>
    <t>*CO2*,-*CO2S</t>
  </si>
  <si>
    <t>UC_CUMFLO</t>
  </si>
  <si>
    <t>Pset_PN</t>
  </si>
  <si>
    <t>T-A*INT*,T-NAV*</t>
  </si>
  <si>
    <t>~TFM_INS</t>
  </si>
  <si>
    <t>TimeSlice</t>
  </si>
  <si>
    <t>Attribute</t>
  </si>
  <si>
    <t>N</t>
  </si>
  <si>
    <t>COM_BNDNET</t>
  </si>
  <si>
    <t>PWRCO2N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</si>
  <si>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</si>
  <si>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</si>
  <si>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</si>
  <si>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</si>
  <si>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</si>
  <si>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</si>
  <si>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</si>
  <si>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</si>
  <si>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</si>
  <si>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</si>
  <si>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</si>
  <si>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</si>
  <si>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All</t>
  </si>
  <si>
    <t>Olexandr Balyk (UCC, olexandr.balyk@ucc.ie)</t>
  </si>
  <si>
    <t>Specify a 420 Mt carbon budget</t>
  </si>
  <si>
    <t>Scenario</t>
  </si>
  <si>
    <t>James Glynn (UCC, james.glynn@ucc.ie)</t>
  </si>
  <si>
    <t>2021-2025</t>
  </si>
  <si>
    <t>2026-2030</t>
  </si>
  <si>
    <t>UC_SCB_TRA_2021-2025_Multi</t>
  </si>
  <si>
    <t>TRACO2N</t>
  </si>
  <si>
    <t>UC_SCB_TRA_2026-2030_Multi</t>
  </si>
  <si>
    <t>2021-2026</t>
  </si>
  <si>
    <t>Sectoral Emissions Ceiling Estimates</t>
  </si>
  <si>
    <t>Electricity</t>
  </si>
  <si>
    <t>Transport</t>
  </si>
  <si>
    <t>Buildings</t>
  </si>
  <si>
    <t>Industry</t>
  </si>
  <si>
    <t>Agriculture</t>
  </si>
  <si>
    <t>LULUCF</t>
  </si>
  <si>
    <t>UC_SCB_RSD_2021-2025_Multi</t>
  </si>
  <si>
    <t>RSDCO2</t>
  </si>
  <si>
    <t>SRVCO2N</t>
  </si>
  <si>
    <t>INDCO2N,INDCO2P</t>
  </si>
  <si>
    <t>UC_SCB_SRV_2021-2025_Multi</t>
  </si>
  <si>
    <t>UC_SCB_PWR_2021-2025_Multi</t>
  </si>
  <si>
    <t>UC_SCB_IND_2021-2025_Multi</t>
  </si>
  <si>
    <t>UC_SCB_RSD_2026-2030_Multi</t>
  </si>
  <si>
    <t>UC_SCB_SRV_2026-2030_Multi</t>
  </si>
  <si>
    <t>UC_SCB_PWR_2026-2030_Multi</t>
  </si>
  <si>
    <t>UC_SCB_IND_2026-2030_Multi</t>
  </si>
  <si>
    <t>UC_NetZero_CO2_2050_Multi</t>
  </si>
  <si>
    <t>Net Zero CO2 by 2050 - Multi</t>
  </si>
  <si>
    <t>TRA Carbon Budget-2021-2025- Multi</t>
  </si>
  <si>
    <t>TRA Carbon Budget-2026-2030- Multi</t>
  </si>
  <si>
    <t>RSD Carbon Budget-2021-2025- Multi</t>
  </si>
  <si>
    <t>RSD Carbon Budget-2026-2030- Multi</t>
  </si>
  <si>
    <t>SRV Carbon Budget-2021-2025- Multi</t>
  </si>
  <si>
    <t>SRV Carbon Budget-2026-2030- Multi</t>
  </si>
  <si>
    <t>PWR Carbon Budget-2021-2025- Multi</t>
  </si>
  <si>
    <t>PWR Carbon Budget-2026-2030- Multi</t>
  </si>
  <si>
    <t>IND Carbon Budget-2021-2025- Multi</t>
  </si>
  <si>
    <t>IND Carbon Budget-2026-2030- Multi</t>
  </si>
  <si>
    <t>UC_SCB_TRA_2021-2025_Single</t>
  </si>
  <si>
    <t>UC_SCB_TRA_2026-2030_Single</t>
  </si>
  <si>
    <t>UC_SCB_RSD_2021-2025_Single</t>
  </si>
  <si>
    <t>UC_SCB_RSD_2026-2030_Single</t>
  </si>
  <si>
    <t>UC_SCB_SRV_2021-2025_Single</t>
  </si>
  <si>
    <t>UC_SCB_SRV_2026-2030_Single</t>
  </si>
  <si>
    <t>UC_SCB_PWR_2021-2025_Single</t>
  </si>
  <si>
    <t>UC_SCB_PWR_2026-2030_Single</t>
  </si>
  <si>
    <t>UC_SCB_IND_2021-2025_Single</t>
  </si>
  <si>
    <t>UC_SCB_IND_2026-2030_Single</t>
  </si>
  <si>
    <t>UC_NetZero_CO2_2050_Single</t>
  </si>
  <si>
    <t>TRA Carbon Budget-2021-2025- Single</t>
  </si>
  <si>
    <t>TRA Carbon Budget-2026-2030- Single</t>
  </si>
  <si>
    <t>RSD Carbon Budget-2021-2025- Single</t>
  </si>
  <si>
    <t>RSD Carbon Budget-2026-2030- Single</t>
  </si>
  <si>
    <t>SRV Carbon Budget-2021-2025- Single</t>
  </si>
  <si>
    <t>SRV Carbon Budget-2026-2030- Single</t>
  </si>
  <si>
    <t>PWR Carbon Budget-2021-2025- Single</t>
  </si>
  <si>
    <t>PWR Carbon Budget-2026-2030- Single</t>
  </si>
  <si>
    <t>IND Carbon Budget-2021-2025- Single</t>
  </si>
  <si>
    <t>IND Carbon Budget-2026-2030- Single</t>
  </si>
  <si>
    <t>Net Zero CO2 by 2050 - Single</t>
  </si>
  <si>
    <t>UC_COMNET</t>
  </si>
  <si>
    <t>UC_FLO</t>
  </si>
  <si>
    <t>UC_RHSRTS</t>
  </si>
  <si>
    <t>UC_RHSTS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</si>
</sst>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2" fillId="0" borderId="0"/>
  </cellStyleXfs>
  <cellXfs count="40">
    <xf numFmtId="0" fontId="0" fillId="0" borderId="0" xfId="0"/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0" fillId="0" borderId="2" xfId="0" applyBorder="1"/>
    <xf numFmtId="0" fontId="2" fillId="0" borderId="0" xfId="0" applyFont="1"/>
    <xf numFmtId="0" fontId="4" fillId="0" borderId="0" xfId="0" applyFont="1"/>
    <xf numFmtId="0" fontId="1" fillId="4" borderId="0" xfId="0" applyFont="1" applyFill="1"/>
    <xf numFmtId="0" fontId="1" fillId="5" borderId="0" xfId="0" applyFont="1" applyFill="1"/>
    <xf numFmtId="0" fontId="1" fillId="0" borderId="0" xfId="0" applyFont="1"/>
    <xf numFmtId="0" fontId="1" fillId="0" borderId="2" xfId="0" applyFont="1" applyFill="1" applyBorder="1"/>
    <xf numFmtId="0" fontId="5" fillId="0" borderId="0" xfId="0" applyFont="1"/>
    <xf numFmtId="0" fontId="1" fillId="6" borderId="1" xfId="0" applyFont="1" applyFill="1" applyBorder="1"/>
    <xf numFmtId="0" fontId="1" fillId="7" borderId="1" xfId="0" applyFont="1" applyFill="1" applyBorder="1"/>
    <xf numFmtId="1" fontId="0" fillId="0" borderId="0" xfId="0" applyNumberFormat="1"/>
    <xf numFmtId="0" fontId="6" fillId="8" borderId="0" xfId="2" applyFont="1" applyFill="1" applyAlignment="1">
      <alignment vertical="center"/>
    </xf>
    <xf numFmtId="0" fontId="6" fillId="4" borderId="0" xfId="2" applyFont="1" applyFill="1" applyAlignment="1">
      <alignment vertical="center"/>
    </xf>
    <xf numFmtId="0" fontId="8" fillId="4" borderId="0" xfId="2" applyFont="1" applyFill="1" applyAlignment="1">
      <alignment vertical="center"/>
    </xf>
    <xf numFmtId="0" fontId="7" fillId="4" borderId="0" xfId="2" applyFont="1" applyFill="1" applyAlignment="1">
      <alignment vertical="center"/>
    </xf>
    <xf numFmtId="0" fontId="6" fillId="9" borderId="0" xfId="2" applyFont="1" applyFill="1" applyAlignment="1">
      <alignment vertical="center"/>
    </xf>
    <xf numFmtId="0" fontId="9" fillId="4" borderId="0" xfId="2" applyFont="1" applyFill="1" applyAlignment="1">
      <alignment vertical="center"/>
    </xf>
    <xf numFmtId="0" fontId="10" fillId="4" borderId="0" xfId="2" applyFont="1" applyFill="1" applyAlignment="1">
      <alignment vertical="center"/>
    </xf>
    <xf numFmtId="0" fontId="11" fillId="8" borderId="0" xfId="2" applyFont="1" applyFill="1" applyAlignment="1">
      <alignment vertical="center"/>
    </xf>
    <xf numFmtId="0" fontId="12" fillId="4" borderId="0" xfId="2" applyFont="1" applyFill="1" applyAlignment="1">
      <alignment vertical="center"/>
    </xf>
    <xf numFmtId="0" fontId="13" fillId="4" borderId="0" xfId="2" applyFont="1" applyFill="1" applyAlignment="1">
      <alignment vertical="center"/>
    </xf>
    <xf numFmtId="0" fontId="12" fillId="8" borderId="0" xfId="2" applyFont="1" applyFill="1" applyAlignment="1">
      <alignment vertical="center"/>
    </xf>
    <xf numFmtId="164" fontId="12" fillId="8" borderId="0" xfId="2" applyNumberFormat="1" applyFont="1" applyFill="1" applyAlignment="1">
      <alignment horizontal="left" vertical="center"/>
    </xf>
    <xf numFmtId="0" fontId="14" fillId="4" borderId="0" xfId="2" applyFont="1" applyFill="1" applyAlignment="1">
      <alignment vertical="center"/>
    </xf>
    <xf numFmtId="0" fontId="15" fillId="8" borderId="0" xfId="2" applyFont="1" applyFill="1" applyAlignment="1">
      <alignment vertical="center"/>
    </xf>
    <xf numFmtId="0" fontId="7" fillId="8" borderId="0" xfId="1" applyFill="1" applyAlignment="1">
      <alignment vertical="center"/>
    </xf>
    <xf numFmtId="0" fontId="12" fillId="8" borderId="0" xfId="2" applyFont="1" applyFill="1" applyAlignment="1">
      <alignment vertical="center"/>
    </xf>
    <xf numFmtId="0" fontId="8" fillId="8" borderId="0" xfId="2" applyFont="1" applyFill="1" applyAlignment="1">
      <alignment horizontal="center" vertical="center"/>
    </xf>
    <xf numFmtId="0" fontId="7" fillId="8" borderId="0" xfId="1" applyFill="1" applyAlignment="1">
      <alignment vertical="center"/>
    </xf>
    <xf numFmtId="0" fontId="1" fillId="0" borderId="2" xfId="0" applyFont="1" applyBorder="1"/>
    <xf numFmtId="2" fontId="0" fillId="0" borderId="0" xfId="0" applyNumberFormat="1"/>
  </cellXfs>
  <cellStyles count="3">
    <cellStyle name="Hyperlink" xfId="1" builtinId="8"/>
    <cellStyle name="Normal" xfId="0" builtinId="0"/>
    <cellStyle name="Normal 2" xfId="2" xr:uid="{5CD6EEE1-73B2-4911-9FC2-AF042D96273E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CE639-45BB-4BC0-8EFB-335579A1276F}">
  <sheetPr codeName="Sheet5"/>
  <dimension ref="A1:Z99"/>
  <sheetViews>
    <sheetView showGridLines="0" topLeftCell="A22" zoomScaleNormal="100" workbookViewId="0">
      <selection activeCell="B25" sqref="B25"/>
    </sheetView>
  </sheetViews>
  <sheetFormatPr defaultColWidth="8.86328125" defaultRowHeight="14.25" x14ac:dyDescent="0.45"/>
  <cols>
    <col min="1" max="4" width="21.73046875" style="8" customWidth="1"/>
    <col min="5" max="6" width="14.1328125" style="8" customWidth="1"/>
    <col min="7" max="7" width="12.1328125" style="8" customWidth="1"/>
    <col min="8" max="10" width="8.1328125" style="8" customWidth="1"/>
    <col min="11" max="11" width="9.73046875" style="8" customWidth="1"/>
    <col min="12" max="12" width="8.1328125" style="8" customWidth="1"/>
    <col min="13" max="13" width="10" style="8" customWidth="1"/>
    <col min="14" max="14" width="11.3984375" style="8" customWidth="1"/>
    <col min="15" max="15" width="13.3984375" style="8" customWidth="1"/>
    <col min="16" max="16384" width="8.86328125" style="8"/>
  </cols>
  <sheetData>
    <row r="1" spans="1:26" x14ac:dyDescent="0.45">
      <c r="A1" s="20"/>
      <c r="B1" s="20"/>
      <c r="C1" s="20"/>
      <c r="D1" s="20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x14ac:dyDescent="0.45">
      <c r="A2" s="20"/>
      <c r="B2" s="20"/>
      <c r="C2" s="20"/>
      <c r="D2" s="20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x14ac:dyDescent="0.45">
      <c r="A3" s="20"/>
      <c r="B3" s="20"/>
      <c r="C3" s="20"/>
      <c r="D3" s="20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x14ac:dyDescent="0.45">
      <c r="A4" s="20"/>
      <c r="B4" s="20"/>
      <c r="C4" s="20"/>
      <c r="D4" s="20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x14ac:dyDescent="0.45">
      <c r="A5" s="20"/>
      <c r="B5" s="20"/>
      <c r="C5" s="20"/>
      <c r="D5" s="20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x14ac:dyDescent="0.45">
      <c r="A6" s="20"/>
      <c r="B6" s="20"/>
      <c r="C6" s="20"/>
      <c r="D6" s="20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x14ac:dyDescent="0.45">
      <c r="A7" s="20"/>
      <c r="B7" s="20"/>
      <c r="C7" s="20"/>
      <c r="D7" s="20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x14ac:dyDescent="0.45">
      <c r="A8" s="20"/>
      <c r="B8" s="20"/>
      <c r="C8" s="20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x14ac:dyDescent="0.45">
      <c r="A9" s="20"/>
      <c r="B9" s="20"/>
      <c r="C9" s="20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x14ac:dyDescent="0.45">
      <c r="A10" s="20"/>
      <c r="B10" s="20"/>
      <c r="C10" s="20"/>
      <c r="D10" s="20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x14ac:dyDescent="0.45">
      <c r="A11" s="20"/>
      <c r="B11" s="20"/>
      <c r="C11" s="20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x14ac:dyDescent="0.45">
      <c r="A12" s="20"/>
      <c r="B12" s="20"/>
      <c r="C12" s="20"/>
      <c r="D12" s="20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x14ac:dyDescent="0.45">
      <c r="A13" s="20"/>
      <c r="B13" s="20"/>
      <c r="C13" s="20"/>
      <c r="D13" s="20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x14ac:dyDescent="0.45">
      <c r="A14" s="20"/>
      <c r="B14" s="20"/>
      <c r="C14" s="20"/>
      <c r="D14" s="20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x14ac:dyDescent="0.45">
      <c r="A15" s="20"/>
      <c r="B15" s="20"/>
      <c r="C15" s="20"/>
      <c r="D15" s="20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102.75" customHeight="1" x14ac:dyDescent="0.45">
      <c r="A16" s="36" t="s">
        <v>88</v>
      </c>
      <c r="B16" s="36"/>
      <c r="C16" s="36"/>
      <c r="D16" s="36"/>
      <c r="E16" s="22"/>
      <c r="F16" s="22"/>
      <c r="G16" s="23"/>
      <c r="H16" s="23"/>
      <c r="I16" s="23"/>
      <c r="J16" s="23"/>
      <c r="K16" s="23"/>
      <c r="L16" s="23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17.25" customHeight="1" x14ac:dyDescent="0.45">
      <c r="A17" s="24"/>
      <c r="B17" s="24"/>
      <c r="C17" s="24"/>
      <c r="D17" s="24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17.25" customHeight="1" x14ac:dyDescent="0.45">
      <c r="A18" s="24"/>
      <c r="B18" s="24"/>
      <c r="C18" s="24"/>
      <c r="D18" s="24"/>
      <c r="E18" s="25"/>
      <c r="F18" s="25"/>
      <c r="G18" s="26"/>
      <c r="H18" s="26"/>
      <c r="I18" s="26"/>
      <c r="J18" s="26"/>
      <c r="K18" s="26"/>
      <c r="L18" s="26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17.25" customHeight="1" x14ac:dyDescent="0.45">
      <c r="A19" s="27" t="s">
        <v>89</v>
      </c>
      <c r="B19" s="35" t="s">
        <v>103</v>
      </c>
      <c r="C19" s="35"/>
      <c r="D19" s="35"/>
      <c r="E19" s="28"/>
      <c r="F19" s="28"/>
      <c r="G19" s="29"/>
      <c r="H19" s="29"/>
      <c r="I19" s="29"/>
      <c r="J19" s="29"/>
      <c r="K19" s="29"/>
      <c r="L19" s="29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17.25" customHeight="1" x14ac:dyDescent="0.45">
      <c r="A20" s="27" t="s">
        <v>90</v>
      </c>
      <c r="B20" s="35" t="s">
        <v>100</v>
      </c>
      <c r="C20" s="35"/>
      <c r="D20" s="35"/>
      <c r="E20" s="28"/>
      <c r="F20" s="28"/>
      <c r="G20" s="29"/>
      <c r="H20" s="29"/>
      <c r="I20" s="29"/>
      <c r="J20" s="29"/>
      <c r="K20" s="29"/>
      <c r="L20" s="29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7.25" customHeight="1" x14ac:dyDescent="0.45">
      <c r="A21" s="27" t="s">
        <v>91</v>
      </c>
      <c r="B21" s="30" t="s">
        <v>102</v>
      </c>
      <c r="C21" s="30"/>
      <c r="D21" s="30"/>
      <c r="E21" s="28"/>
      <c r="F21" s="28"/>
      <c r="G21" s="29"/>
      <c r="H21" s="29"/>
      <c r="I21" s="29"/>
      <c r="J21" s="29"/>
      <c r="K21" s="29"/>
      <c r="L21" s="29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7.25" customHeight="1" x14ac:dyDescent="0.45">
      <c r="A22" s="27"/>
      <c r="B22" s="30"/>
      <c r="C22" s="30"/>
      <c r="D22" s="30"/>
      <c r="E22" s="28"/>
      <c r="F22" s="28"/>
      <c r="G22" s="29"/>
      <c r="H22" s="29"/>
      <c r="I22" s="29"/>
      <c r="J22" s="29"/>
      <c r="K22" s="29"/>
      <c r="L22" s="29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7.25" customHeight="1" x14ac:dyDescent="0.45">
      <c r="A23" s="27" t="s">
        <v>92</v>
      </c>
      <c r="B23" s="35" t="s">
        <v>101</v>
      </c>
      <c r="C23" s="35"/>
      <c r="D23" s="35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7.25" customHeight="1" x14ac:dyDescent="0.45">
      <c r="A24" s="27"/>
      <c r="B24" s="30" t="s">
        <v>104</v>
      </c>
      <c r="C24" s="30"/>
      <c r="D24" s="30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7.25" customHeight="1" x14ac:dyDescent="0.45">
      <c r="A25" s="27"/>
      <c r="B25" s="30"/>
      <c r="C25" s="30"/>
      <c r="D25" s="30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7.25" customHeight="1" x14ac:dyDescent="0.45">
      <c r="A26" s="27" t="s">
        <v>93</v>
      </c>
      <c r="B26" s="35" t="s">
        <v>101</v>
      </c>
      <c r="C26" s="35"/>
      <c r="D26" s="35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7.25" customHeight="1" x14ac:dyDescent="0.45">
      <c r="A27" s="27"/>
      <c r="B27" s="30"/>
      <c r="C27" s="30"/>
      <c r="D27" s="30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7.25" customHeight="1" x14ac:dyDescent="0.45">
      <c r="A28" s="27"/>
      <c r="B28" s="30"/>
      <c r="C28" s="30"/>
      <c r="D28" s="30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7.25" customHeight="1" x14ac:dyDescent="0.45">
      <c r="A29" s="27" t="s">
        <v>94</v>
      </c>
      <c r="B29" s="31">
        <v>1</v>
      </c>
      <c r="C29" s="30"/>
      <c r="D29" s="30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7.25" customHeight="1" x14ac:dyDescent="0.45">
      <c r="A30" s="27" t="s">
        <v>95</v>
      </c>
      <c r="B30" s="37" t="s">
        <v>96</v>
      </c>
      <c r="C30" s="35"/>
      <c r="D30" s="35"/>
      <c r="E30" s="32"/>
      <c r="F30" s="32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7.25" customHeight="1" x14ac:dyDescent="0.45">
      <c r="A31" s="27" t="s">
        <v>97</v>
      </c>
      <c r="B31" s="35" t="s">
        <v>98</v>
      </c>
      <c r="C31" s="35"/>
      <c r="D31" s="35"/>
      <c r="E31" s="32"/>
      <c r="F31" s="32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7.25" customHeight="1" x14ac:dyDescent="0.45">
      <c r="A32" s="33"/>
      <c r="B32" s="34" t="s">
        <v>99</v>
      </c>
      <c r="C32" s="33"/>
      <c r="D32" s="33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x14ac:dyDescent="0.45">
      <c r="A33" s="20"/>
      <c r="B33" s="20"/>
      <c r="C33" s="20"/>
      <c r="D33" s="20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x14ac:dyDescent="0.45">
      <c r="A34" s="20"/>
      <c r="B34" s="20"/>
      <c r="C34" s="20"/>
      <c r="D34" s="20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x14ac:dyDescent="0.45">
      <c r="A35" s="20"/>
      <c r="B35" s="20"/>
      <c r="C35" s="20"/>
      <c r="D35" s="20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x14ac:dyDescent="0.45">
      <c r="A36" s="20"/>
      <c r="B36" s="20"/>
      <c r="C36" s="20"/>
      <c r="D36" s="20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x14ac:dyDescent="0.45">
      <c r="A37" s="20"/>
      <c r="B37" s="20"/>
      <c r="C37" s="20"/>
      <c r="D37" s="20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x14ac:dyDescent="0.45">
      <c r="A38" s="20"/>
      <c r="B38" s="20"/>
      <c r="C38" s="20"/>
      <c r="D38" s="20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x14ac:dyDescent="0.45">
      <c r="A39" s="20"/>
      <c r="B39" s="20"/>
      <c r="C39" s="20"/>
      <c r="D39" s="20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x14ac:dyDescent="0.45">
      <c r="A40" s="20"/>
      <c r="B40" s="20"/>
      <c r="C40" s="20"/>
      <c r="D40" s="20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x14ac:dyDescent="0.45">
      <c r="A41" s="20"/>
      <c r="B41" s="20"/>
      <c r="C41" s="20"/>
      <c r="D41" s="20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x14ac:dyDescent="0.45">
      <c r="A42" s="20"/>
      <c r="B42" s="20"/>
      <c r="C42" s="20"/>
      <c r="D42" s="20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x14ac:dyDescent="0.45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x14ac:dyDescent="0.4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x14ac:dyDescent="0.4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x14ac:dyDescent="0.45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x14ac:dyDescent="0.45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x14ac:dyDescent="0.45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x14ac:dyDescent="0.45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x14ac:dyDescent="0.45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x14ac:dyDescent="0.45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x14ac:dyDescent="0.45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x14ac:dyDescent="0.45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x14ac:dyDescent="0.45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x14ac:dyDescent="0.4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x14ac:dyDescent="0.45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x14ac:dyDescent="0.45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x14ac:dyDescent="0.45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x14ac:dyDescent="0.45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x14ac:dyDescent="0.45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x14ac:dyDescent="0.45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x14ac:dyDescent="0.45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x14ac:dyDescent="0.45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x14ac:dyDescent="0.45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x14ac:dyDescent="0.4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x14ac:dyDescent="0.45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x14ac:dyDescent="0.45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x14ac:dyDescent="0.45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x14ac:dyDescent="0.45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x14ac:dyDescent="0.45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x14ac:dyDescent="0.45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x14ac:dyDescent="0.45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x14ac:dyDescent="0.45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x14ac:dyDescent="0.45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x14ac:dyDescent="0.4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x14ac:dyDescent="0.45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x14ac:dyDescent="0.45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x14ac:dyDescent="0.45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x14ac:dyDescent="0.45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x14ac:dyDescent="0.45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x14ac:dyDescent="0.45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x14ac:dyDescent="0.45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x14ac:dyDescent="0.45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x14ac:dyDescent="0.45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x14ac:dyDescent="0.4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x14ac:dyDescent="0.45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x14ac:dyDescent="0.45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x14ac:dyDescent="0.45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x14ac:dyDescent="0.45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x14ac:dyDescent="0.45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x14ac:dyDescent="0.45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x14ac:dyDescent="0.45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x14ac:dyDescent="0.45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x14ac:dyDescent="0.45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x14ac:dyDescent="0.4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x14ac:dyDescent="0.45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x14ac:dyDescent="0.45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x14ac:dyDescent="0.45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x14ac:dyDescent="0.45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E1305D28-A66A-40DB-91D1-7D1E23B69345}"/>
    <hyperlink ref="B32" r:id="rId2" xr:uid="{C5CAA7F6-1364-4476-8DCD-8F991F5C6B07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B7" sqref="B7"/>
    </sheetView>
  </sheetViews>
  <sheetFormatPr defaultColWidth="9.1328125" defaultRowHeight="14.25" x14ac:dyDescent="0.45"/>
  <cols>
    <col min="1" max="1" width="12.1328125" style="1" customWidth="1"/>
    <col min="2" max="2" width="11.73046875" style="1" customWidth="1"/>
    <col min="3" max="3" width="3.1328125" style="1" bestFit="1" customWidth="1"/>
    <col min="4" max="4" width="8.59765625" style="1" bestFit="1" customWidth="1"/>
    <col min="5" max="5" width="6.3984375" style="1" bestFit="1" customWidth="1"/>
    <col min="6" max="6" width="4.86328125" style="1" bestFit="1" customWidth="1"/>
    <col min="7" max="7" width="5.73046875" style="1" bestFit="1" customWidth="1"/>
    <col min="8" max="8" width="5.86328125" style="1" bestFit="1" customWidth="1"/>
    <col min="9" max="9" width="5.3984375" style="1" bestFit="1" customWidth="1"/>
    <col min="10" max="11" width="5.73046875" style="1" bestFit="1" customWidth="1"/>
    <col min="12" max="12" width="6.59765625" style="1" bestFit="1" customWidth="1"/>
    <col min="13" max="13" width="6.1328125" style="1" bestFit="1" customWidth="1"/>
    <col min="14" max="14" width="6.73046875" style="1" bestFit="1" customWidth="1"/>
    <col min="15" max="15" width="6.59765625" style="1" bestFit="1" customWidth="1"/>
    <col min="16" max="16" width="7.265625" style="1" bestFit="1" customWidth="1"/>
    <col min="17" max="17" width="5.73046875" style="1" bestFit="1" customWidth="1"/>
    <col min="18" max="18" width="6.1328125" style="1" bestFit="1" customWidth="1"/>
    <col min="19" max="19" width="5.73046875" style="1" bestFit="1" customWidth="1"/>
    <col min="20" max="20" width="5.59765625" style="1" bestFit="1" customWidth="1"/>
    <col min="21" max="21" width="5.86328125" style="1" bestFit="1" customWidth="1"/>
    <col min="22" max="22" width="6.73046875" style="1" bestFit="1" customWidth="1"/>
    <col min="23" max="23" width="4.86328125" style="1" bestFit="1" customWidth="1"/>
    <col min="24" max="24" width="7.59765625" style="1" customWidth="1"/>
    <col min="25" max="25" width="6.73046875" style="1" bestFit="1" customWidth="1"/>
    <col min="26" max="26" width="6.1328125" style="1" bestFit="1" customWidth="1"/>
    <col min="27" max="28" width="6" style="1" bestFit="1" customWidth="1"/>
    <col min="29" max="29" width="5.73046875" style="1" bestFit="1" customWidth="1"/>
    <col min="30" max="30" width="6.73046875" style="1" bestFit="1" customWidth="1"/>
    <col min="31" max="16384" width="9.1328125" style="1"/>
  </cols>
  <sheetData>
    <row r="3" spans="1:30" x14ac:dyDescent="0.45">
      <c r="C3" s="2" t="str" cm="1">
        <f t="array" ref="C3">IF(LEFT(INDEX(C5:C7,$A$4),1)&lt;&gt;"*",INDEX(C5:C7,$A$4),"")</f>
        <v>IE</v>
      </c>
      <c r="D3" s="2" t="str" cm="1">
        <f t="array" ref="D3">IF(LEFT(INDEX(D5:D7,$A$4),1)&lt;&gt;"*",INDEX(D5:D7,$A$4),"")</f>
        <v>National</v>
      </c>
      <c r="E3" s="2" t="str" cm="1">
        <f t="array" ref="E3">IF(LEFT(INDEX(E5:E7,$A$4),1)&lt;&gt;"*",INDEX(E5:E7,$A$4),"")</f>
        <v>IE-CW</v>
      </c>
      <c r="F3" s="2" t="str" cm="1">
        <f t="array" ref="F3">IF(LEFT(INDEX(F5:F7,$A$4),1)&lt;&gt;"*",INDEX(F5:F7,$A$4),"")</f>
        <v>IE-D</v>
      </c>
      <c r="G3" s="2" t="str" cm="1">
        <f t="array" ref="G3">IF(LEFT(INDEX(G5:G7,$A$4),1)&lt;&gt;"*",INDEX(G5:G7,$A$4),"")</f>
        <v>IE-KE</v>
      </c>
      <c r="H3" s="2" t="str" cm="1">
        <f t="array" ref="H3">IF(LEFT(INDEX(H5:H7,$A$4),1)&lt;&gt;"*",INDEX(H5:H7,$A$4),"")</f>
        <v>IE-KK</v>
      </c>
      <c r="I3" s="2" t="str" cm="1">
        <f t="array" ref="I3">IF(LEFT(INDEX(I5:I7,$A$4),1)&lt;&gt;"*",INDEX(I5:I7,$A$4),"")</f>
        <v>IE-LS</v>
      </c>
      <c r="J3" s="2" t="str" cm="1">
        <f t="array" ref="J3">IF(LEFT(INDEX(J5:J7,$A$4),1)&lt;&gt;"*",INDEX(J5:J7,$A$4),"")</f>
        <v>IE-LD</v>
      </c>
      <c r="K3" s="2" t="str" cm="1">
        <f t="array" ref="K3">IF(LEFT(INDEX(K5:K7,$A$4),1)&lt;&gt;"*",INDEX(K5:K7,$A$4),"")</f>
        <v>IE-LH</v>
      </c>
      <c r="L3" s="2" t="str" cm="1">
        <f t="array" ref="L3">IF(LEFT(INDEX(L5:L7,$A$4),1)&lt;&gt;"*",INDEX(L5:L7,$A$4),"")</f>
        <v>IE-MH</v>
      </c>
      <c r="M3" s="2" t="str" cm="1">
        <f t="array" ref="M3">IF(LEFT(INDEX(M5:M7,$A$4),1)&lt;&gt;"*",INDEX(M5:M7,$A$4),"")</f>
        <v>IE-OY</v>
      </c>
      <c r="N3" s="2" t="str" cm="1">
        <f t="array" ref="N3">IF(LEFT(INDEX(N5:N7,$A$4),1)&lt;&gt;"*",INDEX(N5:N7,$A$4),"")</f>
        <v>IE-WH</v>
      </c>
      <c r="O3" s="2" t="str" cm="1">
        <f t="array" ref="O3">IF(LEFT(INDEX(O5:O7,$A$4),1)&lt;&gt;"*",INDEX(O5:O7,$A$4),"")</f>
        <v>IE-WX</v>
      </c>
      <c r="P3" s="2" t="str" cm="1">
        <f t="array" ref="P3">IF(LEFT(INDEX(P5:P7,$A$4),1)&lt;&gt;"*",INDEX(P5:P7,$A$4),"")</f>
        <v>IE-WW</v>
      </c>
      <c r="Q3" s="2" t="str" cm="1">
        <f t="array" ref="Q3">IF(LEFT(INDEX(Q5:Q7,$A$4),1)&lt;&gt;"*",INDEX(Q5:Q7,$A$4),"")</f>
        <v>IE-CE</v>
      </c>
      <c r="R3" s="2" t="str" cm="1">
        <f t="array" ref="R3">IF(LEFT(INDEX(R5:R7,$A$4),1)&lt;&gt;"*",INDEX(R5:R7,$A$4),"")</f>
        <v>IE-CO</v>
      </c>
      <c r="S3" s="2" t="str" cm="1">
        <f t="array" ref="S3">IF(LEFT(INDEX(S5:S7,$A$4),1)&lt;&gt;"*",INDEX(S5:S7,$A$4),"")</f>
        <v>IE-KY</v>
      </c>
      <c r="T3" s="2" t="str" cm="1">
        <f t="array" ref="T3">IF(LEFT(INDEX(T5:T7,$A$4),1)&lt;&gt;"*",INDEX(T5:T7,$A$4),"")</f>
        <v>IE-LK</v>
      </c>
      <c r="U3" s="2" t="str" cm="1">
        <f t="array" ref="U3">IF(LEFT(INDEX(U5:U7,$A$4),1)&lt;&gt;"*",INDEX(U5:U7,$A$4),"")</f>
        <v>IE-TA</v>
      </c>
      <c r="V3" s="2" t="str" cm="1">
        <f t="array" ref="V3">IF(LEFT(INDEX(V5:V7,$A$4),1)&lt;&gt;"*",INDEX(V5:V7,$A$4),"")</f>
        <v>IE-WD</v>
      </c>
      <c r="W3" s="2" t="str" cm="1">
        <f t="array" ref="W3">IF(LEFT(INDEX(W5:W7,$A$4),1)&lt;&gt;"*",INDEX(W5:W7,$A$4),"")</f>
        <v>IE-G</v>
      </c>
      <c r="X3" s="2" t="str" cm="1">
        <f t="array" ref="X3">IF(LEFT(INDEX(X5:X7,$A$4),1)&lt;&gt;"*",INDEX(X5:X7,$A$4),"")</f>
        <v>IE-LM</v>
      </c>
      <c r="Y3" s="2" t="str" cm="1">
        <f t="array" ref="Y3">IF(LEFT(INDEX(Y5:Y7,$A$4),1)&lt;&gt;"*",INDEX(Y5:Y7,$A$4),"")</f>
        <v>IE-MO</v>
      </c>
      <c r="Z3" s="2" t="str" cm="1">
        <f t="array" ref="Z3">IF(LEFT(INDEX(Z5:Z7,$A$4),1)&lt;&gt;"*",INDEX(Z5:Z7,$A$4),"")</f>
        <v>IE-RN</v>
      </c>
      <c r="AA3" s="2" t="str" cm="1">
        <f t="array" ref="AA3">IF(LEFT(INDEX(AA5:AA7,$A$4),1)&lt;&gt;"*",INDEX(AA5:AA7,$A$4),"")</f>
        <v>IE-SO</v>
      </c>
      <c r="AB3" s="2" t="str" cm="1">
        <f t="array" ref="AB3">IF(LEFT(INDEX(AB5:AB7,$A$4),1)&lt;&gt;"*",INDEX(AB5:AB7,$A$4),"")</f>
        <v>IE-CN</v>
      </c>
      <c r="AC3" s="2" t="str" cm="1">
        <f t="array" ref="AC3">IF(LEFT(INDEX(AC5:AC7,$A$4),1)&lt;&gt;"*",INDEX(AC5:AC7,$A$4),"")</f>
        <v>IE-DL</v>
      </c>
      <c r="AD3" s="2" t="str" cm="1">
        <f t="array" ref="AD3">IF(LEFT(INDEX(AD5:AD7,$A$4),1)&lt;&gt;"*",INDEX(AD5:AD7,$A$4),"")</f>
        <v>IE-MN</v>
      </c>
    </row>
    <row r="4" spans="1:30" x14ac:dyDescent="0.45">
      <c r="A4" s="1">
        <v>1</v>
      </c>
    </row>
    <row r="5" spans="1:30" x14ac:dyDescent="0.45">
      <c r="A5" s="1" t="s">
        <v>27</v>
      </c>
      <c r="C5" s="3" t="s">
        <v>28</v>
      </c>
      <c r="D5" s="3" t="s">
        <v>29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x14ac:dyDescent="0.45">
      <c r="A6" s="1" t="s">
        <v>30</v>
      </c>
      <c r="C6" s="2" t="str">
        <f>C5</f>
        <v>IE</v>
      </c>
      <c r="D6" s="2" t="str">
        <f>IF(LEFT(D5,1)&lt;&gt;"*","*"&amp;D5,D5)</f>
        <v>*National</v>
      </c>
      <c r="E6" s="2" t="str">
        <f t="shared" ref="E6:AD6" si="0">IF(LEFT(E5,1)&lt;&gt;"*","*"&amp;E5,E5)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x14ac:dyDescent="0.45">
      <c r="A7" s="1" t="s">
        <v>31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4.65" thickBot="1" x14ac:dyDescent="0.5">
      <c r="A10" s="4" t="s">
        <v>32</v>
      </c>
      <c r="B10" s="4" t="s">
        <v>33</v>
      </c>
    </row>
    <row r="11" spans="1:30" x14ac:dyDescent="0.45">
      <c r="A11" s="5" t="s">
        <v>34</v>
      </c>
      <c r="B11" s="5" t="s">
        <v>26</v>
      </c>
    </row>
    <row r="12" spans="1:30" x14ac:dyDescent="0.45">
      <c r="A12" s="6" t="s">
        <v>35</v>
      </c>
      <c r="B12" s="6" t="s">
        <v>25</v>
      </c>
    </row>
    <row r="13" spans="1:30" x14ac:dyDescent="0.45">
      <c r="A13" s="6" t="s">
        <v>36</v>
      </c>
      <c r="B13" s="6" t="s">
        <v>24</v>
      </c>
    </row>
    <row r="14" spans="1:30" x14ac:dyDescent="0.45">
      <c r="A14" s="6" t="s">
        <v>37</v>
      </c>
      <c r="B14" s="6" t="s">
        <v>23</v>
      </c>
    </row>
    <row r="15" spans="1:30" x14ac:dyDescent="0.45">
      <c r="A15" s="6" t="s">
        <v>38</v>
      </c>
      <c r="B15" s="6" t="s">
        <v>22</v>
      </c>
    </row>
    <row r="16" spans="1:30" x14ac:dyDescent="0.45">
      <c r="A16" s="6" t="s">
        <v>39</v>
      </c>
      <c r="B16" s="6" t="s">
        <v>21</v>
      </c>
    </row>
    <row r="17" spans="1:2" x14ac:dyDescent="0.45">
      <c r="A17" s="6" t="s">
        <v>40</v>
      </c>
      <c r="B17" s="6" t="s">
        <v>20</v>
      </c>
    </row>
    <row r="18" spans="1:2" x14ac:dyDescent="0.45">
      <c r="A18" s="6" t="s">
        <v>41</v>
      </c>
      <c r="B18" s="6" t="s">
        <v>19</v>
      </c>
    </row>
    <row r="19" spans="1:2" x14ac:dyDescent="0.45">
      <c r="A19" s="6" t="s">
        <v>42</v>
      </c>
      <c r="B19" s="6" t="s">
        <v>18</v>
      </c>
    </row>
    <row r="20" spans="1:2" x14ac:dyDescent="0.45">
      <c r="A20" s="6" t="s">
        <v>43</v>
      </c>
      <c r="B20" s="6" t="s">
        <v>17</v>
      </c>
    </row>
    <row r="21" spans="1:2" x14ac:dyDescent="0.45">
      <c r="A21" s="6" t="s">
        <v>44</v>
      </c>
      <c r="B21" s="6" t="s">
        <v>16</v>
      </c>
    </row>
    <row r="22" spans="1:2" x14ac:dyDescent="0.45">
      <c r="A22" s="6" t="s">
        <v>45</v>
      </c>
      <c r="B22" s="6" t="s">
        <v>15</v>
      </c>
    </row>
    <row r="23" spans="1:2" x14ac:dyDescent="0.45">
      <c r="A23" s="6" t="s">
        <v>46</v>
      </c>
      <c r="B23" s="6" t="s">
        <v>14</v>
      </c>
    </row>
    <row r="24" spans="1:2" x14ac:dyDescent="0.45">
      <c r="A24" s="6" t="s">
        <v>47</v>
      </c>
      <c r="B24" s="6" t="s">
        <v>13</v>
      </c>
    </row>
    <row r="25" spans="1:2" x14ac:dyDescent="0.45">
      <c r="A25" s="6" t="s">
        <v>48</v>
      </c>
      <c r="B25" s="6" t="s">
        <v>12</v>
      </c>
    </row>
    <row r="26" spans="1:2" x14ac:dyDescent="0.45">
      <c r="A26" s="6" t="s">
        <v>49</v>
      </c>
      <c r="B26" s="6" t="s">
        <v>11</v>
      </c>
    </row>
    <row r="27" spans="1:2" x14ac:dyDescent="0.45">
      <c r="A27" s="6" t="s">
        <v>50</v>
      </c>
      <c r="B27" s="6" t="s">
        <v>10</v>
      </c>
    </row>
    <row r="28" spans="1:2" x14ac:dyDescent="0.45">
      <c r="A28" s="6" t="s">
        <v>51</v>
      </c>
      <c r="B28" s="6" t="s">
        <v>9</v>
      </c>
    </row>
    <row r="29" spans="1:2" x14ac:dyDescent="0.45">
      <c r="A29" s="6" t="s">
        <v>52</v>
      </c>
      <c r="B29" s="6" t="s">
        <v>8</v>
      </c>
    </row>
    <row r="30" spans="1:2" x14ac:dyDescent="0.45">
      <c r="A30" s="6" t="s">
        <v>53</v>
      </c>
      <c r="B30" s="6" t="s">
        <v>7</v>
      </c>
    </row>
    <row r="31" spans="1:2" x14ac:dyDescent="0.45">
      <c r="A31" s="6" t="s">
        <v>54</v>
      </c>
      <c r="B31" s="6" t="s">
        <v>6</v>
      </c>
    </row>
    <row r="32" spans="1:2" x14ac:dyDescent="0.45">
      <c r="A32" s="6" t="s">
        <v>55</v>
      </c>
      <c r="B32" s="6" t="s">
        <v>5</v>
      </c>
    </row>
    <row r="33" spans="1:2" x14ac:dyDescent="0.45">
      <c r="A33" s="6" t="s">
        <v>56</v>
      </c>
      <c r="B33" s="6" t="s">
        <v>4</v>
      </c>
    </row>
    <row r="34" spans="1:2" x14ac:dyDescent="0.45">
      <c r="A34" s="6" t="s">
        <v>57</v>
      </c>
      <c r="B34" s="6" t="s">
        <v>3</v>
      </c>
    </row>
    <row r="35" spans="1:2" x14ac:dyDescent="0.45">
      <c r="A35" s="6" t="s">
        <v>58</v>
      </c>
      <c r="B35" s="6" t="s">
        <v>2</v>
      </c>
    </row>
    <row r="36" spans="1:2" x14ac:dyDescent="0.45">
      <c r="A36" s="6" t="s">
        <v>59</v>
      </c>
      <c r="B36" s="6" t="s">
        <v>1</v>
      </c>
    </row>
    <row r="37" spans="1:2" x14ac:dyDescent="0.45">
      <c r="A37" s="7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sheetPr codeName="Sheet1"/>
  <dimension ref="A1:Q12"/>
  <sheetViews>
    <sheetView workbookViewId="0">
      <selection activeCell="E17" sqref="E17"/>
    </sheetView>
  </sheetViews>
  <sheetFormatPr defaultColWidth="9.1328125" defaultRowHeight="14.25" x14ac:dyDescent="0.45"/>
  <cols>
    <col min="1" max="1" width="9.1328125" style="8"/>
    <col min="2" max="2" width="14" style="8" bestFit="1" customWidth="1"/>
    <col min="3" max="3" width="30.1328125" style="8" bestFit="1" customWidth="1"/>
    <col min="4" max="4" width="28" style="8" bestFit="1" customWidth="1"/>
    <col min="5" max="12" width="9.1328125" style="8"/>
    <col min="13" max="13" width="10.59765625" style="8" bestFit="1" customWidth="1"/>
    <col min="14" max="14" width="12" style="8" bestFit="1" customWidth="1"/>
    <col min="15" max="16384" width="9.1328125" style="8"/>
  </cols>
  <sheetData>
    <row r="1" spans="1:17" x14ac:dyDescent="0.45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</row>
    <row r="2" spans="1:17" x14ac:dyDescent="0.45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</row>
    <row r="3" spans="1:17" x14ac:dyDescent="0.45">
      <c r="A3"/>
      <c r="B3" t="s">
        <v>111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</row>
    <row r="5" spans="1:17" x14ac:dyDescent="0.45">
      <c r="C5" s="8" t="s">
        <v>105</v>
      </c>
      <c r="D5" s="8" t="s">
        <v>106</v>
      </c>
    </row>
    <row r="6" spans="1:17" x14ac:dyDescent="0.45">
      <c r="B6" s="8" t="s">
        <v>112</v>
      </c>
      <c r="C6" s="8">
        <v>41.594970666666654</v>
      </c>
      <c r="D6" s="8">
        <v>18.047466666666665</v>
      </c>
      <c r="E6" s="8">
        <v>59.642437333333319</v>
      </c>
    </row>
    <row r="7" spans="1:17" x14ac:dyDescent="0.45">
      <c r="B7" s="8" t="s">
        <v>113</v>
      </c>
      <c r="C7" s="8">
        <v>46.384803111111104</v>
      </c>
      <c r="D7" s="8">
        <v>33.159511111111101</v>
      </c>
      <c r="E7" s="8">
        <v>79.544314222222198</v>
      </c>
    </row>
    <row r="8" spans="1:17" x14ac:dyDescent="0.45">
      <c r="B8" s="8" t="s">
        <v>114</v>
      </c>
      <c r="C8" s="8">
        <v>38.32868878222223</v>
      </c>
      <c r="D8" s="8">
        <v>24.088334222222226</v>
      </c>
      <c r="E8" s="8">
        <v>62.417023004444459</v>
      </c>
    </row>
    <row r="9" spans="1:17" x14ac:dyDescent="0.45">
      <c r="B9" s="8" t="s">
        <v>115</v>
      </c>
      <c r="C9" s="8">
        <v>43.881727327334858</v>
      </c>
      <c r="D9" s="8">
        <v>29.032066422098612</v>
      </c>
      <c r="E9" s="8">
        <v>72.913793749433466</v>
      </c>
    </row>
    <row r="10" spans="1:17" x14ac:dyDescent="0.45">
      <c r="B10" s="8" t="s">
        <v>116</v>
      </c>
      <c r="C10" s="8">
        <v>105.19932705072635</v>
      </c>
      <c r="D10" s="8">
        <v>83.475795065110944</v>
      </c>
      <c r="E10" s="8">
        <v>188.6751221158373</v>
      </c>
    </row>
    <row r="11" spans="1:17" x14ac:dyDescent="0.45">
      <c r="B11" s="8" t="s">
        <v>117</v>
      </c>
      <c r="C11" s="8">
        <v>19.591454274255817</v>
      </c>
      <c r="D11" s="8">
        <v>12.15847816690407</v>
      </c>
      <c r="E11" s="8">
        <v>31.749932441159885</v>
      </c>
    </row>
    <row r="12" spans="1:17" x14ac:dyDescent="0.45">
      <c r="C12" s="8">
        <v>294.980971212317</v>
      </c>
      <c r="D12" s="8">
        <v>199.96165165411364</v>
      </c>
      <c r="E12" s="8">
        <v>494.94262286643061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sheetPr codeName="Sheet2"/>
  <dimension ref="A1:L30"/>
  <sheetViews>
    <sheetView zoomScale="90" zoomScaleNormal="90" workbookViewId="0">
      <selection activeCell="K26" sqref="K26"/>
    </sheetView>
  </sheetViews>
  <sheetFormatPr defaultColWidth="9.1328125" defaultRowHeight="14.25" x14ac:dyDescent="0.45"/>
  <cols>
    <col min="1" max="1" width="9.1328125" style="8"/>
    <col min="2" max="2" width="27" style="8" bestFit="1" customWidth="1"/>
    <col min="3" max="3" width="16" style="8" bestFit="1" customWidth="1"/>
    <col min="4" max="4" width="9.1328125" style="8"/>
    <col min="5" max="5" width="14.6640625" style="8" bestFit="1" customWidth="1"/>
    <col min="6" max="6" width="9.73046875" style="8" bestFit="1" customWidth="1"/>
    <col min="7" max="7" width="14.265625" style="8" bestFit="1" customWidth="1"/>
    <col min="8" max="8" width="12.265625" style="8" bestFit="1" customWidth="1"/>
    <col min="9" max="9" width="12.59765625" style="8" bestFit="1" customWidth="1"/>
    <col min="10" max="10" width="12.1328125" style="8" bestFit="1" customWidth="1"/>
    <col min="11" max="11" width="12" style="8" bestFit="1" customWidth="1"/>
    <col min="12" max="12" width="33.1328125" style="8" bestFit="1" customWidth="1"/>
    <col min="13" max="16384" width="9.1328125" style="8"/>
  </cols>
  <sheetData>
    <row r="1" spans="1:12" x14ac:dyDescent="0.45">
      <c r="A1" s="8" t="s">
        <v>64</v>
      </c>
    </row>
    <row r="2" spans="1:12" x14ac:dyDescent="0.45">
      <c r="B2" s="11" t="str">
        <f>"~UC_Sets: R_E: "  &amp; _xlfn.TEXTJOIN(",",TRUE,Regions!C3)</f>
        <v>~UC_Sets: R_E: IE</v>
      </c>
    </row>
    <row r="3" spans="1:12" x14ac:dyDescent="0.45">
      <c r="B3" s="11" t="s">
        <v>73</v>
      </c>
    </row>
    <row r="4" spans="1:12" x14ac:dyDescent="0.45">
      <c r="H4" s="8" t="str">
        <f>IF(RIGHT(B2,1)&lt;&gt;" ","~UC_T","")</f>
        <v>~UC_T</v>
      </c>
    </row>
    <row r="5" spans="1:12" x14ac:dyDescent="0.45">
      <c r="B5" s="12" t="s">
        <v>61</v>
      </c>
      <c r="C5" s="13" t="s">
        <v>62</v>
      </c>
      <c r="D5" s="13" t="s">
        <v>71</v>
      </c>
      <c r="E5" s="13" t="s">
        <v>80</v>
      </c>
      <c r="F5" s="13" t="s">
        <v>72</v>
      </c>
      <c r="G5" s="13" t="s">
        <v>75</v>
      </c>
      <c r="H5" s="13" t="s">
        <v>0</v>
      </c>
      <c r="I5" s="14" t="s">
        <v>74</v>
      </c>
      <c r="J5" s="14" t="s">
        <v>79</v>
      </c>
      <c r="K5" s="10" t="s">
        <v>65</v>
      </c>
      <c r="L5" s="12" t="s">
        <v>63</v>
      </c>
    </row>
    <row r="6" spans="1:12" x14ac:dyDescent="0.45">
      <c r="B6" s="9" t="s">
        <v>69</v>
      </c>
      <c r="C6" s="9"/>
      <c r="D6" s="9"/>
      <c r="E6" s="9"/>
      <c r="F6" s="9"/>
      <c r="G6" s="9"/>
      <c r="H6" s="9"/>
      <c r="I6" s="9"/>
      <c r="J6" s="9"/>
      <c r="K6" s="9" t="s">
        <v>70</v>
      </c>
      <c r="L6" s="15"/>
    </row>
    <row r="7" spans="1:12" x14ac:dyDescent="0.45">
      <c r="B7" s="8" t="s">
        <v>141</v>
      </c>
      <c r="C7" s="8" t="s">
        <v>108</v>
      </c>
      <c r="D7" s="8" t="s">
        <v>77</v>
      </c>
      <c r="F7" s="8" t="s">
        <v>105</v>
      </c>
      <c r="G7" s="8" t="s">
        <v>76</v>
      </c>
      <c r="H7" s="8" t="s">
        <v>68</v>
      </c>
      <c r="I7" s="8">
        <v>1</v>
      </c>
      <c r="K7" s="39">
        <f>config!C7*1000</f>
        <v>46384.803111111105</v>
      </c>
      <c r="L7" s="8" t="s">
        <v>152</v>
      </c>
    </row>
    <row r="8" spans="1:12" x14ac:dyDescent="0.45">
      <c r="C8" s="8" t="s">
        <v>78</v>
      </c>
      <c r="D8" s="8" t="s">
        <v>77</v>
      </c>
      <c r="E8" s="8" t="s">
        <v>81</v>
      </c>
      <c r="F8" s="8" t="s">
        <v>110</v>
      </c>
      <c r="J8" s="8">
        <v>-1</v>
      </c>
      <c r="K8" s="39"/>
    </row>
    <row r="9" spans="1:12" x14ac:dyDescent="0.45">
      <c r="B9" s="8" t="s">
        <v>142</v>
      </c>
      <c r="C9" s="8" t="s">
        <v>108</v>
      </c>
      <c r="D9" s="8" t="s">
        <v>77</v>
      </c>
      <c r="F9" s="8" t="s">
        <v>106</v>
      </c>
      <c r="G9" s="8" t="s">
        <v>76</v>
      </c>
      <c r="H9" s="8" t="s">
        <v>68</v>
      </c>
      <c r="I9" s="8">
        <v>1</v>
      </c>
      <c r="K9" s="39">
        <f>config!D7*1000</f>
        <v>33159.511111111104</v>
      </c>
      <c r="L9" s="8" t="s">
        <v>153</v>
      </c>
    </row>
    <row r="10" spans="1:12" x14ac:dyDescent="0.45">
      <c r="C10" s="8" t="s">
        <v>78</v>
      </c>
      <c r="D10" s="8" t="s">
        <v>77</v>
      </c>
      <c r="E10" s="8" t="s">
        <v>81</v>
      </c>
      <c r="F10" s="8" t="s">
        <v>106</v>
      </c>
      <c r="J10" s="8">
        <v>-1</v>
      </c>
      <c r="K10" s="39"/>
    </row>
    <row r="11" spans="1:12" x14ac:dyDescent="0.45">
      <c r="B11" s="8" t="s">
        <v>143</v>
      </c>
      <c r="C11" s="8" t="s">
        <v>119</v>
      </c>
      <c r="D11" s="8" t="s">
        <v>77</v>
      </c>
      <c r="F11" s="8" t="s">
        <v>110</v>
      </c>
      <c r="G11" s="8" t="s">
        <v>76</v>
      </c>
      <c r="H11" s="8" t="s">
        <v>68</v>
      </c>
      <c r="I11" s="8">
        <v>1</v>
      </c>
      <c r="K11" s="39">
        <f>config!C8*0.8*1000</f>
        <v>30662.951025777787</v>
      </c>
      <c r="L11" s="8" t="s">
        <v>154</v>
      </c>
    </row>
    <row r="12" spans="1:12" x14ac:dyDescent="0.45">
      <c r="B12" s="8" t="s">
        <v>144</v>
      </c>
      <c r="C12" s="8" t="s">
        <v>119</v>
      </c>
      <c r="D12" s="8" t="s">
        <v>77</v>
      </c>
      <c r="F12" s="8" t="s">
        <v>106</v>
      </c>
      <c r="G12" s="8" t="s">
        <v>76</v>
      </c>
      <c r="H12" s="8" t="s">
        <v>68</v>
      </c>
      <c r="I12" s="8">
        <v>1</v>
      </c>
      <c r="K12" s="39">
        <f>config!D8*0.8*1000</f>
        <v>19270.667377777783</v>
      </c>
      <c r="L12" s="8" t="s">
        <v>155</v>
      </c>
    </row>
    <row r="13" spans="1:12" x14ac:dyDescent="0.45">
      <c r="B13" s="8" t="s">
        <v>145</v>
      </c>
      <c r="C13" s="8" t="s">
        <v>120</v>
      </c>
      <c r="D13" s="8" t="s">
        <v>77</v>
      </c>
      <c r="F13" s="8" t="s">
        <v>110</v>
      </c>
      <c r="G13" s="8" t="s">
        <v>76</v>
      </c>
      <c r="H13" s="8" t="s">
        <v>68</v>
      </c>
      <c r="I13" s="8">
        <v>1</v>
      </c>
      <c r="K13" s="39">
        <f>config!C8*0.2*1000</f>
        <v>7665.7377564444469</v>
      </c>
      <c r="L13" s="8" t="s">
        <v>156</v>
      </c>
    </row>
    <row r="14" spans="1:12" x14ac:dyDescent="0.45">
      <c r="B14" s="8" t="s">
        <v>146</v>
      </c>
      <c r="C14" s="8" t="s">
        <v>120</v>
      </c>
      <c r="D14" s="8" t="s">
        <v>77</v>
      </c>
      <c r="F14" s="8" t="s">
        <v>106</v>
      </c>
      <c r="G14" s="8" t="s">
        <v>76</v>
      </c>
      <c r="H14" s="8" t="s">
        <v>68</v>
      </c>
      <c r="I14" s="8">
        <v>1</v>
      </c>
      <c r="K14" s="39">
        <f>config!D8*0.2*1000</f>
        <v>4817.6668444444458</v>
      </c>
      <c r="L14" s="8" t="s">
        <v>157</v>
      </c>
    </row>
    <row r="15" spans="1:12" x14ac:dyDescent="0.45">
      <c r="B15" s="8" t="s">
        <v>147</v>
      </c>
      <c r="C15" s="8" t="s">
        <v>87</v>
      </c>
      <c r="D15" s="8" t="s">
        <v>77</v>
      </c>
      <c r="F15" s="8" t="s">
        <v>110</v>
      </c>
      <c r="G15" s="8" t="s">
        <v>76</v>
      </c>
      <c r="H15" s="8" t="s">
        <v>68</v>
      </c>
      <c r="I15" s="8">
        <v>1</v>
      </c>
      <c r="K15" s="39">
        <f>config!C6*1000</f>
        <v>41594.970666666653</v>
      </c>
      <c r="L15" s="8" t="s">
        <v>158</v>
      </c>
    </row>
    <row r="16" spans="1:12" x14ac:dyDescent="0.45">
      <c r="B16" s="8" t="s">
        <v>148</v>
      </c>
      <c r="C16" s="8" t="s">
        <v>87</v>
      </c>
      <c r="D16" s="8" t="s">
        <v>77</v>
      </c>
      <c r="F16" s="8" t="s">
        <v>106</v>
      </c>
      <c r="G16" s="8" t="s">
        <v>76</v>
      </c>
      <c r="H16" s="8" t="s">
        <v>68</v>
      </c>
      <c r="I16" s="8">
        <v>1</v>
      </c>
      <c r="K16" s="39">
        <f>config!D6*1000</f>
        <v>18047.466666666664</v>
      </c>
      <c r="L16" s="8" t="s">
        <v>159</v>
      </c>
    </row>
    <row r="17" spans="2:12" x14ac:dyDescent="0.45">
      <c r="B17" s="8" t="s">
        <v>149</v>
      </c>
      <c r="C17" s="8" t="s">
        <v>121</v>
      </c>
      <c r="D17" s="8" t="s">
        <v>77</v>
      </c>
      <c r="F17" s="8" t="s">
        <v>110</v>
      </c>
      <c r="G17" s="8" t="s">
        <v>76</v>
      </c>
      <c r="H17" s="8" t="s">
        <v>68</v>
      </c>
      <c r="I17" s="8">
        <v>1</v>
      </c>
      <c r="K17" s="39">
        <f>config!C9*1000</f>
        <v>43881.727327334855</v>
      </c>
      <c r="L17" s="8" t="s">
        <v>160</v>
      </c>
    </row>
    <row r="18" spans="2:12" x14ac:dyDescent="0.45">
      <c r="B18" s="8" t="s">
        <v>150</v>
      </c>
      <c r="C18" s="8" t="s">
        <v>121</v>
      </c>
      <c r="D18" s="8" t="s">
        <v>77</v>
      </c>
      <c r="F18" s="8" t="s">
        <v>106</v>
      </c>
      <c r="G18" s="8" t="s">
        <v>76</v>
      </c>
      <c r="H18" s="8" t="s">
        <v>68</v>
      </c>
      <c r="I18" s="8">
        <v>1</v>
      </c>
      <c r="K18" s="39">
        <f>config!D9*1000</f>
        <v>29032.066422098611</v>
      </c>
      <c r="L18" s="8" t="s">
        <v>161</v>
      </c>
    </row>
    <row r="23" spans="2:12" x14ac:dyDescent="0.45">
      <c r="G23" s="8" t="str">
        <f>IF(RIGHT(A21,1)&lt;&gt;" ","~UC_T","")</f>
        <v>~UC_T</v>
      </c>
    </row>
    <row r="24" spans="2:12" x14ac:dyDescent="0.45">
      <c r="B24" s="12" t="s">
        <v>61</v>
      </c>
      <c r="C24" s="13" t="s">
        <v>62</v>
      </c>
      <c r="D24" s="13" t="s">
        <v>71</v>
      </c>
      <c r="E24" s="13" t="s">
        <v>80</v>
      </c>
      <c r="F24" s="13" t="s">
        <v>72</v>
      </c>
      <c r="G24" s="13" t="s">
        <v>0</v>
      </c>
      <c r="H24" s="14" t="s">
        <v>163</v>
      </c>
      <c r="I24" s="14" t="s">
        <v>164</v>
      </c>
      <c r="J24" s="10" t="s">
        <v>165</v>
      </c>
      <c r="K24" s="12" t="s">
        <v>63</v>
      </c>
    </row>
    <row r="25" spans="2:12" x14ac:dyDescent="0.45">
      <c r="B25" s="9" t="s">
        <v>69</v>
      </c>
      <c r="C25" s="9"/>
      <c r="D25" s="9"/>
      <c r="E25" s="9"/>
      <c r="F25" s="9"/>
      <c r="G25" s="9"/>
      <c r="H25" s="9"/>
      <c r="I25" s="9"/>
      <c r="J25" s="9" t="s">
        <v>70</v>
      </c>
      <c r="K25" s="38"/>
    </row>
    <row r="26" spans="2:12" x14ac:dyDescent="0.45">
      <c r="B26" s="8" t="s">
        <v>151</v>
      </c>
      <c r="C26" s="8" t="s">
        <v>78</v>
      </c>
      <c r="D26" s="8" t="s">
        <v>77</v>
      </c>
      <c r="F26" s="8">
        <v>2030</v>
      </c>
      <c r="G26" s="8" t="s">
        <v>68</v>
      </c>
      <c r="H26" s="8">
        <v>1</v>
      </c>
      <c r="J26" s="8">
        <v>19600</v>
      </c>
      <c r="K26" s="8" t="s">
        <v>162</v>
      </c>
    </row>
    <row r="27" spans="2:12" x14ac:dyDescent="0.45">
      <c r="C27" s="8" t="s">
        <v>78</v>
      </c>
      <c r="D27" s="8" t="s">
        <v>77</v>
      </c>
      <c r="E27" s="8" t="s">
        <v>81</v>
      </c>
      <c r="F27" s="8">
        <v>2030</v>
      </c>
      <c r="I27" s="8">
        <v>-1</v>
      </c>
    </row>
    <row r="28" spans="2:12" x14ac:dyDescent="0.45">
      <c r="C28" s="8" t="s">
        <v>78</v>
      </c>
      <c r="D28" s="8" t="s">
        <v>77</v>
      </c>
      <c r="F28" s="8">
        <v>2050</v>
      </c>
      <c r="G28" s="8" t="s">
        <v>68</v>
      </c>
      <c r="H28" s="8">
        <v>1</v>
      </c>
      <c r="J28" s="8">
        <v>0</v>
      </c>
    </row>
    <row r="29" spans="2:12" x14ac:dyDescent="0.45">
      <c r="C29" s="8" t="s">
        <v>78</v>
      </c>
      <c r="D29" s="8" t="s">
        <v>77</v>
      </c>
      <c r="E29" s="8" t="s">
        <v>81</v>
      </c>
      <c r="F29" s="8">
        <v>2050</v>
      </c>
      <c r="I29" s="8">
        <v>-1</v>
      </c>
    </row>
    <row r="30" spans="2:12" x14ac:dyDescent="0.45">
      <c r="F30" s="8">
        <v>0</v>
      </c>
      <c r="J30" s="8">
        <v>5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sheetPr codeName="Sheet3"/>
  <dimension ref="A1:L30"/>
  <sheetViews>
    <sheetView tabSelected="1" zoomScale="90" zoomScaleNormal="90" workbookViewId="0">
      <selection activeCell="L29" sqref="L29"/>
    </sheetView>
  </sheetViews>
  <sheetFormatPr defaultColWidth="9.1328125" defaultRowHeight="14.25" x14ac:dyDescent="0.45"/>
  <cols>
    <col min="1" max="1" width="9.1328125" style="8"/>
    <col min="2" max="2" width="26.46484375" style="8" customWidth="1"/>
    <col min="3" max="3" width="16" style="8" bestFit="1" customWidth="1"/>
    <col min="4" max="4" width="9.1328125" style="8"/>
    <col min="5" max="5" width="14.6640625" style="8" bestFit="1" customWidth="1"/>
    <col min="6" max="6" width="9.73046875" style="8" bestFit="1" customWidth="1"/>
    <col min="7" max="7" width="13.46484375" style="8" bestFit="1" customWidth="1"/>
    <col min="8" max="8" width="12.265625" style="8" bestFit="1" customWidth="1"/>
    <col min="9" max="9" width="12.59765625" style="8" bestFit="1" customWidth="1"/>
    <col min="10" max="10" width="12.1328125" style="8" bestFit="1" customWidth="1"/>
    <col min="11" max="11" width="8.9296875" style="8" customWidth="1"/>
    <col min="12" max="12" width="36.59765625" style="8" bestFit="1" customWidth="1"/>
    <col min="13" max="16384" width="9.1328125" style="8"/>
  </cols>
  <sheetData>
    <row r="1" spans="1:12" x14ac:dyDescent="0.45">
      <c r="A1" s="8" t="s">
        <v>66</v>
      </c>
    </row>
    <row r="2" spans="1:12" x14ac:dyDescent="0.45">
      <c r="B2" s="11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2" x14ac:dyDescent="0.45">
      <c r="B3" s="11" t="s">
        <v>73</v>
      </c>
    </row>
    <row r="4" spans="1:12" x14ac:dyDescent="0.45">
      <c r="H4" s="8" t="str">
        <f>IF(RIGHT(B2,1)&lt;&gt;" ","~UC_T","")</f>
        <v>~UC_T</v>
      </c>
    </row>
    <row r="5" spans="1:12" x14ac:dyDescent="0.45">
      <c r="B5" s="12" t="s">
        <v>61</v>
      </c>
      <c r="C5" s="13" t="s">
        <v>62</v>
      </c>
      <c r="D5" s="13" t="s">
        <v>71</v>
      </c>
      <c r="E5" s="13" t="s">
        <v>80</v>
      </c>
      <c r="F5" s="13" t="s">
        <v>72</v>
      </c>
      <c r="G5" s="13" t="s">
        <v>75</v>
      </c>
      <c r="H5" s="13" t="s">
        <v>0</v>
      </c>
      <c r="I5" s="14" t="s">
        <v>74</v>
      </c>
      <c r="J5" s="14" t="s">
        <v>79</v>
      </c>
      <c r="K5" s="10" t="s">
        <v>67</v>
      </c>
      <c r="L5" s="12" t="s">
        <v>63</v>
      </c>
    </row>
    <row r="6" spans="1:12" x14ac:dyDescent="0.45">
      <c r="B6" s="9" t="s">
        <v>69</v>
      </c>
      <c r="C6" s="9"/>
      <c r="D6" s="9"/>
      <c r="E6" s="9"/>
      <c r="F6" s="9"/>
      <c r="G6" s="9"/>
      <c r="H6" s="9"/>
      <c r="I6" s="9"/>
      <c r="J6" s="9"/>
      <c r="K6" s="9" t="s">
        <v>70</v>
      </c>
      <c r="L6" s="9"/>
    </row>
    <row r="7" spans="1:12" x14ac:dyDescent="0.45">
      <c r="B7" s="8" t="s">
        <v>107</v>
      </c>
      <c r="C7" s="8" t="s">
        <v>108</v>
      </c>
      <c r="D7" s="8" t="s">
        <v>77</v>
      </c>
      <c r="F7" s="8" t="s">
        <v>105</v>
      </c>
      <c r="G7" s="8" t="s">
        <v>76</v>
      </c>
      <c r="H7" s="8" t="s">
        <v>68</v>
      </c>
      <c r="I7" s="8">
        <v>1</v>
      </c>
      <c r="K7" s="39">
        <f>config!C7*1000</f>
        <v>46384.803111111105</v>
      </c>
      <c r="L7" s="8" t="s">
        <v>131</v>
      </c>
    </row>
    <row r="8" spans="1:12" x14ac:dyDescent="0.45">
      <c r="C8" s="8" t="s">
        <v>78</v>
      </c>
      <c r="D8" s="8" t="s">
        <v>77</v>
      </c>
      <c r="E8" s="8" t="s">
        <v>81</v>
      </c>
      <c r="F8" s="8" t="s">
        <v>110</v>
      </c>
      <c r="J8" s="8">
        <v>-1</v>
      </c>
      <c r="K8" s="39"/>
    </row>
    <row r="9" spans="1:12" x14ac:dyDescent="0.45">
      <c r="B9" s="8" t="s">
        <v>109</v>
      </c>
      <c r="C9" s="8" t="s">
        <v>108</v>
      </c>
      <c r="D9" s="8" t="s">
        <v>77</v>
      </c>
      <c r="F9" s="8" t="s">
        <v>106</v>
      </c>
      <c r="G9" s="8" t="s">
        <v>76</v>
      </c>
      <c r="H9" s="8" t="s">
        <v>68</v>
      </c>
      <c r="I9" s="8">
        <v>1</v>
      </c>
      <c r="K9" s="39">
        <f>config!D7*1000</f>
        <v>33159.511111111104</v>
      </c>
      <c r="L9" s="8" t="s">
        <v>132</v>
      </c>
    </row>
    <row r="10" spans="1:12" x14ac:dyDescent="0.45">
      <c r="C10" s="8" t="s">
        <v>78</v>
      </c>
      <c r="D10" s="8" t="s">
        <v>77</v>
      </c>
      <c r="E10" s="8" t="s">
        <v>81</v>
      </c>
      <c r="F10" s="8" t="s">
        <v>106</v>
      </c>
      <c r="J10" s="8">
        <v>-1</v>
      </c>
      <c r="K10" s="39"/>
    </row>
    <row r="11" spans="1:12" x14ac:dyDescent="0.45">
      <c r="B11" s="8" t="s">
        <v>118</v>
      </c>
      <c r="C11" s="8" t="s">
        <v>119</v>
      </c>
      <c r="D11" s="8" t="s">
        <v>77</v>
      </c>
      <c r="F11" s="8" t="s">
        <v>110</v>
      </c>
      <c r="G11" s="8" t="s">
        <v>76</v>
      </c>
      <c r="H11" s="8" t="s">
        <v>68</v>
      </c>
      <c r="I11" s="8">
        <v>1</v>
      </c>
      <c r="K11" s="39">
        <f>config!C8*0.8*1000</f>
        <v>30662.951025777787</v>
      </c>
      <c r="L11" s="8" t="s">
        <v>133</v>
      </c>
    </row>
    <row r="12" spans="1:12" x14ac:dyDescent="0.45">
      <c r="B12" s="8" t="s">
        <v>125</v>
      </c>
      <c r="C12" s="8" t="s">
        <v>119</v>
      </c>
      <c r="D12" s="8" t="s">
        <v>77</v>
      </c>
      <c r="F12" s="8" t="s">
        <v>106</v>
      </c>
      <c r="G12" s="8" t="s">
        <v>76</v>
      </c>
      <c r="H12" s="8" t="s">
        <v>68</v>
      </c>
      <c r="I12" s="8">
        <v>1</v>
      </c>
      <c r="K12" s="39">
        <f>config!D8*0.8*1000</f>
        <v>19270.667377777783</v>
      </c>
      <c r="L12" s="8" t="s">
        <v>134</v>
      </c>
    </row>
    <row r="13" spans="1:12" x14ac:dyDescent="0.45">
      <c r="B13" s="8" t="s">
        <v>122</v>
      </c>
      <c r="C13" s="8" t="s">
        <v>120</v>
      </c>
      <c r="D13" s="8" t="s">
        <v>77</v>
      </c>
      <c r="F13" s="8" t="s">
        <v>110</v>
      </c>
      <c r="G13" s="8" t="s">
        <v>76</v>
      </c>
      <c r="H13" s="8" t="s">
        <v>68</v>
      </c>
      <c r="I13" s="8">
        <v>1</v>
      </c>
      <c r="K13" s="39">
        <f>config!C8*0.2*1000</f>
        <v>7665.7377564444469</v>
      </c>
      <c r="L13" s="8" t="s">
        <v>135</v>
      </c>
    </row>
    <row r="14" spans="1:12" x14ac:dyDescent="0.45">
      <c r="B14" s="8" t="s">
        <v>126</v>
      </c>
      <c r="C14" s="8" t="s">
        <v>120</v>
      </c>
      <c r="D14" s="8" t="s">
        <v>77</v>
      </c>
      <c r="F14" s="8" t="s">
        <v>106</v>
      </c>
      <c r="G14" s="8" t="s">
        <v>76</v>
      </c>
      <c r="H14" s="8" t="s">
        <v>68</v>
      </c>
      <c r="I14" s="8">
        <v>1</v>
      </c>
      <c r="K14" s="39">
        <f>config!D8*0.2*1000</f>
        <v>4817.6668444444458</v>
      </c>
      <c r="L14" s="8" t="s">
        <v>136</v>
      </c>
    </row>
    <row r="15" spans="1:12" x14ac:dyDescent="0.45">
      <c r="B15" s="8" t="s">
        <v>123</v>
      </c>
      <c r="C15" s="8" t="s">
        <v>87</v>
      </c>
      <c r="D15" s="8" t="s">
        <v>77</v>
      </c>
      <c r="F15" s="8" t="s">
        <v>110</v>
      </c>
      <c r="G15" s="8" t="s">
        <v>76</v>
      </c>
      <c r="H15" s="8" t="s">
        <v>68</v>
      </c>
      <c r="I15" s="8">
        <v>1</v>
      </c>
      <c r="K15" s="39">
        <f>config!C6*1000</f>
        <v>41594.970666666653</v>
      </c>
      <c r="L15" s="8" t="s">
        <v>137</v>
      </c>
    </row>
    <row r="16" spans="1:12" x14ac:dyDescent="0.45">
      <c r="B16" s="8" t="s">
        <v>127</v>
      </c>
      <c r="C16" s="8" t="s">
        <v>87</v>
      </c>
      <c r="D16" s="8" t="s">
        <v>77</v>
      </c>
      <c r="F16" s="8" t="s">
        <v>106</v>
      </c>
      <c r="G16" s="8" t="s">
        <v>76</v>
      </c>
      <c r="H16" s="8" t="s">
        <v>68</v>
      </c>
      <c r="I16" s="8">
        <v>1</v>
      </c>
      <c r="K16" s="39">
        <f>config!D6*1000</f>
        <v>18047.466666666664</v>
      </c>
      <c r="L16" s="8" t="s">
        <v>138</v>
      </c>
    </row>
    <row r="17" spans="2:12" x14ac:dyDescent="0.45">
      <c r="B17" s="8" t="s">
        <v>124</v>
      </c>
      <c r="C17" s="8" t="s">
        <v>121</v>
      </c>
      <c r="D17" s="8" t="s">
        <v>77</v>
      </c>
      <c r="F17" s="8" t="s">
        <v>110</v>
      </c>
      <c r="G17" s="8" t="s">
        <v>76</v>
      </c>
      <c r="H17" s="8" t="s">
        <v>68</v>
      </c>
      <c r="I17" s="8">
        <v>1</v>
      </c>
      <c r="K17" s="39">
        <f>config!C9*1000</f>
        <v>43881.727327334855</v>
      </c>
      <c r="L17" s="8" t="s">
        <v>139</v>
      </c>
    </row>
    <row r="18" spans="2:12" x14ac:dyDescent="0.45">
      <c r="B18" s="8" t="s">
        <v>128</v>
      </c>
      <c r="C18" s="8" t="s">
        <v>121</v>
      </c>
      <c r="D18" s="8" t="s">
        <v>77</v>
      </c>
      <c r="F18" s="8" t="s">
        <v>106</v>
      </c>
      <c r="G18" s="8" t="s">
        <v>76</v>
      </c>
      <c r="H18" s="8" t="s">
        <v>68</v>
      </c>
      <c r="I18" s="8">
        <v>1</v>
      </c>
      <c r="K18" s="39">
        <f>config!D9*1000</f>
        <v>29032.066422098611</v>
      </c>
      <c r="L18" s="8" t="s">
        <v>140</v>
      </c>
    </row>
    <row r="23" spans="2:12" x14ac:dyDescent="0.45">
      <c r="G23" s="8" t="str">
        <f>IF(RIGHT(B21,1)&lt;&gt;" ","~UC_T","")</f>
        <v>~UC_T</v>
      </c>
    </row>
    <row r="24" spans="2:12" x14ac:dyDescent="0.45">
      <c r="B24" s="12" t="s">
        <v>61</v>
      </c>
      <c r="C24" s="13" t="s">
        <v>62</v>
      </c>
      <c r="D24" s="13" t="s">
        <v>71</v>
      </c>
      <c r="E24" s="13" t="s">
        <v>80</v>
      </c>
      <c r="F24" s="13" t="s">
        <v>72</v>
      </c>
      <c r="G24" s="13" t="s">
        <v>0</v>
      </c>
      <c r="H24" s="14" t="s">
        <v>163</v>
      </c>
      <c r="I24" s="14" t="s">
        <v>164</v>
      </c>
      <c r="J24" s="10" t="s">
        <v>166</v>
      </c>
      <c r="K24" s="12" t="s">
        <v>63</v>
      </c>
    </row>
    <row r="25" spans="2:12" x14ac:dyDescent="0.45">
      <c r="B25" s="9" t="s">
        <v>69</v>
      </c>
      <c r="C25" s="9"/>
      <c r="D25" s="9"/>
      <c r="E25" s="9"/>
      <c r="F25" s="9"/>
      <c r="G25" s="9"/>
      <c r="H25" s="9"/>
      <c r="I25" s="9"/>
      <c r="J25" s="9" t="s">
        <v>70</v>
      </c>
      <c r="K25" s="9"/>
    </row>
    <row r="26" spans="2:12" x14ac:dyDescent="0.45">
      <c r="B26" s="8" t="s">
        <v>129</v>
      </c>
      <c r="C26" s="8" t="s">
        <v>78</v>
      </c>
      <c r="D26" s="8" t="s">
        <v>77</v>
      </c>
      <c r="F26" s="8">
        <v>2030</v>
      </c>
      <c r="G26" s="8" t="s">
        <v>68</v>
      </c>
      <c r="H26" s="8">
        <v>1</v>
      </c>
      <c r="J26" s="8">
        <v>19600</v>
      </c>
      <c r="K26" s="8" t="s">
        <v>130</v>
      </c>
    </row>
    <row r="27" spans="2:12" x14ac:dyDescent="0.45">
      <c r="C27" s="8" t="s">
        <v>78</v>
      </c>
      <c r="D27" s="8" t="s">
        <v>77</v>
      </c>
      <c r="E27" s="8" t="s">
        <v>81</v>
      </c>
      <c r="F27" s="8">
        <v>2030</v>
      </c>
      <c r="I27" s="8">
        <v>-1</v>
      </c>
    </row>
    <row r="28" spans="2:12" x14ac:dyDescent="0.45">
      <c r="C28" s="8" t="s">
        <v>78</v>
      </c>
      <c r="D28" s="8" t="s">
        <v>77</v>
      </c>
      <c r="F28" s="8">
        <v>2050</v>
      </c>
      <c r="G28" s="8" t="s">
        <v>68</v>
      </c>
      <c r="H28" s="8">
        <v>1</v>
      </c>
      <c r="J28" s="8">
        <v>0</v>
      </c>
    </row>
    <row r="29" spans="2:12" x14ac:dyDescent="0.45">
      <c r="C29" s="8" t="s">
        <v>78</v>
      </c>
      <c r="D29" s="8" t="s">
        <v>77</v>
      </c>
      <c r="E29" s="8" t="s">
        <v>81</v>
      </c>
      <c r="F29" s="8">
        <v>2050</v>
      </c>
      <c r="I29" s="8">
        <v>-1</v>
      </c>
    </row>
    <row r="30" spans="2:12" x14ac:dyDescent="0.45">
      <c r="F30" s="8">
        <v>0</v>
      </c>
      <c r="J30" s="8">
        <v>5</v>
      </c>
    </row>
  </sheetData>
  <phoneticPr fontId="16" type="noConversion"/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14F01-B0DB-448B-9217-DEB90E2D1CCA}">
  <sheetPr codeName="Sheet4"/>
  <dimension ref="B2:H4"/>
  <sheetViews>
    <sheetView workbookViewId="0">
      <selection activeCell="L29" sqref="L29"/>
    </sheetView>
  </sheetViews>
  <sheetFormatPr defaultRowHeight="14.25" x14ac:dyDescent="0.45"/>
  <cols>
    <col min="2" max="2" width="10.1328125" bestFit="1" customWidth="1"/>
    <col min="4" max="4" width="13.73046875" bestFit="1" customWidth="1"/>
    <col min="5" max="5" width="5.1328125" bestFit="1" customWidth="1"/>
    <col min="6" max="6" width="10.1328125" bestFit="1" customWidth="1"/>
  </cols>
  <sheetData>
    <row r="2" spans="2:8" x14ac:dyDescent="0.45">
      <c r="B2" s="16" t="s">
        <v>82</v>
      </c>
      <c r="C2" s="8"/>
      <c r="D2" s="8"/>
      <c r="E2" s="8"/>
      <c r="F2" s="8"/>
      <c r="G2" s="8"/>
      <c r="H2" s="8"/>
    </row>
    <row r="3" spans="2:8" ht="14.65" thickBot="1" x14ac:dyDescent="0.5">
      <c r="B3" s="17" t="s">
        <v>83</v>
      </c>
      <c r="C3" s="17" t="s">
        <v>0</v>
      </c>
      <c r="D3" s="17" t="s">
        <v>84</v>
      </c>
      <c r="E3" s="17" t="s">
        <v>72</v>
      </c>
      <c r="F3" s="17" t="s">
        <v>62</v>
      </c>
      <c r="G3" s="18" t="str">
        <f>Regions!C3</f>
        <v>IE</v>
      </c>
      <c r="H3" s="18" t="str">
        <f>Regions!D3</f>
        <v>National</v>
      </c>
    </row>
    <row r="4" spans="2:8" x14ac:dyDescent="0.45">
      <c r="B4" s="8"/>
      <c r="C4" s="10" t="s">
        <v>85</v>
      </c>
      <c r="D4" s="8" t="s">
        <v>86</v>
      </c>
      <c r="E4" s="8">
        <v>0</v>
      </c>
      <c r="F4" s="8" t="s">
        <v>87</v>
      </c>
      <c r="G4" s="19">
        <v>-1</v>
      </c>
      <c r="H4" s="19">
        <f>G4</f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</vt:lpstr>
      <vt:lpstr>Regions</vt:lpstr>
      <vt:lpstr>config</vt:lpstr>
      <vt:lpstr>single</vt:lpstr>
      <vt:lpstr>multi</vt:lpstr>
      <vt:lpstr>negative_CO2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2022-04-28T19:39:09Z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945180237293243</vt:r8>
  </property>
</Properties>
</file>