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3344286-7F36-4372-A177-ACBD0738A539}" xr6:coauthVersionLast="47" xr6:coauthVersionMax="47" xr10:uidLastSave="{00000000-0000-0000-0000-000000000000}"/>
  <bookViews>
    <workbookView xWindow="-98" yWindow="-98" windowWidth="20715" windowHeight="13155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0" l="1"/>
  <c r="D6" i="20"/>
  <c r="D5" i="20"/>
  <c r="D3" i="20"/>
  <c r="D2" i="20"/>
  <c r="J7" i="22" l="1"/>
  <c r="J7" i="21"/>
  <c r="J10" i="21"/>
  <c r="J8" i="22" s="1"/>
  <c r="J11" i="21"/>
  <c r="C7" i="21"/>
  <c r="J13" i="21"/>
  <c r="J12" i="21"/>
  <c r="J9" i="21" l="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tc={3C4B8935-6382-4F0F-AD11-C0E7679DD72D}</author>
  </authors>
  <commentList>
    <comment ref="D1" authorId="0" shapeId="0" xr:uid="{3C4B8935-6382-4F0F-AD11-C0E7679DD72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Fionn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<sst xmlns="http://schemas.openxmlformats.org/spreadsheetml/2006/main" count="182" uniqueCount="133">
  <si>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</si>
  <si>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</si>
  <si>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</si>
  <si>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</si>
  <si>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</si>
  <si>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</si>
  <si>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</si>
  <si>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</si>
  <si>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</si>
  <si>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</si>
  <si>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</si>
  <si>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</si>
  <si>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</si>
  <si>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</si>
  <si>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</si>
  <si>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</si>
  <si>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</si>
  <si>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</si>
  <si>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</si>
  <si>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</si>
  <si>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</si>
  <si>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</si>
  <si>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</si>
  <si>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</si>
  <si>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</si>
  <si>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</si>
  <si>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</si>
  <si>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</si>
  <si>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</si>
  <si>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</si>
  <si>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</si>
  <si>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</si>
  <si>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</si>
  <si>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</si>
  <si>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</si>
  <si>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</si>
  <si>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</si>
  <si>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</si>
  <si>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</si>
  <si>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</si>
  <si>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</si>
  <si>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</si>
  <si>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</si>
  <si>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</si>
  <si>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</si>
  <si>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</si>
  <si>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</si>
  <si>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</si>
  <si>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</si>
  <si>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</si>
  <si>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</si>
  <si>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</si>
  <si>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</si>
  <si>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</si>
  <si>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</si>
  <si>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</si>
  <si>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</si>
  <si>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</si>
  <si>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</si>
  <si>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</si>
  <si>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</si>
  <si>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</si>
  <si>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</si>
  <si>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</si>
  <si>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</si>
  <si>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</si>
  <si>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*Units</t>
  </si>
  <si>
    <t>*kt</t>
  </si>
  <si>
    <t>Cset_Set</t>
  </si>
  <si>
    <t>Year</t>
  </si>
  <si>
    <t>~UC_Sets: T_S:</t>
  </si>
  <si>
    <t>ENV</t>
  </si>
  <si>
    <t>*CO2*,-*CO2S</t>
  </si>
  <si>
    <t>Pset_PN</t>
  </si>
  <si>
    <t>T-A*INT*,T-NAV*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</si>
  <si>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</si>
  <si>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</si>
  <si>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</si>
  <si>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</si>
  <si>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</si>
  <si>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</si>
  <si>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</si>
  <si>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</si>
  <si>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</si>
  <si>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</si>
  <si>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</si>
  <si>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</si>
  <si>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</si>
  <si>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</si>
  <si>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</si>
  <si>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</si>
  <si>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James Glynn (UCC, james.glynn@ucc.ie)</t>
  </si>
  <si>
    <t>Specify 2021 Sectoral Emission ceilings</t>
  </si>
  <si>
    <t>TRACO2N</t>
  </si>
  <si>
    <t>SRVCO2N</t>
  </si>
  <si>
    <t>RSDCO2</t>
  </si>
  <si>
    <t>INDCO2N</t>
  </si>
  <si>
    <t>INDCO2P</t>
  </si>
  <si>
    <t>AGRCO2N</t>
  </si>
  <si>
    <t>Sector</t>
  </si>
  <si>
    <t>CO2 (Mt) in 2021</t>
  </si>
  <si>
    <t>INDCO2N,INDCO2P</t>
  </si>
  <si>
    <t>CO2 emissions 2021 in Transport- single</t>
  </si>
  <si>
    <t>CO2 emissions 2021 in Power- single</t>
  </si>
  <si>
    <t>CO2 emissions 2021 in Industry- single</t>
  </si>
  <si>
    <t>CO2 emissions 2021 in Agri- single</t>
  </si>
  <si>
    <t>CO2 emissions 2021 in Transport- multi</t>
  </si>
  <si>
    <t>CO2 emissions 2021 in Power- multi</t>
  </si>
  <si>
    <t>CO2 emissions 2021 in Industry- multi</t>
  </si>
  <si>
    <t>CO2 emissions 2021 in Agri- multi</t>
  </si>
  <si>
    <t>UC_COMNET</t>
  </si>
  <si>
    <t>UC_FLO</t>
  </si>
  <si>
    <t>UC_CO2_2021_TRA_Single</t>
  </si>
  <si>
    <t>UC_CO2_2021_RSD_Single</t>
  </si>
  <si>
    <t>UC_CO2_2021_SRV_Single</t>
  </si>
  <si>
    <t>UC_CO2_2021_PWR_Single</t>
  </si>
  <si>
    <t>UC_CO2_2021_IND_Single</t>
  </si>
  <si>
    <t>UC_CO2_2021_AGR_Single</t>
  </si>
  <si>
    <t>UP</t>
  </si>
  <si>
    <t>CO2 emissions 2021 in RSD- multi</t>
  </si>
  <si>
    <t>CO2 emissions 2021 in SRV- multi</t>
  </si>
  <si>
    <t>UC_CO2_2021_TRA_Multi</t>
  </si>
  <si>
    <t>UC_CO2_2021_RSD_Multi</t>
  </si>
  <si>
    <t>UC_CO2_2021_SRV_Multi</t>
  </si>
  <si>
    <t>UC_CO2_2021_PWR_Multi</t>
  </si>
  <si>
    <t>UC_CO2_2021_IND_Multi</t>
  </si>
  <si>
    <t>UC_CO2_2021_AGR_Multi</t>
  </si>
  <si>
    <t>CO2 emissions 2021 in Residential- single</t>
  </si>
  <si>
    <t>CO2 emissions 2021 in Service- single</t>
  </si>
  <si>
    <t>UC_RHSRTS</t>
  </si>
  <si>
    <t>UC_RHSTS</t>
  </si>
  <si>
    <t>UC_RHSTS~0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</si>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</sst>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7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0" fillId="5" borderId="0" xfId="0" applyFill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ur/Documents/Veda/Emission%20Ceilings%20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5">
          <cell r="D155">
            <v>10.087999999999999</v>
          </cell>
        </row>
        <row r="156">
          <cell r="D156">
            <v>10.173999999999999</v>
          </cell>
        </row>
        <row r="157">
          <cell r="D157">
            <v>8.68032</v>
          </cell>
        </row>
        <row r="158">
          <cell r="D158">
            <v>9.817935936051871</v>
          </cell>
        </row>
        <row r="159">
          <cell r="D159">
            <v>22.391718679361578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ur, Ankita" id="{140367B7-1C02-41C0-838F-0CA655FA1A6C}" userId="S::agaur@ucc.ie::3580e67a-f771-4f5a-9e69-7c8893871d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4-22T14:53:05.53" personId="{140367B7-1C02-41C0-838F-0CA655FA1A6C}" id="{3C4B8935-6382-4F0F-AD11-C0E7679DD72D}">
    <text>From Fionn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9" zoomScaleNormal="100" workbookViewId="0">
      <selection activeCell="E24" sqref="E24"/>
    </sheetView>
  </sheetViews>
  <sheetFormatPr defaultColWidth="8.86328125" defaultRowHeight="14.25" x14ac:dyDescent="0.45"/>
  <cols>
    <col min="1" max="4" width="21.73046875" style="8" customWidth="1"/>
    <col min="5" max="6" width="14.1328125" style="8" customWidth="1"/>
    <col min="7" max="7" width="12.1328125" style="8" customWidth="1"/>
    <col min="8" max="10" width="8.1328125" style="8" customWidth="1"/>
    <col min="11" max="11" width="9.73046875" style="8" customWidth="1"/>
    <col min="12" max="12" width="8.1328125" style="8" customWidth="1"/>
    <col min="13" max="13" width="10" style="8" customWidth="1"/>
    <col min="14" max="14" width="11.3984375" style="8" customWidth="1"/>
    <col min="15" max="15" width="13.3984375" style="8" customWidth="1"/>
    <col min="16" max="16384" width="8.86328125" style="8"/>
  </cols>
  <sheetData>
    <row r="1" spans="1:26" x14ac:dyDescent="0.4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4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4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4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4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4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4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4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4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4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4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4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4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4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4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45">
      <c r="A16" s="33" t="s">
        <v>76</v>
      </c>
      <c r="B16" s="33"/>
      <c r="C16" s="33"/>
      <c r="D16" s="33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4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4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45">
      <c r="A19" s="23" t="s">
        <v>77</v>
      </c>
      <c r="B19" s="32" t="s">
        <v>90</v>
      </c>
      <c r="C19" s="32"/>
      <c r="D19" s="32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45">
      <c r="A20" s="23" t="s">
        <v>78</v>
      </c>
      <c r="B20" s="32" t="s">
        <v>88</v>
      </c>
      <c r="C20" s="32"/>
      <c r="D20" s="32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45">
      <c r="A21" s="23" t="s">
        <v>79</v>
      </c>
      <c r="B21" s="26" t="s">
        <v>92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4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45">
      <c r="A23" s="23" t="s">
        <v>80</v>
      </c>
      <c r="B23" s="32" t="s">
        <v>89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45">
      <c r="A24" s="23"/>
      <c r="B24" s="26" t="s">
        <v>91</v>
      </c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4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45">
      <c r="A26" s="23" t="s">
        <v>81</v>
      </c>
      <c r="B26" s="32" t="s">
        <v>89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4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4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45">
      <c r="A29" s="23" t="s">
        <v>82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45">
      <c r="A30" s="23" t="s">
        <v>83</v>
      </c>
      <c r="B30" s="34" t="s">
        <v>84</v>
      </c>
      <c r="C30" s="32"/>
      <c r="D30" s="32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45">
      <c r="A31" s="23" t="s">
        <v>85</v>
      </c>
      <c r="B31" s="32" t="s">
        <v>86</v>
      </c>
      <c r="C31" s="32"/>
      <c r="D31" s="32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45">
      <c r="A32" s="29"/>
      <c r="B32" s="30" t="s">
        <v>87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4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4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4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4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4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4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4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4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4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4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4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4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4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4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4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4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4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4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4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4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4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4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4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4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4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4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4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4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4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4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4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4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4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4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4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4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4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4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4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4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4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4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4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4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4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4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4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4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4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4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4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4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4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4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4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4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4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4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4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4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4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4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4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328125" defaultRowHeight="14.25" x14ac:dyDescent="0.45"/>
  <cols>
    <col min="1" max="1" width="12.1328125" style="1" customWidth="1"/>
    <col min="2" max="2" width="11.73046875" style="1" customWidth="1"/>
    <col min="3" max="3" width="3.1328125" style="1" bestFit="1" customWidth="1"/>
    <col min="4" max="4" width="8.59765625" style="1" bestFit="1" customWidth="1"/>
    <col min="5" max="5" width="6.3984375" style="1" bestFit="1" customWidth="1"/>
    <col min="6" max="6" width="4.86328125" style="1" bestFit="1" customWidth="1"/>
    <col min="7" max="7" width="5.73046875" style="1" bestFit="1" customWidth="1"/>
    <col min="8" max="8" width="5.86328125" style="1" bestFit="1" customWidth="1"/>
    <col min="9" max="9" width="5.3984375" style="1" bestFit="1" customWidth="1"/>
    <col min="10" max="11" width="5.73046875" style="1" bestFit="1" customWidth="1"/>
    <col min="12" max="12" width="6.59765625" style="1" bestFit="1" customWidth="1"/>
    <col min="13" max="13" width="6.1328125" style="1" bestFit="1" customWidth="1"/>
    <col min="14" max="14" width="6.73046875" style="1" bestFit="1" customWidth="1"/>
    <col min="15" max="15" width="6.59765625" style="1" bestFit="1" customWidth="1"/>
    <col min="16" max="16" width="7.265625" style="1" bestFit="1" customWidth="1"/>
    <col min="17" max="17" width="5.73046875" style="1" bestFit="1" customWidth="1"/>
    <col min="18" max="18" width="6.1328125" style="1" bestFit="1" customWidth="1"/>
    <col min="19" max="19" width="5.73046875" style="1" bestFit="1" customWidth="1"/>
    <col min="20" max="20" width="5.59765625" style="1" bestFit="1" customWidth="1"/>
    <col min="21" max="21" width="5.86328125" style="1" bestFit="1" customWidth="1"/>
    <col min="22" max="22" width="6.73046875" style="1" bestFit="1" customWidth="1"/>
    <col min="23" max="23" width="4.86328125" style="1" bestFit="1" customWidth="1"/>
    <col min="24" max="24" width="7.59765625" style="1" customWidth="1"/>
    <col min="25" max="25" width="6.73046875" style="1" bestFit="1" customWidth="1"/>
    <col min="26" max="26" width="6.1328125" style="1" bestFit="1" customWidth="1"/>
    <col min="27" max="28" width="6" style="1" bestFit="1" customWidth="1"/>
    <col min="29" max="29" width="5.73046875" style="1" bestFit="1" customWidth="1"/>
    <col min="30" max="30" width="6.73046875" style="1" bestFit="1" customWidth="1"/>
    <col min="31" max="16384" width="9.1328125" style="1"/>
  </cols>
  <sheetData>
    <row r="3" spans="1:30" x14ac:dyDescent="0.4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32</v>
      </c>
      <c r="B10" s="4" t="s">
        <v>33</v>
      </c>
    </row>
    <row r="11" spans="1:30" x14ac:dyDescent="0.45">
      <c r="A11" s="5" t="s">
        <v>34</v>
      </c>
      <c r="B11" s="5" t="s">
        <v>26</v>
      </c>
    </row>
    <row r="12" spans="1:30" x14ac:dyDescent="0.45">
      <c r="A12" s="6" t="s">
        <v>35</v>
      </c>
      <c r="B12" s="6" t="s">
        <v>25</v>
      </c>
    </row>
    <row r="13" spans="1:30" x14ac:dyDescent="0.45">
      <c r="A13" s="6" t="s">
        <v>36</v>
      </c>
      <c r="B13" s="6" t="s">
        <v>24</v>
      </c>
    </row>
    <row r="14" spans="1:30" x14ac:dyDescent="0.45">
      <c r="A14" s="6" t="s">
        <v>37</v>
      </c>
      <c r="B14" s="6" t="s">
        <v>23</v>
      </c>
    </row>
    <row r="15" spans="1:30" x14ac:dyDescent="0.45">
      <c r="A15" s="6" t="s">
        <v>38</v>
      </c>
      <c r="B15" s="6" t="s">
        <v>22</v>
      </c>
    </row>
    <row r="16" spans="1:30" x14ac:dyDescent="0.45">
      <c r="A16" s="6" t="s">
        <v>39</v>
      </c>
      <c r="B16" s="6" t="s">
        <v>21</v>
      </c>
    </row>
    <row r="17" spans="1:2" x14ac:dyDescent="0.45">
      <c r="A17" s="6" t="s">
        <v>40</v>
      </c>
      <c r="B17" s="6" t="s">
        <v>20</v>
      </c>
    </row>
    <row r="18" spans="1:2" x14ac:dyDescent="0.45">
      <c r="A18" s="6" t="s">
        <v>41</v>
      </c>
      <c r="B18" s="6" t="s">
        <v>19</v>
      </c>
    </row>
    <row r="19" spans="1:2" x14ac:dyDescent="0.45">
      <c r="A19" s="6" t="s">
        <v>42</v>
      </c>
      <c r="B19" s="6" t="s">
        <v>18</v>
      </c>
    </row>
    <row r="20" spans="1:2" x14ac:dyDescent="0.45">
      <c r="A20" s="6" t="s">
        <v>43</v>
      </c>
      <c r="B20" s="6" t="s">
        <v>17</v>
      </c>
    </row>
    <row r="21" spans="1:2" x14ac:dyDescent="0.45">
      <c r="A21" s="6" t="s">
        <v>44</v>
      </c>
      <c r="B21" s="6" t="s">
        <v>16</v>
      </c>
    </row>
    <row r="22" spans="1:2" x14ac:dyDescent="0.45">
      <c r="A22" s="6" t="s">
        <v>45</v>
      </c>
      <c r="B22" s="6" t="s">
        <v>15</v>
      </c>
    </row>
    <row r="23" spans="1:2" x14ac:dyDescent="0.45">
      <c r="A23" s="6" t="s">
        <v>46</v>
      </c>
      <c r="B23" s="6" t="s">
        <v>14</v>
      </c>
    </row>
    <row r="24" spans="1:2" x14ac:dyDescent="0.45">
      <c r="A24" s="6" t="s">
        <v>47</v>
      </c>
      <c r="B24" s="6" t="s">
        <v>13</v>
      </c>
    </row>
    <row r="25" spans="1:2" x14ac:dyDescent="0.45">
      <c r="A25" s="6" t="s">
        <v>48</v>
      </c>
      <c r="B25" s="6" t="s">
        <v>12</v>
      </c>
    </row>
    <row r="26" spans="1:2" x14ac:dyDescent="0.45">
      <c r="A26" s="6" t="s">
        <v>49</v>
      </c>
      <c r="B26" s="6" t="s">
        <v>11</v>
      </c>
    </row>
    <row r="27" spans="1:2" x14ac:dyDescent="0.45">
      <c r="A27" s="6" t="s">
        <v>50</v>
      </c>
      <c r="B27" s="6" t="s">
        <v>10</v>
      </c>
    </row>
    <row r="28" spans="1:2" x14ac:dyDescent="0.45">
      <c r="A28" s="6" t="s">
        <v>51</v>
      </c>
      <c r="B28" s="6" t="s">
        <v>9</v>
      </c>
    </row>
    <row r="29" spans="1:2" x14ac:dyDescent="0.45">
      <c r="A29" s="6" t="s">
        <v>52</v>
      </c>
      <c r="B29" s="6" t="s">
        <v>8</v>
      </c>
    </row>
    <row r="30" spans="1:2" x14ac:dyDescent="0.45">
      <c r="A30" s="6" t="s">
        <v>53</v>
      </c>
      <c r="B30" s="6" t="s">
        <v>7</v>
      </c>
    </row>
    <row r="31" spans="1:2" x14ac:dyDescent="0.45">
      <c r="A31" s="6" t="s">
        <v>54</v>
      </c>
      <c r="B31" s="6" t="s">
        <v>6</v>
      </c>
    </row>
    <row r="32" spans="1:2" x14ac:dyDescent="0.45">
      <c r="A32" s="6" t="s">
        <v>55</v>
      </c>
      <c r="B32" s="6" t="s">
        <v>5</v>
      </c>
    </row>
    <row r="33" spans="1:2" x14ac:dyDescent="0.45">
      <c r="A33" s="6" t="s">
        <v>56</v>
      </c>
      <c r="B33" s="6" t="s">
        <v>4</v>
      </c>
    </row>
    <row r="34" spans="1:2" x14ac:dyDescent="0.45">
      <c r="A34" s="6" t="s">
        <v>57</v>
      </c>
      <c r="B34" s="6" t="s">
        <v>3</v>
      </c>
    </row>
    <row r="35" spans="1:2" x14ac:dyDescent="0.45">
      <c r="A35" s="6" t="s">
        <v>58</v>
      </c>
      <c r="B35" s="6" t="s">
        <v>2</v>
      </c>
    </row>
    <row r="36" spans="1:2" x14ac:dyDescent="0.45">
      <c r="A36" s="6" t="s">
        <v>59</v>
      </c>
      <c r="B36" s="6" t="s">
        <v>1</v>
      </c>
    </row>
    <row r="37" spans="1:2" x14ac:dyDescent="0.4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24"/>
  <sheetViews>
    <sheetView workbookViewId="0">
      <selection activeCell="I19" sqref="I19"/>
    </sheetView>
  </sheetViews>
  <sheetFormatPr defaultColWidth="9.1328125" defaultRowHeight="14.25" x14ac:dyDescent="0.45"/>
  <cols>
    <col min="1" max="1" width="9.1328125" style="8"/>
    <col min="2" max="2" width="14" style="8" bestFit="1" customWidth="1"/>
    <col min="3" max="3" width="30.1328125" style="8" bestFit="1" customWidth="1"/>
    <col min="4" max="4" width="28" style="8" bestFit="1" customWidth="1"/>
    <col min="5" max="12" width="9.1328125" style="8"/>
    <col min="13" max="13" width="10.59765625" style="8" bestFit="1" customWidth="1"/>
    <col min="14" max="14" width="12" style="8" bestFit="1" customWidth="1"/>
    <col min="15" max="16384" width="9.1328125" style="8"/>
  </cols>
  <sheetData>
    <row r="1" spans="1:17" x14ac:dyDescent="0.45">
      <c r="C1" s="31" t="s">
        <v>99</v>
      </c>
      <c r="D1" s="31" t="s">
        <v>100</v>
      </c>
    </row>
    <row r="2" spans="1:17" x14ac:dyDescent="0.45">
      <c r="C2" s="8" t="s">
        <v>93</v>
      </c>
      <c r="D2" s="8">
        <f>[1]Sheet1!$D$156</f>
        <v>10.173999999999999</v>
      </c>
    </row>
    <row r="3" spans="1:17" x14ac:dyDescent="0.45">
      <c r="C3" s="8" t="s">
        <v>94</v>
      </c>
      <c r="D3" s="35">
        <f>[1]Sheet1!$D$157</f>
        <v>8.68032</v>
      </c>
    </row>
    <row r="4" spans="1:17" x14ac:dyDescent="0.45">
      <c r="C4" s="8" t="s">
        <v>95</v>
      </c>
      <c r="D4" s="35"/>
    </row>
    <row r="5" spans="1:17" x14ac:dyDescent="0.45">
      <c r="C5" s="8" t="s">
        <v>75</v>
      </c>
      <c r="D5" s="8">
        <f>[1]Sheet1!$D$155</f>
        <v>10.087999999999999</v>
      </c>
    </row>
    <row r="6" spans="1:17" x14ac:dyDescent="0.45">
      <c r="A6"/>
      <c r="B6"/>
      <c r="C6" t="s">
        <v>96</v>
      </c>
      <c r="D6" s="35">
        <f>[1]Sheet1!$D$158</f>
        <v>9.817935936051871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45">
      <c r="A7"/>
      <c r="B7"/>
      <c r="C7" t="s">
        <v>97</v>
      </c>
      <c r="D7" s="35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45">
      <c r="C8" s="8" t="s">
        <v>98</v>
      </c>
      <c r="D8" s="8">
        <f>[1]Sheet1!$D$159</f>
        <v>22.391718679361578</v>
      </c>
    </row>
    <row r="10" spans="1:17" x14ac:dyDescent="0.4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45">
      <c r="A11"/>
      <c r="B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45">
      <c r="A12"/>
      <c r="B12"/>
      <c r="C12"/>
      <c r="E12"/>
      <c r="F12"/>
      <c r="G12"/>
      <c r="H12"/>
      <c r="I12"/>
      <c r="J12"/>
      <c r="K12"/>
      <c r="L12"/>
      <c r="M12"/>
      <c r="N12"/>
      <c r="O12"/>
      <c r="P12"/>
      <c r="Q12"/>
    </row>
    <row r="21" spans="1:17" x14ac:dyDescent="0.45">
      <c r="A21"/>
      <c r="B21"/>
      <c r="C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4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</sheetData>
  <mergeCells count="2">
    <mergeCell ref="D6:D7"/>
    <mergeCell ref="D3:D4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3"/>
  <sheetViews>
    <sheetView tabSelected="1" zoomScaleNormal="100" workbookViewId="0">
      <selection activeCell="J20" sqref="J20"/>
    </sheetView>
  </sheetViews>
  <sheetFormatPr defaultColWidth="9.1328125" defaultRowHeight="14.25" x14ac:dyDescent="0.45"/>
  <cols>
    <col min="1" max="1" width="9.1328125" style="8"/>
    <col min="2" max="2" width="22.6640625" style="8" bestFit="1" customWidth="1"/>
    <col min="3" max="3" width="16.265625" style="8" bestFit="1" customWidth="1"/>
    <col min="4" max="4" width="9.1328125" style="8"/>
    <col min="5" max="5" width="14.59765625" style="8" bestFit="1" customWidth="1"/>
    <col min="6" max="6" width="4.73046875" style="8" bestFit="1" customWidth="1"/>
    <col min="7" max="7" width="9.1328125" style="8"/>
    <col min="8" max="8" width="12.265625" style="8" bestFit="1" customWidth="1"/>
    <col min="9" max="9" width="8.06640625" style="8" bestFit="1" customWidth="1"/>
    <col min="10" max="10" width="11.73046875" style="8" bestFit="1" customWidth="1"/>
    <col min="11" max="11" width="13.86328125" style="8" bestFit="1" customWidth="1"/>
    <col min="12" max="12" width="33.59765625" style="8" bestFit="1" customWidth="1"/>
    <col min="13" max="16384" width="9.1328125" style="8"/>
  </cols>
  <sheetData>
    <row r="1" spans="1:12" x14ac:dyDescent="0.45">
      <c r="A1" s="8" t="s">
        <v>64</v>
      </c>
    </row>
    <row r="2" spans="1:12" x14ac:dyDescent="0.45">
      <c r="B2" s="11" t="str">
        <f>"~UC_Sets: R_E: "  &amp; _xlfn.TEXTJOIN(",",TRUE,Regions!C3)</f>
        <v>~UC_Sets: R_E: IE</v>
      </c>
    </row>
    <row r="3" spans="1:12" x14ac:dyDescent="0.45">
      <c r="B3" s="11" t="s">
        <v>70</v>
      </c>
    </row>
    <row r="4" spans="1:12" x14ac:dyDescent="0.45">
      <c r="G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68</v>
      </c>
      <c r="E5" s="13" t="s">
        <v>73</v>
      </c>
      <c r="F5" s="13" t="s">
        <v>69</v>
      </c>
      <c r="G5" s="13" t="s">
        <v>0</v>
      </c>
      <c r="H5" s="14" t="s">
        <v>110</v>
      </c>
      <c r="I5" s="14" t="s">
        <v>111</v>
      </c>
      <c r="J5" s="10" t="s">
        <v>129</v>
      </c>
      <c r="K5" s="10" t="s">
        <v>132</v>
      </c>
      <c r="L5" s="12" t="s">
        <v>63</v>
      </c>
    </row>
    <row r="6" spans="1:12" x14ac:dyDescent="0.45">
      <c r="B6" s="9" t="s">
        <v>66</v>
      </c>
      <c r="C6" s="9"/>
      <c r="D6" s="9"/>
      <c r="E6" s="9"/>
      <c r="F6" s="9"/>
      <c r="G6" s="9"/>
      <c r="H6" s="9"/>
      <c r="I6" s="9"/>
      <c r="J6" s="9" t="s">
        <v>67</v>
      </c>
      <c r="K6" s="9"/>
      <c r="L6" s="15"/>
    </row>
    <row r="7" spans="1:12" x14ac:dyDescent="0.45">
      <c r="B7" s="8" t="s">
        <v>112</v>
      </c>
      <c r="C7" s="8" t="str">
        <f>config!C2</f>
        <v>TRACO2N</v>
      </c>
      <c r="D7" s="8" t="s">
        <v>71</v>
      </c>
      <c r="F7" s="8">
        <v>2021</v>
      </c>
      <c r="G7" s="8" t="s">
        <v>118</v>
      </c>
      <c r="H7" s="8">
        <v>1</v>
      </c>
      <c r="J7" s="36">
        <f>config!D2*1000</f>
        <v>10174</v>
      </c>
      <c r="K7" s="8">
        <v>1</v>
      </c>
      <c r="L7" s="8" t="s">
        <v>102</v>
      </c>
    </row>
    <row r="8" spans="1:12" x14ac:dyDescent="0.45">
      <c r="C8" s="8" t="s">
        <v>72</v>
      </c>
      <c r="D8" s="8" t="s">
        <v>71</v>
      </c>
      <c r="E8" s="8" t="s">
        <v>74</v>
      </c>
      <c r="F8" s="8">
        <v>2021</v>
      </c>
      <c r="I8" s="8">
        <v>-1</v>
      </c>
      <c r="J8" s="36"/>
    </row>
    <row r="9" spans="1:12" x14ac:dyDescent="0.45">
      <c r="B9" s="8" t="s">
        <v>113</v>
      </c>
      <c r="C9" s="8" t="s">
        <v>95</v>
      </c>
      <c r="D9" s="8" t="s">
        <v>71</v>
      </c>
      <c r="F9" s="8">
        <v>2021</v>
      </c>
      <c r="G9" s="8" t="s">
        <v>118</v>
      </c>
      <c r="H9" s="8">
        <v>1</v>
      </c>
      <c r="J9" s="36">
        <f>0.8*config!D3*1000</f>
        <v>6944.2560000000003</v>
      </c>
      <c r="K9" s="8">
        <v>1</v>
      </c>
      <c r="L9" s="8" t="s">
        <v>127</v>
      </c>
    </row>
    <row r="10" spans="1:12" x14ac:dyDescent="0.45">
      <c r="B10" s="8" t="s">
        <v>114</v>
      </c>
      <c r="C10" s="8" t="s">
        <v>94</v>
      </c>
      <c r="D10" s="8" t="s">
        <v>71</v>
      </c>
      <c r="F10" s="8">
        <v>2021</v>
      </c>
      <c r="G10" s="8" t="s">
        <v>118</v>
      </c>
      <c r="H10" s="8">
        <v>1</v>
      </c>
      <c r="J10" s="36">
        <f>0.2*config!D3</f>
        <v>1.7360640000000001</v>
      </c>
      <c r="K10" s="8">
        <v>1</v>
      </c>
      <c r="L10" s="8" t="s">
        <v>128</v>
      </c>
    </row>
    <row r="11" spans="1:12" x14ac:dyDescent="0.45">
      <c r="B11" s="8" t="s">
        <v>115</v>
      </c>
      <c r="C11" s="8" t="s">
        <v>75</v>
      </c>
      <c r="D11" s="8" t="s">
        <v>71</v>
      </c>
      <c r="F11" s="8">
        <v>2021</v>
      </c>
      <c r="G11" s="8" t="s">
        <v>118</v>
      </c>
      <c r="H11" s="8">
        <v>1</v>
      </c>
      <c r="J11" s="36">
        <f>config!D5*1000</f>
        <v>10088</v>
      </c>
      <c r="K11" s="8">
        <v>1</v>
      </c>
      <c r="L11" s="8" t="s">
        <v>103</v>
      </c>
    </row>
    <row r="12" spans="1:12" x14ac:dyDescent="0.45">
      <c r="B12" s="8" t="s">
        <v>116</v>
      </c>
      <c r="C12" s="8" t="s">
        <v>101</v>
      </c>
      <c r="D12" s="8" t="s">
        <v>71</v>
      </c>
      <c r="F12" s="8">
        <v>2021</v>
      </c>
      <c r="G12" s="8" t="s">
        <v>118</v>
      </c>
      <c r="H12" s="8">
        <v>1</v>
      </c>
      <c r="J12" s="36">
        <f>config!D6*1000</f>
        <v>9817.9359360518702</v>
      </c>
      <c r="K12" s="8">
        <v>1</v>
      </c>
      <c r="L12" s="8" t="s">
        <v>104</v>
      </c>
    </row>
    <row r="13" spans="1:12" x14ac:dyDescent="0.45">
      <c r="B13" s="8" t="s">
        <v>117</v>
      </c>
      <c r="C13" s="8" t="s">
        <v>98</v>
      </c>
      <c r="D13" s="8" t="s">
        <v>71</v>
      </c>
      <c r="F13" s="8">
        <v>2021</v>
      </c>
      <c r="G13" s="8" t="s">
        <v>118</v>
      </c>
      <c r="H13" s="8">
        <v>1</v>
      </c>
      <c r="J13" s="36">
        <f>config!D8*1000</f>
        <v>22391.718679361577</v>
      </c>
      <c r="K13" s="8">
        <v>1</v>
      </c>
      <c r="L13" s="8" t="s">
        <v>105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3"/>
  <sheetViews>
    <sheetView workbookViewId="0">
      <selection activeCell="H16" sqref="H16"/>
    </sheetView>
  </sheetViews>
  <sheetFormatPr defaultColWidth="9.1328125" defaultRowHeight="14.25" x14ac:dyDescent="0.45"/>
  <cols>
    <col min="1" max="1" width="9.1328125" style="8"/>
    <col min="2" max="2" width="22.9296875" style="8" customWidth="1"/>
    <col min="3" max="3" width="15.9296875" style="8" bestFit="1" customWidth="1"/>
    <col min="4" max="4" width="8.46484375" style="8" bestFit="1" customWidth="1"/>
    <col min="5" max="5" width="14.3984375" style="8" bestFit="1" customWidth="1"/>
    <col min="6" max="6" width="4.73046875" style="8" bestFit="1" customWidth="1"/>
    <col min="7" max="7" width="9.1328125" style="8"/>
    <col min="8" max="8" width="13.1328125" style="8" bestFit="1" customWidth="1"/>
    <col min="9" max="9" width="8.06640625" style="8" bestFit="1" customWidth="1"/>
    <col min="10" max="10" width="10.3984375" style="8" bestFit="1" customWidth="1"/>
    <col min="11" max="11" width="12.46484375" style="8" bestFit="1" customWidth="1"/>
    <col min="12" max="12" width="32.06640625" style="8" bestFit="1" customWidth="1"/>
    <col min="13" max="16384" width="9.1328125" style="8"/>
  </cols>
  <sheetData>
    <row r="1" spans="1:12" x14ac:dyDescent="0.45">
      <c r="A1" s="8" t="s">
        <v>65</v>
      </c>
    </row>
    <row r="2" spans="1:12" x14ac:dyDescent="0.4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5">
      <c r="B3" s="11" t="s">
        <v>70</v>
      </c>
    </row>
    <row r="4" spans="1:12" x14ac:dyDescent="0.45">
      <c r="G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68</v>
      </c>
      <c r="E5" s="13" t="s">
        <v>73</v>
      </c>
      <c r="F5" s="13" t="s">
        <v>69</v>
      </c>
      <c r="G5" s="13" t="s">
        <v>0</v>
      </c>
      <c r="H5" s="14" t="s">
        <v>110</v>
      </c>
      <c r="I5" s="14" t="s">
        <v>111</v>
      </c>
      <c r="J5" s="10" t="s">
        <v>130</v>
      </c>
      <c r="K5" s="10" t="s">
        <v>131</v>
      </c>
      <c r="L5" s="12" t="s">
        <v>63</v>
      </c>
    </row>
    <row r="6" spans="1:12" x14ac:dyDescent="0.45">
      <c r="B6" s="9" t="s">
        <v>66</v>
      </c>
      <c r="C6" s="9"/>
      <c r="D6" s="9"/>
      <c r="E6" s="9"/>
      <c r="F6" s="9"/>
      <c r="G6" s="9"/>
      <c r="H6" s="9"/>
      <c r="I6" s="9"/>
      <c r="J6" s="9" t="s">
        <v>67</v>
      </c>
      <c r="K6" s="9"/>
      <c r="L6" s="9"/>
    </row>
    <row r="7" spans="1:12" x14ac:dyDescent="0.45">
      <c r="B7" s="8" t="s">
        <v>122</v>
      </c>
      <c r="C7" s="8" t="s">
        <v>95</v>
      </c>
      <c r="D7" s="8" t="s">
        <v>71</v>
      </c>
      <c r="F7" s="8">
        <v>2021</v>
      </c>
      <c r="G7" s="8" t="s">
        <v>118</v>
      </c>
      <c r="H7" s="8">
        <v>1</v>
      </c>
      <c r="J7" s="36">
        <f>0.8*8680.32</f>
        <v>6944.2560000000003</v>
      </c>
      <c r="K7" s="8">
        <v>1</v>
      </c>
      <c r="L7" s="8" t="s">
        <v>119</v>
      </c>
    </row>
    <row r="8" spans="1:12" x14ac:dyDescent="0.45">
      <c r="B8" s="8" t="s">
        <v>123</v>
      </c>
      <c r="C8" s="8" t="s">
        <v>94</v>
      </c>
      <c r="D8" s="8" t="s">
        <v>71</v>
      </c>
      <c r="F8" s="8">
        <v>2021</v>
      </c>
      <c r="G8" s="8" t="s">
        <v>118</v>
      </c>
      <c r="H8" s="8">
        <v>1</v>
      </c>
      <c r="J8" s="36">
        <f>single!J10</f>
        <v>1.7360640000000001</v>
      </c>
      <c r="K8" s="8">
        <v>1</v>
      </c>
      <c r="L8" s="8" t="s">
        <v>120</v>
      </c>
    </row>
    <row r="9" spans="1:12" x14ac:dyDescent="0.45">
      <c r="B9" s="8" t="s">
        <v>124</v>
      </c>
      <c r="C9" s="8" t="s">
        <v>75</v>
      </c>
      <c r="D9" s="8" t="s">
        <v>71</v>
      </c>
      <c r="F9" s="8">
        <v>2021</v>
      </c>
      <c r="G9" s="8" t="s">
        <v>118</v>
      </c>
      <c r="H9" s="8">
        <v>1</v>
      </c>
      <c r="J9" s="36">
        <v>10088</v>
      </c>
      <c r="K9" s="8">
        <v>1</v>
      </c>
      <c r="L9" s="8" t="s">
        <v>107</v>
      </c>
    </row>
    <row r="10" spans="1:12" x14ac:dyDescent="0.45">
      <c r="B10" s="8" t="s">
        <v>125</v>
      </c>
      <c r="C10" s="8" t="s">
        <v>101</v>
      </c>
      <c r="D10" s="8" t="s">
        <v>71</v>
      </c>
      <c r="F10" s="8">
        <v>2021</v>
      </c>
      <c r="G10" s="8" t="s">
        <v>118</v>
      </c>
      <c r="H10" s="8">
        <v>1</v>
      </c>
      <c r="J10" s="36">
        <v>9817.9359360518702</v>
      </c>
      <c r="K10" s="8">
        <v>1</v>
      </c>
      <c r="L10" s="8" t="s">
        <v>108</v>
      </c>
    </row>
    <row r="11" spans="1:12" x14ac:dyDescent="0.45">
      <c r="B11" s="8" t="s">
        <v>126</v>
      </c>
      <c r="C11" s="8" t="s">
        <v>98</v>
      </c>
      <c r="D11" s="8" t="s">
        <v>71</v>
      </c>
      <c r="F11" s="8">
        <v>2021</v>
      </c>
      <c r="G11" s="8" t="s">
        <v>118</v>
      </c>
      <c r="H11" s="8">
        <v>1</v>
      </c>
      <c r="J11" s="36">
        <v>22391.718679361577</v>
      </c>
      <c r="K11" s="8">
        <v>1</v>
      </c>
      <c r="L11" s="8" t="s">
        <v>109</v>
      </c>
    </row>
    <row r="12" spans="1:12" x14ac:dyDescent="0.45">
      <c r="B12" s="8" t="s">
        <v>121</v>
      </c>
      <c r="C12" s="8" t="s">
        <v>93</v>
      </c>
      <c r="D12" s="8" t="s">
        <v>71</v>
      </c>
      <c r="F12" s="8">
        <v>2021</v>
      </c>
      <c r="G12" s="8" t="s">
        <v>118</v>
      </c>
      <c r="H12" s="8">
        <v>1</v>
      </c>
      <c r="J12" s="36">
        <v>10174</v>
      </c>
      <c r="K12" s="8">
        <v>1</v>
      </c>
      <c r="L12" s="8" t="s">
        <v>106</v>
      </c>
    </row>
    <row r="13" spans="1:12" x14ac:dyDescent="0.45">
      <c r="C13" s="8" t="s">
        <v>72</v>
      </c>
      <c r="D13" s="8" t="s">
        <v>71</v>
      </c>
      <c r="E13" s="8" t="s">
        <v>74</v>
      </c>
      <c r="F13" s="8">
        <v>2021</v>
      </c>
      <c r="I13" s="8"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2022-04-28T19:24:38Z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890965759754180</vt:r8>
  </property>
</Properties>
</file>