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141FDB70-2BAA-475C-A069-13036FA5A6DB}" xr6:coauthVersionLast="45" xr6:coauthVersionMax="47" xr10:uidLastSave="{00000000-0000-0000-0000-000000000000}"/>
  <bookViews>
    <workbookView xWindow="-120" yWindow="-120" windowWidth="29040" windowHeight="15840" firstSheet="3"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8" i="9" l="1"/>
  <c r="C23" i="9" l="1"/>
  <c r="B23" i="9"/>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2" i="9"/>
  <c r="S13" i="9"/>
  <c r="S15" i="9"/>
  <c r="S17" i="9"/>
  <c r="S18" i="9"/>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M11" i="9" s="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2c/kWh price sold assumed</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<sst xmlns="http://schemas.openxmlformats.org/spreadsheetml/2006/main" count="4642" uniqueCount="1327">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</sst>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C1" workbookViewId="0">
      <selection activeCell="R21" sqref="R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v>0.5</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2030</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2</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v>0.5</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v>0.5</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v>0.5</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v>0</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0.5</v>
      </c>
      <c r="J18" s="127">
        <v>1</v>
      </c>
      <c r="K18" s="127"/>
      <c r="L18" s="127"/>
      <c r="M18" s="127"/>
      <c r="N18" s="127">
        <v>25</v>
      </c>
      <c r="O18" s="127">
        <v>0.75</v>
      </c>
      <c r="P18" s="154">
        <f>1.3*'Surplus Heat'!Q31/1000</f>
        <v>867.86171858585874</v>
      </c>
      <c r="Q18" s="154">
        <f>'Surplus Heat'!R31/1000</f>
        <v>7.3990929292929284</v>
      </c>
      <c r="R18" s="163">
        <v>0</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0.5</v>
      </c>
      <c r="J19" s="120">
        <v>1</v>
      </c>
      <c r="K19" s="120"/>
      <c r="L19" s="120"/>
      <c r="M19" s="121"/>
      <c r="N19" s="122">
        <v>25</v>
      </c>
      <c r="O19" s="120">
        <v>0.7</v>
      </c>
      <c r="P19" s="120">
        <f>P18*3</f>
        <v>2603.5851557575761</v>
      </c>
      <c r="Q19" s="154">
        <f>'Surplus Heat'!R31/1000</f>
        <v>7.3990929292929284</v>
      </c>
      <c r="R19" s="162">
        <v>0</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0.5</v>
      </c>
      <c r="J20" s="127">
        <f>HP_data!C8/100</f>
        <v>4.5999999999999996</v>
      </c>
      <c r="K20" s="127"/>
      <c r="L20" s="127"/>
      <c r="M20" s="127"/>
      <c r="N20" s="127">
        <f>HP_data!C12</f>
        <v>25</v>
      </c>
      <c r="O20" s="127">
        <v>0.98</v>
      </c>
      <c r="P20" s="127">
        <f>HP_data!C28*1000+(HE_data!C27/HE_data!C8*10^3)</f>
        <v>897.64674070652813</v>
      </c>
      <c r="Q20" s="154">
        <f>Q19+HP_data!C32/1000</f>
        <v>9.3990929292929284</v>
      </c>
      <c r="R20" s="127">
        <v>0</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7" t="s">
        <v>1060</v>
      </c>
      <c r="B1" s="339" t="s">
        <v>1061</v>
      </c>
      <c r="C1" s="340"/>
      <c r="D1" s="340"/>
      <c r="E1" s="340"/>
      <c r="F1" s="341"/>
      <c r="G1" s="339" t="s">
        <v>1062</v>
      </c>
      <c r="H1" s="340"/>
      <c r="I1" s="340"/>
      <c r="J1" s="340"/>
      <c r="K1" s="341"/>
    </row>
    <row r="2" spans="1:14" ht="13.5" thickBot="1">
      <c r="A2" s="338"/>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6" t="s">
        <v>1064</v>
      </c>
      <c r="B7" s="336"/>
      <c r="C7" s="336"/>
      <c r="D7" s="336"/>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6" t="s">
        <v>1076</v>
      </c>
      <c r="B18" s="336"/>
      <c r="C18" s="336"/>
      <c r="D18" s="336"/>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6" t="s">
        <v>1084</v>
      </c>
      <c r="B28" s="336"/>
      <c r="C28" s="336"/>
      <c r="D28" s="336"/>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42" t="s">
        <v>1088</v>
      </c>
      <c r="U30" s="343"/>
      <c r="V30" s="343"/>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42" t="s">
        <v>1087</v>
      </c>
      <c r="U35" s="343"/>
      <c r="V35" s="343"/>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6" t="s">
        <v>1067</v>
      </c>
      <c r="B40" s="336"/>
      <c r="C40" s="336"/>
      <c r="D40" s="336"/>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42" t="s">
        <v>1121</v>
      </c>
      <c r="U41" s="343"/>
      <c r="V41" s="343"/>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6" t="s">
        <v>1123</v>
      </c>
      <c r="B45" s="336"/>
      <c r="C45" s="336"/>
      <c r="D45" s="336"/>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2023-05-01T17:22:53Z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