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AAFF804-CB92-416F-AE68-F08118DA1004}" xr6:coauthVersionLast="45" xr6:coauthVersionMax="47" xr10:uidLastSave="{00000000-0000-0000-0000-000000000000}"/>
  <bookViews>
    <workbookView xWindow="4620" yWindow="-13935" windowWidth="21600" windowHeight="11385" firstSheet="5"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5" l="1"/>
  <c r="E9" i="5" l="1"/>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53" i="5" l="1"/>
  <c r="G53" i="5"/>
  <c r="H53" i="5"/>
  <c r="I53" i="5"/>
  <c r="J53" i="5"/>
  <c r="K53" i="5"/>
  <c r="L53" i="5"/>
  <c r="M53" i="5"/>
  <c r="N53" i="5"/>
  <c r="O53" i="5"/>
  <c r="P53" i="5"/>
  <c r="Q53" i="5"/>
  <c r="R53" i="5"/>
  <c r="S53" i="5"/>
  <c r="T53" i="5"/>
  <c r="U53" i="5"/>
  <c r="V53" i="5"/>
  <c r="W53" i="5"/>
  <c r="X53" i="5"/>
  <c r="Y53" i="5"/>
  <c r="Z53" i="5"/>
  <c r="AA53" i="5"/>
  <c r="AB53" i="5"/>
  <c r="AC53" i="5"/>
  <c r="AD53" i="5"/>
  <c r="AE53" i="5"/>
  <c r="F52" i="5"/>
  <c r="G52" i="5"/>
  <c r="H52" i="5"/>
  <c r="I52" i="5"/>
  <c r="J52" i="5"/>
  <c r="K52" i="5"/>
  <c r="L52" i="5"/>
  <c r="M52" i="5"/>
  <c r="N52" i="5"/>
  <c r="O52" i="5"/>
  <c r="P52" i="5"/>
  <c r="Q52" i="5"/>
  <c r="R52" i="5"/>
  <c r="S52" i="5"/>
  <c r="T52" i="5"/>
  <c r="U52" i="5"/>
  <c r="V52" i="5"/>
  <c r="W52" i="5"/>
  <c r="X52" i="5"/>
  <c r="Y52" i="5"/>
  <c r="Z52" i="5"/>
  <c r="AA52" i="5"/>
  <c r="AB52" i="5"/>
  <c r="AC52" i="5"/>
  <c r="AD52" i="5"/>
  <c r="AE52" i="5"/>
  <c r="F50" i="5"/>
  <c r="G50" i="5"/>
  <c r="H50" i="5"/>
  <c r="I50" i="5"/>
  <c r="J50" i="5"/>
  <c r="K50" i="5"/>
  <c r="L50" i="5"/>
  <c r="M50" i="5"/>
  <c r="N50" i="5"/>
  <c r="O50" i="5"/>
  <c r="P50" i="5"/>
  <c r="Q50" i="5"/>
  <c r="R50" i="5"/>
  <c r="S50" i="5"/>
  <c r="T50" i="5"/>
  <c r="U50" i="5"/>
  <c r="V50" i="5"/>
  <c r="W50" i="5"/>
  <c r="X50" i="5"/>
  <c r="Y50" i="5"/>
  <c r="Z50" i="5"/>
  <c r="AA50" i="5"/>
  <c r="AB50" i="5"/>
  <c r="AC50" i="5"/>
  <c r="AD50" i="5"/>
  <c r="AE50" i="5"/>
  <c r="F49" i="5"/>
  <c r="F51" i="5" s="1"/>
  <c r="G49" i="5"/>
  <c r="H49" i="5"/>
  <c r="I49" i="5"/>
  <c r="J49" i="5"/>
  <c r="J51" i="5" s="1"/>
  <c r="K49" i="5"/>
  <c r="L49" i="5"/>
  <c r="M49" i="5"/>
  <c r="N49" i="5"/>
  <c r="N51" i="5" s="1"/>
  <c r="O49" i="5"/>
  <c r="P49" i="5"/>
  <c r="Q49" i="5"/>
  <c r="R49" i="5"/>
  <c r="R51" i="5" s="1"/>
  <c r="S49" i="5"/>
  <c r="T49" i="5"/>
  <c r="U49" i="5"/>
  <c r="V49" i="5"/>
  <c r="V51" i="5" s="1"/>
  <c r="W49" i="5"/>
  <c r="X49" i="5"/>
  <c r="Y49" i="5"/>
  <c r="Z49" i="5"/>
  <c r="Z51" i="5" s="1"/>
  <c r="AA49" i="5"/>
  <c r="AB49" i="5"/>
  <c r="AC49" i="5"/>
  <c r="AD49" i="5"/>
  <c r="AD51" i="5" s="1"/>
  <c r="AE49" i="5"/>
  <c r="F47" i="5"/>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K43" i="5"/>
  <c r="K45" i="5" s="1"/>
  <c r="L43" i="5"/>
  <c r="L45" i="5" s="1"/>
  <c r="M43" i="5"/>
  <c r="N43" i="5"/>
  <c r="O43" i="5"/>
  <c r="P43" i="5"/>
  <c r="Q43" i="5"/>
  <c r="R43" i="5"/>
  <c r="R45" i="5" s="1"/>
  <c r="S43" i="5"/>
  <c r="S45" i="5" s="1"/>
  <c r="T43" i="5"/>
  <c r="T45" i="5" s="1"/>
  <c r="U43" i="5"/>
  <c r="V43" i="5"/>
  <c r="W43" i="5"/>
  <c r="X43" i="5"/>
  <c r="Y43" i="5"/>
  <c r="Z43" i="5"/>
  <c r="Z45" i="5" s="1"/>
  <c r="AA43" i="5"/>
  <c r="AA45" i="5" s="1"/>
  <c r="AB43" i="5"/>
  <c r="AB45" i="5" s="1"/>
  <c r="AC43" i="5"/>
  <c r="AD43" i="5"/>
  <c r="AE43" i="5"/>
  <c r="I43" i="5"/>
  <c r="J43" i="5"/>
  <c r="J45" i="5" s="1"/>
  <c r="F43" i="5"/>
  <c r="G43" i="5"/>
  <c r="H43" i="5"/>
  <c r="E33" i="5"/>
  <c r="E34" i="5"/>
  <c r="E38" i="5"/>
  <c r="E36" i="5"/>
  <c r="E37" i="5"/>
  <c r="E35" i="5"/>
  <c r="G45" i="5" l="1"/>
  <c r="H45" i="5"/>
  <c r="AE51" i="5"/>
  <c r="W51" i="5"/>
  <c r="O51" i="5"/>
  <c r="G51" i="5"/>
  <c r="W45" i="5"/>
  <c r="O45" i="5"/>
  <c r="AE45" i="5"/>
  <c r="AC51" i="5"/>
  <c r="U51" i="5"/>
  <c r="M51" i="5"/>
  <c r="E53" i="5"/>
  <c r="AB51" i="5"/>
  <c r="T51" i="5"/>
  <c r="L51" i="5"/>
  <c r="AC45" i="5"/>
  <c r="U45" i="5"/>
  <c r="M45" i="5"/>
  <c r="Y45" i="5"/>
  <c r="Q45" i="5"/>
  <c r="I45" i="5"/>
  <c r="X45" i="5"/>
  <c r="P45" i="5"/>
  <c r="Y51" i="5"/>
  <c r="Q51" i="5"/>
  <c r="I51" i="5"/>
  <c r="F45" i="5"/>
  <c r="E52" i="5"/>
  <c r="AD45" i="5"/>
  <c r="V45" i="5"/>
  <c r="N45" i="5"/>
  <c r="AA51" i="5"/>
  <c r="S51" i="5"/>
  <c r="K51" i="5"/>
  <c r="X51" i="5"/>
  <c r="P51" i="5"/>
  <c r="H51" i="5"/>
  <c r="E49" i="5"/>
  <c r="E43" i="5"/>
  <c r="E44" i="5"/>
  <c r="E46" i="5"/>
  <c r="E50" i="5"/>
  <c r="E47" i="5"/>
  <c r="E45" i="5" l="1"/>
  <c r="E51" i="5"/>
  <c r="E48" i="5"/>
  <c r="AF43"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AF54" i="5" s="1"/>
  <c r="AF53" i="5"/>
  <c r="AF52" i="5"/>
  <c r="AF51" i="5"/>
  <c r="AF50" i="5"/>
  <c r="AF49" i="5"/>
  <c r="AE48" i="5"/>
  <c r="AD48" i="5"/>
  <c r="AC48" i="5"/>
  <c r="AB48" i="5"/>
  <c r="AA48" i="5"/>
  <c r="Z48" i="5"/>
  <c r="Y48" i="5"/>
  <c r="X48" i="5"/>
  <c r="W48" i="5"/>
  <c r="V48" i="5"/>
  <c r="U48" i="5"/>
  <c r="T48" i="5"/>
  <c r="S48" i="5"/>
  <c r="R48" i="5"/>
  <c r="Q48" i="5"/>
  <c r="P48" i="5"/>
  <c r="O48" i="5"/>
  <c r="N48" i="5"/>
  <c r="M48" i="5"/>
  <c r="L48" i="5"/>
  <c r="K48" i="5"/>
  <c r="J48" i="5"/>
  <c r="I48" i="5"/>
  <c r="H48" i="5"/>
  <c r="G48" i="5"/>
  <c r="F48" i="5"/>
  <c r="AF48" i="5"/>
  <c r="AF47" i="5"/>
  <c r="AF46" i="5"/>
  <c r="AF45" i="5"/>
  <c r="AF44" i="5"/>
  <c r="F29" i="5" l="1"/>
  <c r="G29" i="5"/>
  <c r="H29" i="5"/>
  <c r="I29" i="5"/>
  <c r="J29" i="5"/>
  <c r="K29" i="5"/>
  <c r="L29" i="5"/>
  <c r="M29" i="5"/>
  <c r="N29" i="5"/>
  <c r="O29" i="5"/>
  <c r="P29" i="5"/>
  <c r="Q29" i="5"/>
  <c r="R29" i="5"/>
  <c r="S29" i="5"/>
  <c r="T29" i="5"/>
  <c r="U29" i="5"/>
  <c r="V29" i="5"/>
  <c r="W29" i="5"/>
  <c r="X29" i="5"/>
  <c r="Y29" i="5"/>
  <c r="Z29" i="5"/>
  <c r="AA29" i="5"/>
  <c r="AB29" i="5"/>
  <c r="AC29" i="5"/>
  <c r="AD29" i="5"/>
  <c r="AE29" i="5"/>
  <c r="E29" i="5"/>
  <c r="AF29" i="5" s="1"/>
  <c r="E26" i="5"/>
  <c r="AF26" i="5" s="1"/>
  <c r="F26" i="5"/>
  <c r="G26" i="5"/>
  <c r="H26" i="5"/>
  <c r="I26" i="5"/>
  <c r="J26" i="5"/>
  <c r="K26" i="5"/>
  <c r="L26" i="5"/>
  <c r="M26" i="5"/>
  <c r="N26" i="5"/>
  <c r="O26" i="5"/>
  <c r="P26" i="5"/>
  <c r="Q26" i="5"/>
  <c r="R26" i="5"/>
  <c r="S26" i="5"/>
  <c r="T26" i="5"/>
  <c r="U26" i="5"/>
  <c r="V26" i="5"/>
  <c r="W26" i="5"/>
  <c r="X26" i="5"/>
  <c r="Y26" i="5"/>
  <c r="Z26" i="5"/>
  <c r="AA26" i="5"/>
  <c r="AB26" i="5"/>
  <c r="AC26" i="5"/>
  <c r="AD26" i="5"/>
  <c r="AE26" i="5"/>
  <c r="E23" i="5"/>
  <c r="AF23" i="5" s="1"/>
  <c r="F23" i="5"/>
  <c r="G23" i="5"/>
  <c r="H23" i="5"/>
  <c r="I23" i="5"/>
  <c r="J23" i="5"/>
  <c r="K23" i="5"/>
  <c r="L23" i="5"/>
  <c r="M23" i="5"/>
  <c r="N23" i="5"/>
  <c r="O23" i="5"/>
  <c r="P23" i="5"/>
  <c r="Q23" i="5"/>
  <c r="R23" i="5"/>
  <c r="S23" i="5"/>
  <c r="T23" i="5"/>
  <c r="U23" i="5"/>
  <c r="V23" i="5"/>
  <c r="W23" i="5"/>
  <c r="X23" i="5"/>
  <c r="Y23" i="5"/>
  <c r="Z23" i="5"/>
  <c r="AA23" i="5"/>
  <c r="AB23" i="5"/>
  <c r="AC23" i="5"/>
  <c r="AD23" i="5"/>
  <c r="AE23" i="5"/>
  <c r="E20" i="5"/>
  <c r="AF20" i="5" s="1"/>
  <c r="AF24" i="5"/>
  <c r="AF25" i="5"/>
  <c r="AF27" i="5"/>
  <c r="F20" i="5"/>
  <c r="G20" i="5"/>
  <c r="H20" i="5"/>
  <c r="I20" i="5"/>
  <c r="J20" i="5"/>
  <c r="K20" i="5"/>
  <c r="L20" i="5"/>
  <c r="M20" i="5"/>
  <c r="N20" i="5"/>
  <c r="O20" i="5"/>
  <c r="P20" i="5"/>
  <c r="Q20" i="5"/>
  <c r="R20" i="5"/>
  <c r="S20" i="5"/>
  <c r="T20" i="5"/>
  <c r="U20" i="5"/>
  <c r="V20" i="5"/>
  <c r="W20" i="5"/>
  <c r="X20" i="5"/>
  <c r="Y20" i="5"/>
  <c r="Z20" i="5"/>
  <c r="AA20" i="5"/>
  <c r="AB20" i="5"/>
  <c r="AC20" i="5"/>
  <c r="AD20" i="5"/>
  <c r="AE20" i="5"/>
  <c r="AF21" i="5" l="1"/>
  <c r="AF18" i="5"/>
  <c r="AF22" i="5"/>
  <c r="AF19" i="5"/>
  <c r="AF28"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9" i="5" l="1"/>
  <c r="T59"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9" i="5" l="1"/>
  <c r="AD68" i="5" l="1"/>
  <c r="AC68" i="5"/>
  <c r="AB68" i="5"/>
  <c r="AA68" i="5"/>
  <c r="Z68" i="5"/>
  <c r="Y68" i="5"/>
  <c r="X68" i="5"/>
  <c r="W68" i="5"/>
  <c r="V68" i="5"/>
  <c r="U68" i="5"/>
  <c r="T68" i="5"/>
  <c r="S68" i="5"/>
  <c r="R68" i="5"/>
  <c r="Q68" i="5"/>
  <c r="P68" i="5"/>
  <c r="O68" i="5"/>
  <c r="N68" i="5"/>
  <c r="M68" i="5"/>
  <c r="L68" i="5"/>
  <c r="K68" i="5"/>
  <c r="J68" i="5"/>
  <c r="I68" i="5"/>
  <c r="H68" i="5"/>
  <c r="G68" i="5"/>
  <c r="F68" i="5"/>
  <c r="E68" i="5"/>
  <c r="D68" i="5"/>
  <c r="AE68" i="5" s="1"/>
  <c r="AD67" i="5"/>
  <c r="AC67" i="5"/>
  <c r="AB67" i="5"/>
  <c r="AA67" i="5"/>
  <c r="Z67" i="5"/>
  <c r="Y67" i="5"/>
  <c r="X67" i="5"/>
  <c r="W67" i="5"/>
  <c r="V67" i="5"/>
  <c r="U67" i="5"/>
  <c r="T67" i="5"/>
  <c r="S67" i="5"/>
  <c r="R67" i="5"/>
  <c r="Q67" i="5"/>
  <c r="P67" i="5"/>
  <c r="O67" i="5"/>
  <c r="N67" i="5"/>
  <c r="M67" i="5"/>
  <c r="L67" i="5"/>
  <c r="K67" i="5"/>
  <c r="J67" i="5"/>
  <c r="I67" i="5"/>
  <c r="H67" i="5"/>
  <c r="G67" i="5"/>
  <c r="F67" i="5"/>
  <c r="E67" i="5"/>
  <c r="D67" i="5"/>
  <c r="AE67" i="5" s="1"/>
  <c r="AD66" i="5"/>
  <c r="AC66" i="5"/>
  <c r="AB66" i="5"/>
  <c r="AA66" i="5"/>
  <c r="Z66" i="5"/>
  <c r="Y66" i="5"/>
  <c r="X66" i="5"/>
  <c r="W66" i="5"/>
  <c r="V66" i="5"/>
  <c r="U66" i="5"/>
  <c r="T66" i="5"/>
  <c r="S66" i="5"/>
  <c r="R66" i="5"/>
  <c r="Q66" i="5"/>
  <c r="P66" i="5"/>
  <c r="O66" i="5"/>
  <c r="N66" i="5"/>
  <c r="M66" i="5"/>
  <c r="L66" i="5"/>
  <c r="K66" i="5"/>
  <c r="J66" i="5"/>
  <c r="I66" i="5"/>
  <c r="H66" i="5"/>
  <c r="G66" i="5"/>
  <c r="F66" i="5"/>
  <c r="E66" i="5"/>
  <c r="D66" i="5"/>
  <c r="AE66" i="5" s="1"/>
  <c r="AD65" i="5"/>
  <c r="AC65" i="5"/>
  <c r="AB65" i="5"/>
  <c r="AA65" i="5"/>
  <c r="Z65" i="5"/>
  <c r="Y65" i="5"/>
  <c r="X65" i="5"/>
  <c r="W65" i="5"/>
  <c r="V65" i="5"/>
  <c r="U65" i="5"/>
  <c r="T65" i="5"/>
  <c r="S65" i="5"/>
  <c r="R65" i="5"/>
  <c r="Q65" i="5"/>
  <c r="P65" i="5"/>
  <c r="O65" i="5"/>
  <c r="N65" i="5"/>
  <c r="M65" i="5"/>
  <c r="L65" i="5"/>
  <c r="K65" i="5"/>
  <c r="J65" i="5"/>
  <c r="I65" i="5"/>
  <c r="H65" i="5"/>
  <c r="G65" i="5"/>
  <c r="F65" i="5"/>
  <c r="E65" i="5"/>
  <c r="D65" i="5"/>
  <c r="AE65" i="5" s="1"/>
  <c r="E58" i="5"/>
  <c r="D58" i="5"/>
  <c r="AE58" i="5" s="1"/>
  <c r="AD61" i="5"/>
  <c r="AD75" i="5" s="1" a="1"/>
  <c r="AD75" i="5" s="1"/>
  <c r="AD82" i="5" s="1"/>
  <c r="AC61" i="5"/>
  <c r="AC75" i="5" s="1" a="1"/>
  <c r="AC75" i="5" s="1"/>
  <c r="AC82" i="5" s="1"/>
  <c r="AC96" i="5" s="1"/>
  <c r="AB61" i="5"/>
  <c r="AA61" i="5"/>
  <c r="Z61" i="5"/>
  <c r="Z75" i="5" s="1" a="1"/>
  <c r="Z75" i="5" s="1"/>
  <c r="Z82" i="5" s="1"/>
  <c r="Z96" i="5" s="1"/>
  <c r="Y61" i="5"/>
  <c r="X61" i="5"/>
  <c r="W61" i="5"/>
  <c r="V61" i="5"/>
  <c r="V75" i="5" s="1" a="1"/>
  <c r="V75" i="5" s="1"/>
  <c r="V82" i="5" s="1"/>
  <c r="U61" i="5"/>
  <c r="U75" i="5" s="1" a="1"/>
  <c r="U75" i="5" s="1"/>
  <c r="U82" i="5" s="1"/>
  <c r="U96" i="5" s="1"/>
  <c r="T61" i="5"/>
  <c r="S61" i="5"/>
  <c r="R61" i="5"/>
  <c r="R75" i="5" s="1" a="1"/>
  <c r="R75" i="5" s="1"/>
  <c r="R82" i="5" s="1"/>
  <c r="R96" i="5" s="1"/>
  <c r="Q61" i="5"/>
  <c r="Q75" i="5" s="1" a="1"/>
  <c r="Q75" i="5" s="1"/>
  <c r="Q82" i="5" s="1"/>
  <c r="P61" i="5"/>
  <c r="O61" i="5"/>
  <c r="N61" i="5"/>
  <c r="N75" i="5" s="1" a="1"/>
  <c r="N75" i="5" s="1"/>
  <c r="N82" i="5" s="1"/>
  <c r="N96" i="5" s="1"/>
  <c r="M61" i="5"/>
  <c r="M75" i="5" s="1" a="1"/>
  <c r="M75" i="5" s="1"/>
  <c r="M82" i="5" s="1"/>
  <c r="M96" i="5" s="1"/>
  <c r="L61" i="5"/>
  <c r="K61" i="5"/>
  <c r="J61" i="5"/>
  <c r="J75" i="5" s="1" a="1"/>
  <c r="J75" i="5" s="1"/>
  <c r="J82" i="5" s="1"/>
  <c r="I61" i="5"/>
  <c r="I75" i="5" s="1" a="1"/>
  <c r="I75" i="5" s="1"/>
  <c r="I82" i="5" s="1"/>
  <c r="H61" i="5"/>
  <c r="G61" i="5"/>
  <c r="F61" i="5"/>
  <c r="F75" i="5" s="1" a="1"/>
  <c r="F75" i="5" s="1"/>
  <c r="F82" i="5" s="1"/>
  <c r="E61" i="5"/>
  <c r="E75" i="5" s="1" a="1"/>
  <c r="E75" i="5" s="1"/>
  <c r="E82" i="5" s="1"/>
  <c r="E96" i="5" s="1"/>
  <c r="D61" i="5"/>
  <c r="AE61" i="5" s="1"/>
  <c r="AD60" i="5"/>
  <c r="AC60" i="5"/>
  <c r="AC74" i="5" s="1" a="1"/>
  <c r="AC74" i="5" s="1"/>
  <c r="AC81" i="5" s="1"/>
  <c r="AB60" i="5"/>
  <c r="AB74" i="5" s="1" a="1"/>
  <c r="AB74" i="5" s="1"/>
  <c r="AB81" i="5" s="1"/>
  <c r="AA60" i="5"/>
  <c r="Z60" i="5"/>
  <c r="Y60" i="5"/>
  <c r="Y74" i="5" s="1" a="1"/>
  <c r="Y74" i="5" s="1"/>
  <c r="Y81" i="5" s="1"/>
  <c r="X60" i="5"/>
  <c r="X74" i="5" s="1" a="1"/>
  <c r="X74" i="5" s="1"/>
  <c r="X81" i="5" s="1"/>
  <c r="W60" i="5"/>
  <c r="V60" i="5"/>
  <c r="U60" i="5"/>
  <c r="U74" i="5" s="1" a="1"/>
  <c r="U74" i="5" s="1"/>
  <c r="U81" i="5" s="1"/>
  <c r="U95" i="5" s="1"/>
  <c r="T60" i="5"/>
  <c r="T74" i="5" s="1" a="1"/>
  <c r="T74" i="5" s="1"/>
  <c r="T81" i="5" s="1"/>
  <c r="S60" i="5"/>
  <c r="R60" i="5"/>
  <c r="Q60" i="5"/>
  <c r="Q74" i="5" s="1" a="1"/>
  <c r="Q74" i="5" s="1"/>
  <c r="Q81" i="5" s="1"/>
  <c r="P60" i="5"/>
  <c r="P74" i="5" s="1" a="1"/>
  <c r="P74" i="5" s="1"/>
  <c r="P81" i="5" s="1"/>
  <c r="O60" i="5"/>
  <c r="N60" i="5"/>
  <c r="M60" i="5"/>
  <c r="M74" i="5" s="1" a="1"/>
  <c r="M74" i="5" s="1"/>
  <c r="M81" i="5" s="1"/>
  <c r="L60" i="5"/>
  <c r="L74" i="5" s="1" a="1"/>
  <c r="L74" i="5" s="1"/>
  <c r="L81" i="5" s="1"/>
  <c r="K60" i="5"/>
  <c r="J60" i="5"/>
  <c r="I60" i="5"/>
  <c r="I74" i="5" s="1" a="1"/>
  <c r="I74" i="5" s="1"/>
  <c r="I81" i="5" s="1"/>
  <c r="H60" i="5"/>
  <c r="H74" i="5" s="1" a="1"/>
  <c r="H74" i="5" s="1"/>
  <c r="H81" i="5" s="1"/>
  <c r="H95" i="5" s="1"/>
  <c r="G60" i="5"/>
  <c r="F60" i="5"/>
  <c r="E60" i="5"/>
  <c r="E74" i="5" s="1" a="1"/>
  <c r="E74" i="5" s="1"/>
  <c r="E81" i="5" s="1"/>
  <c r="D60" i="5"/>
  <c r="AD59" i="5"/>
  <c r="AC59" i="5"/>
  <c r="AB59" i="5"/>
  <c r="AB73" i="5" s="1" a="1"/>
  <c r="AB73" i="5" s="1"/>
  <c r="AB80" i="5" s="1"/>
  <c r="AB94" i="5" s="1"/>
  <c r="AA59" i="5"/>
  <c r="AA73" i="5" s="1" a="1"/>
  <c r="AA73" i="5" s="1"/>
  <c r="AA80" i="5" s="1"/>
  <c r="Z59" i="5"/>
  <c r="Y59" i="5"/>
  <c r="X59" i="5"/>
  <c r="X73" i="5" s="1" a="1"/>
  <c r="X73" i="5" s="1"/>
  <c r="X80" i="5" s="1"/>
  <c r="W59" i="5"/>
  <c r="W73" i="5" s="1" a="1"/>
  <c r="W73" i="5" s="1"/>
  <c r="W80" i="5" s="1"/>
  <c r="V59" i="5"/>
  <c r="U59" i="5"/>
  <c r="T73" i="5" a="1"/>
  <c r="T73" i="5" s="1"/>
  <c r="T80" i="5" s="1"/>
  <c r="S73" i="5" a="1"/>
  <c r="S73" i="5" s="1"/>
  <c r="S80" i="5" s="1"/>
  <c r="R59" i="5"/>
  <c r="Q59" i="5"/>
  <c r="P59" i="5"/>
  <c r="P73" i="5" s="1" a="1"/>
  <c r="P73" i="5" s="1"/>
  <c r="P80" i="5" s="1"/>
  <c r="O59" i="5"/>
  <c r="O73" i="5" s="1" a="1"/>
  <c r="O73" i="5" s="1"/>
  <c r="O80" i="5" s="1"/>
  <c r="N59" i="5"/>
  <c r="M59" i="5"/>
  <c r="L59" i="5"/>
  <c r="L73" i="5" s="1" a="1"/>
  <c r="L73" i="5" s="1"/>
  <c r="L80" i="5" s="1"/>
  <c r="K59" i="5"/>
  <c r="K73" i="5" s="1" a="1"/>
  <c r="K73" i="5" s="1"/>
  <c r="K80" i="5" s="1"/>
  <c r="J59" i="5"/>
  <c r="I59" i="5"/>
  <c r="H59" i="5"/>
  <c r="H73" i="5" s="1" a="1"/>
  <c r="H73" i="5" s="1"/>
  <c r="H80" i="5" s="1"/>
  <c r="H94" i="5" s="1"/>
  <c r="G59" i="5"/>
  <c r="F59" i="5"/>
  <c r="D59" i="5"/>
  <c r="AD58" i="5"/>
  <c r="AD72" i="5" s="1" a="1"/>
  <c r="AD72" i="5" s="1"/>
  <c r="AD79" i="5" s="1"/>
  <c r="AC58" i="5"/>
  <c r="AB58" i="5"/>
  <c r="AA58" i="5"/>
  <c r="AA72" i="5" s="1" a="1"/>
  <c r="AA72" i="5" s="1"/>
  <c r="AA79" i="5" s="1"/>
  <c r="Z58" i="5"/>
  <c r="Z72" i="5" s="1" a="1"/>
  <c r="Z72" i="5" s="1"/>
  <c r="Z79" i="5" s="1"/>
  <c r="Y58" i="5"/>
  <c r="X58" i="5"/>
  <c r="W58" i="5"/>
  <c r="V58" i="5"/>
  <c r="V72" i="5" s="1" a="1"/>
  <c r="V72" i="5" s="1"/>
  <c r="V79" i="5" s="1"/>
  <c r="U58" i="5"/>
  <c r="T58" i="5"/>
  <c r="S58" i="5"/>
  <c r="R58" i="5"/>
  <c r="R72" i="5" s="1" a="1"/>
  <c r="R72" i="5" s="1"/>
  <c r="R79" i="5" s="1"/>
  <c r="Q58" i="5"/>
  <c r="P58" i="5"/>
  <c r="O58" i="5"/>
  <c r="N58" i="5"/>
  <c r="N72" i="5" s="1" a="1"/>
  <c r="N72" i="5" s="1"/>
  <c r="N79" i="5" s="1"/>
  <c r="M58" i="5"/>
  <c r="L58" i="5"/>
  <c r="K58" i="5"/>
  <c r="K72" i="5" s="1" a="1"/>
  <c r="K72" i="5" s="1"/>
  <c r="K79" i="5" s="1"/>
  <c r="J58" i="5"/>
  <c r="J72" i="5" s="1" a="1"/>
  <c r="J72" i="5" s="1"/>
  <c r="J79" i="5" s="1"/>
  <c r="I58" i="5"/>
  <c r="H58" i="5"/>
  <c r="G58" i="5"/>
  <c r="F58" i="5"/>
  <c r="F72" i="5" s="1" a="1"/>
  <c r="F72" i="5" s="1"/>
  <c r="F79" i="5" s="1"/>
  <c r="F93" i="5" s="1"/>
  <c r="Q73" i="5" l="1" a="1"/>
  <c r="Q73" i="5" s="1"/>
  <c r="Q80" i="5" s="1"/>
  <c r="F74" i="5" a="1"/>
  <c r="F74" i="5" s="1"/>
  <c r="F81" i="5" s="1"/>
  <c r="V74" i="5" a="1"/>
  <c r="V74" i="5" s="1"/>
  <c r="V81" i="5" s="1"/>
  <c r="V95" i="5" s="1"/>
  <c r="AD74" i="5" a="1"/>
  <c r="AD74" i="5" s="1"/>
  <c r="AD81" i="5" s="1"/>
  <c r="K75" i="5" a="1"/>
  <c r="K75" i="5" s="1"/>
  <c r="K82" i="5" s="1"/>
  <c r="S75" i="5" a="1"/>
  <c r="S75" i="5" s="1"/>
  <c r="S82" i="5" s="1"/>
  <c r="I73" i="5" a="1"/>
  <c r="I73" i="5" s="1"/>
  <c r="I80" i="5" s="1"/>
  <c r="Y73" i="5" a="1"/>
  <c r="Y73" i="5" s="1"/>
  <c r="Y80" i="5" s="1"/>
  <c r="N74" i="5" a="1"/>
  <c r="N74" i="5" s="1"/>
  <c r="N81" i="5" s="1"/>
  <c r="L72" i="5" a="1"/>
  <c r="L72" i="5" s="1"/>
  <c r="L79" i="5" s="1"/>
  <c r="T72" i="5" a="1"/>
  <c r="T72" i="5" s="1"/>
  <c r="T79" i="5" s="1"/>
  <c r="AA75" i="5" a="1"/>
  <c r="AA75" i="5" s="1"/>
  <c r="AA82" i="5" s="1"/>
  <c r="AA96" i="5" s="1"/>
  <c r="AB72" i="5" a="1"/>
  <c r="AB72" i="5" s="1"/>
  <c r="AB79" i="5" s="1"/>
  <c r="Y75" i="5" a="1"/>
  <c r="Y75" i="5" s="1"/>
  <c r="Y82" i="5" s="1"/>
  <c r="G74" i="5" a="1"/>
  <c r="G74" i="5" s="1"/>
  <c r="G81" i="5" s="1"/>
  <c r="G95" i="5" s="1"/>
  <c r="M72" i="5" a="1"/>
  <c r="M72" i="5" s="1"/>
  <c r="M79" i="5" s="1"/>
  <c r="J73" i="5" a="1"/>
  <c r="J73" i="5" s="1"/>
  <c r="J80" i="5" s="1"/>
  <c r="AC72" i="5" a="1"/>
  <c r="AC72" i="5" s="1"/>
  <c r="AC79" i="5" s="1"/>
  <c r="Z73" i="5" a="1"/>
  <c r="Z73" i="5" s="1"/>
  <c r="Z80" i="5" s="1"/>
  <c r="Z94" i="5" s="1"/>
  <c r="G72" i="5" a="1"/>
  <c r="G72" i="5" s="1"/>
  <c r="G79" i="5" s="1"/>
  <c r="W72" i="5" a="1"/>
  <c r="W72" i="5" s="1"/>
  <c r="W79" i="5" s="1"/>
  <c r="W93" i="5" s="1"/>
  <c r="R73" i="5" a="1"/>
  <c r="R73" i="5" s="1"/>
  <c r="R80" i="5" s="1"/>
  <c r="R94" i="5" s="1"/>
  <c r="U72" i="5" a="1"/>
  <c r="U72" i="5" s="1"/>
  <c r="U79" i="5" s="1"/>
  <c r="O72" i="5" a="1"/>
  <c r="O72" i="5" s="1"/>
  <c r="O79" i="5" s="1"/>
  <c r="S72" i="5" a="1"/>
  <c r="S72" i="5" s="1"/>
  <c r="S79" i="5" s="1"/>
  <c r="Q72" i="5" a="1"/>
  <c r="Q72" i="5" s="1"/>
  <c r="Q79" i="5" s="1"/>
  <c r="M73" i="5" a="1"/>
  <c r="M73" i="5" s="1"/>
  <c r="M80" i="5" s="1"/>
  <c r="M94" i="5" s="1"/>
  <c r="U73" i="5" a="1"/>
  <c r="U73" i="5" s="1"/>
  <c r="U80" i="5" s="1"/>
  <c r="U94" i="5" s="1"/>
  <c r="AC73" i="5" a="1"/>
  <c r="AC73" i="5" s="1"/>
  <c r="AC80" i="5" s="1"/>
  <c r="AC94" i="5" s="1"/>
  <c r="W75" i="5" a="1"/>
  <c r="W75" i="5" s="1"/>
  <c r="W82" i="5" s="1"/>
  <c r="W96" i="5" s="1"/>
  <c r="P72" i="5" a="1"/>
  <c r="P72" i="5" s="1"/>
  <c r="P79" i="5" s="1"/>
  <c r="X72" i="5" a="1"/>
  <c r="X72" i="5" s="1"/>
  <c r="X79" i="5" s="1"/>
  <c r="I72" i="5" a="1"/>
  <c r="I72" i="5" s="1"/>
  <c r="I79" i="5" s="1"/>
  <c r="Y72" i="5" a="1"/>
  <c r="Y72" i="5" s="1"/>
  <c r="Y79" i="5" s="1"/>
  <c r="F73" i="5" a="1"/>
  <c r="F73" i="5" s="1"/>
  <c r="F80" i="5" s="1"/>
  <c r="F94" i="5" s="1"/>
  <c r="N73" i="5" a="1"/>
  <c r="N73" i="5" s="1"/>
  <c r="N80" i="5" s="1"/>
  <c r="N94" i="5" s="1"/>
  <c r="V73" i="5" a="1"/>
  <c r="V73" i="5" s="1"/>
  <c r="V80" i="5" s="1"/>
  <c r="V94" i="5" s="1"/>
  <c r="AD73" i="5" a="1"/>
  <c r="AD73" i="5" s="1"/>
  <c r="AD80" i="5" s="1"/>
  <c r="AD94" i="5" s="1"/>
  <c r="S74" i="5" a="1"/>
  <c r="S74" i="5" s="1"/>
  <c r="S81" i="5" s="1"/>
  <c r="S95" i="5" s="1"/>
  <c r="AA74" i="5" a="1"/>
  <c r="AA74" i="5" s="1"/>
  <c r="AA81" i="5" s="1"/>
  <c r="AA95" i="5" s="1"/>
  <c r="H75" i="5" a="1"/>
  <c r="H75" i="5" s="1"/>
  <c r="H82" i="5" s="1"/>
  <c r="H96" i="5" s="1"/>
  <c r="P75" i="5" a="1"/>
  <c r="P75" i="5" s="1"/>
  <c r="P82" i="5" s="1"/>
  <c r="P96" i="5" s="1"/>
  <c r="X75" i="5" a="1"/>
  <c r="X75" i="5" s="1"/>
  <c r="X82" i="5" s="1"/>
  <c r="X96" i="5" s="1"/>
  <c r="D73" i="5" a="1"/>
  <c r="D73" i="5" s="1"/>
  <c r="D87" i="5" s="1"/>
  <c r="AE87" i="5" s="1"/>
  <c r="AE59" i="5"/>
  <c r="D74" i="5" a="1"/>
  <c r="D74" i="5" s="1"/>
  <c r="D88" i="5" s="1"/>
  <c r="AE88" i="5" s="1"/>
  <c r="AE60" i="5"/>
  <c r="O74" i="5" a="1"/>
  <c r="O74" i="5" s="1"/>
  <c r="O81" i="5" s="1"/>
  <c r="O95" i="5" s="1"/>
  <c r="W74" i="5" a="1"/>
  <c r="W74" i="5" s="1"/>
  <c r="W81" i="5" s="1"/>
  <c r="W95" i="5" s="1"/>
  <c r="D75" i="5" a="1"/>
  <c r="D75" i="5" s="1"/>
  <c r="D89" i="5" s="1"/>
  <c r="AE89" i="5" s="1"/>
  <c r="L75" i="5" a="1"/>
  <c r="L75" i="5" s="1"/>
  <c r="L82" i="5" s="1"/>
  <c r="L96" i="5" s="1"/>
  <c r="T75" i="5" a="1"/>
  <c r="T75" i="5" s="1"/>
  <c r="T82" i="5" s="1"/>
  <c r="T96" i="5" s="1"/>
  <c r="AB75" i="5" a="1"/>
  <c r="AB75" i="5" s="1"/>
  <c r="AB82" i="5" s="1"/>
  <c r="AB96" i="5" s="1"/>
  <c r="E72" i="5" a="1"/>
  <c r="E72" i="5" s="1"/>
  <c r="E79" i="5" s="1"/>
  <c r="L94" i="5"/>
  <c r="T94" i="5"/>
  <c r="I95" i="5"/>
  <c r="Q95" i="5"/>
  <c r="Y95" i="5"/>
  <c r="F96" i="5"/>
  <c r="V96" i="5"/>
  <c r="AD96" i="5"/>
  <c r="K74" i="5" a="1"/>
  <c r="K74" i="5" s="1"/>
  <c r="K81" i="5" s="1"/>
  <c r="K95" i="5" s="1"/>
  <c r="H72" i="5" a="1"/>
  <c r="H72" i="5" s="1"/>
  <c r="H79" i="5" s="1"/>
  <c r="E73" i="5" a="1"/>
  <c r="E73" i="5" s="1"/>
  <c r="E80" i="5" s="1"/>
  <c r="J74" i="5" a="1"/>
  <c r="J74" i="5" s="1"/>
  <c r="J81" i="5" s="1"/>
  <c r="J95" i="5" s="1"/>
  <c r="G75" i="5" a="1"/>
  <c r="G75" i="5" s="1"/>
  <c r="G82" i="5" s="1"/>
  <c r="G96" i="5" s="1"/>
  <c r="O75" i="5" a="1"/>
  <c r="O75" i="5" s="1"/>
  <c r="O82" i="5" s="1"/>
  <c r="O96" i="5" s="1"/>
  <c r="D72" i="5" a="1"/>
  <c r="D72" i="5" s="1"/>
  <c r="AE72" i="5" s="1"/>
  <c r="R93" i="5"/>
  <c r="O94" i="5"/>
  <c r="W94" i="5"/>
  <c r="L95" i="5"/>
  <c r="T95" i="5"/>
  <c r="AB95" i="5"/>
  <c r="I96" i="5"/>
  <c r="Q96" i="5"/>
  <c r="Y96" i="5"/>
  <c r="R74" i="5" a="1"/>
  <c r="R74" i="5" s="1"/>
  <c r="R81" i="5" s="1"/>
  <c r="R95" i="5" s="1"/>
  <c r="P94" i="5"/>
  <c r="X94" i="5"/>
  <c r="E95" i="5"/>
  <c r="M95" i="5"/>
  <c r="AC95" i="5"/>
  <c r="J96" i="5"/>
  <c r="T93" i="5"/>
  <c r="I94" i="5"/>
  <c r="Q94" i="5"/>
  <c r="Y94" i="5"/>
  <c r="F95" i="5"/>
  <c r="AD95" i="5"/>
  <c r="K96" i="5"/>
  <c r="S96" i="5"/>
  <c r="J94" i="5"/>
  <c r="Z74" i="5" a="1"/>
  <c r="Z74" i="5" s="1"/>
  <c r="Z81" i="5" s="1"/>
  <c r="Z95" i="5" s="1"/>
  <c r="V93" i="5"/>
  <c r="K94" i="5"/>
  <c r="AA94" i="5"/>
  <c r="P95" i="5"/>
  <c r="X95" i="5"/>
  <c r="G73" i="5" a="1"/>
  <c r="G73" i="5" s="1"/>
  <c r="N89" i="5"/>
  <c r="AD89" i="5"/>
  <c r="AC89" i="5"/>
  <c r="AA89" i="5"/>
  <c r="Z89" i="5"/>
  <c r="Y89" i="5"/>
  <c r="V89" i="5"/>
  <c r="U89" i="5"/>
  <c r="S89" i="5"/>
  <c r="R89" i="5"/>
  <c r="Q89" i="5"/>
  <c r="M89" i="5"/>
  <c r="K89" i="5"/>
  <c r="J89" i="5"/>
  <c r="I89" i="5"/>
  <c r="F89" i="5"/>
  <c r="E89" i="5"/>
  <c r="AD88" i="5"/>
  <c r="AC88" i="5"/>
  <c r="AB88" i="5"/>
  <c r="Y88" i="5"/>
  <c r="X88" i="5"/>
  <c r="V88" i="5"/>
  <c r="U88" i="5"/>
  <c r="T88" i="5"/>
  <c r="Q88" i="5"/>
  <c r="P88" i="5"/>
  <c r="M88" i="5"/>
  <c r="L88" i="5"/>
  <c r="I88" i="5"/>
  <c r="H88" i="5"/>
  <c r="F88" i="5"/>
  <c r="E88" i="5"/>
  <c r="AB87" i="5"/>
  <c r="AA87" i="5"/>
  <c r="Y87" i="5"/>
  <c r="X87" i="5"/>
  <c r="W87" i="5"/>
  <c r="T87" i="5"/>
  <c r="R87" i="5"/>
  <c r="Q87" i="5"/>
  <c r="P87" i="5"/>
  <c r="O87" i="5"/>
  <c r="L87" i="5"/>
  <c r="K87" i="5"/>
  <c r="J87" i="5"/>
  <c r="H87" i="5"/>
  <c r="V86" i="5"/>
  <c r="T86" i="5"/>
  <c r="R86" i="5"/>
  <c r="F86" i="5"/>
  <c r="I87" i="5" l="1"/>
  <c r="G88" i="5"/>
  <c r="M87" i="5"/>
  <c r="Z87" i="5"/>
  <c r="F87" i="5"/>
  <c r="W89" i="5"/>
  <c r="U87" i="5"/>
  <c r="N87" i="5"/>
  <c r="W86" i="5"/>
  <c r="AC87" i="5"/>
  <c r="V87" i="5"/>
  <c r="AD87" i="5"/>
  <c r="X89" i="5"/>
  <c r="AA88" i="5"/>
  <c r="P89" i="5"/>
  <c r="L89" i="5"/>
  <c r="H89" i="5"/>
  <c r="W88" i="5"/>
  <c r="O88" i="5"/>
  <c r="S88" i="5"/>
  <c r="T89" i="5"/>
  <c r="AB89" i="5"/>
  <c r="D82" i="5"/>
  <c r="AE75" i="5"/>
  <c r="D81" i="5"/>
  <c r="AE74" i="5"/>
  <c r="D80" i="5"/>
  <c r="AE73" i="5"/>
  <c r="G89" i="5"/>
  <c r="R88" i="5"/>
  <c r="Z88" i="5"/>
  <c r="J88" i="5"/>
  <c r="K88" i="5"/>
  <c r="G87" i="5"/>
  <c r="G80" i="5"/>
  <c r="G94" i="5" s="1"/>
  <c r="O89" i="5"/>
  <c r="D86" i="5"/>
  <c r="AE86" i="5" s="1"/>
  <c r="D79" i="5"/>
  <c r="AE80" i="5" l="1"/>
  <c r="D94" i="5"/>
  <c r="AE94" i="5" s="1"/>
  <c r="AE81" i="5"/>
  <c r="D95" i="5"/>
  <c r="AE95" i="5" s="1"/>
  <c r="D93" i="5"/>
  <c r="AE93" i="5" s="1"/>
  <c r="AE79" i="5"/>
  <c r="AE82" i="5"/>
  <c r="D96" i="5"/>
  <c r="AE96"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<sst xmlns="http://schemas.openxmlformats.org/spreadsheetml/2006/main" count="4279" uniqueCount="1170">
  <si>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</si>
  <si>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</si>
  <si>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</si>
  <si>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</si>
  <si>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</si>
  <si>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</si>
  <si>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</si>
  <si>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</si>
  <si>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</si>
  <si>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</si>
  <si>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</si>
  <si>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</si>
  <si>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</si>
  <si>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</si>
  <si>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</si>
  <si>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</si>
  <si>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</si>
  <si>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</si>
  <si>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</si>
  <si>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</si>
  <si>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</si>
  <si>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</si>
  <si>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</si>
  <si>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</si>
  <si>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</si>
  <si>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</si>
  <si>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</si>
  <si>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</si>
  <si>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</si>
  <si>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</si>
  <si>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</si>
  <si>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</si>
  <si>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</si>
  <si>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</si>
  <si>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</si>
  <si>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</si>
  <si>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</si>
  <si>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</si>
  <si>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</si>
  <si>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</si>
  <si>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</si>
  <si>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</si>
  <si>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</si>
  <si>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</si>
  <si>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</si>
  <si>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</si>
  <si>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</si>
  <si>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</si>
  <si>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</si>
  <si>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</si>
  <si>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</si>
  <si>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</si>
  <si>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</si>
  <si>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</si>
  <si>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</si>
  <si>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</si>
  <si>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</si>
  <si>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</si>
  <si>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</si>
  <si>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</si>
  <si>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</si>
  <si>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</si>
  <si>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</si>
  <si>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</si>
  <si>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</si>
  <si>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</si>
  <si>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</si>
  <si>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</si>
  <si>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</si>
  <si>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</si>
  <si>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</si>
  <si>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</si>
  <si>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</si>
  <si>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</si>
  <si>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</si>
  <si>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</si>
  <si>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</si>
  <si>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</si>
  <si>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</si>
  <si>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</si>
  <si>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</si>
  <si>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</si>
  <si>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</si>
  <si>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</si>
  <si>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</si>
  <si>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</si>
  <si>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</si>
  <si>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</si>
  <si>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</si>
  <si>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</si>
  <si>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</si>
  <si>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</si>
  <si>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</si>
  <si>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</si>
  <si>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</si>
  <si>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</si>
  <si>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</si>
  <si>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</si>
  <si>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</si>
  <si>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</si>
  <si>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</si>
  <si>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</si>
  <si>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</si>
  <si>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</si>
  <si>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</si>
  <si>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</si>
  <si>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</si>
  <si>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</si>
  <si>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</si>
  <si>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</si>
  <si>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</si>
  <si>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</si>
  <si>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</si>
  <si>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</si>
  <si>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</si>
  <si>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</si>
  <si>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</si>
  <si>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</si>
  <si>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</si>
  <si>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</si>
  <si>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</si>
  <si>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</si>
  <si>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</si>
  <si>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</si>
  <si>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</si>
  <si>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</si>
  <si>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</si>
  <si>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</si>
  <si>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</si>
  <si>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</si>
  <si>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</si>
  <si>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</si>
  <si>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</si>
  <si>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</si>
  <si>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</si>
  <si>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</si>
  <si>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</si>
  <si>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</si>
  <si>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</si>
  <si>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</si>
  <si>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</si>
  <si>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</si>
  <si>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</si>
  <si>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</si>
  <si>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</si>
  <si>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</si>
  <si>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</si>
  <si>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</si>
  <si>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</si>
  <si>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</si>
  <si>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</si>
  <si>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</si>
  <si>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</si>
  <si>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</si>
  <si>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</si>
  <si>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</si>
  <si>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</si>
  <si>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</si>
  <si>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</si>
  <si>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</si>
  <si>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</si>
  <si>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</si>
  <si>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</si>
  <si>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</si>
  <si>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</si>
  <si>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</si>
  <si>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</si>
  <si>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</si>
  <si>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</si>
  <si>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</si>
  <si>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</si>
  <si>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</si>
  <si>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</si>
  <si>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</si>
  <si>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</si>
  <si>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</si>
  <si>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</si>
  <si>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</si>
  <si>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</si>
  <si>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</si>
  <si>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</si>
  <si>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</si>
  <si>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</si>
  <si>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</si>
  <si>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</si>
  <si>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</si>
  <si>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</si>
  <si>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</si>
  <si>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</si>
  <si>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</si>
  <si>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</si>
  <si>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</si>
  <si>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</si>
  <si>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</si>
  <si>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</si>
  <si>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</si>
  <si>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</si>
  <si>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</si>
  <si>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</si>
  <si>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</si>
  <si>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</si>
  <si>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</si>
  <si>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</si>
  <si>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</si>
  <si>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</si>
  <si>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</si>
  <si>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</si>
  <si>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</si>
  <si>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</si>
  <si>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</si>
  <si>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</si>
  <si>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</si>
  <si>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</si>
  <si>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</si>
  <si>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</si>
  <si>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</si>
  <si>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</si>
  <si>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</si>
  <si>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</si>
  <si>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</si>
  <si>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</si>
  <si>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</si>
  <si>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</si>
  <si>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</si>
  <si>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</si>
  <si>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</si>
  <si>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</si>
  <si>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</si>
  <si>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</si>
  <si>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</si>
  <si>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</si>
  <si>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</si>
  <si>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</si>
  <si>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</si>
  <si>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</si>
  <si>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</si>
  <si>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</si>
  <si>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</si>
  <si>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</si>
  <si>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</si>
  <si>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</si>
  <si>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</si>
  <si>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</si>
  <si>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</si>
  <si>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</si>
  <si>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</si>
  <si>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</si>
  <si>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</si>
  <si>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</si>
  <si>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</si>
  <si>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</si>
  <si>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</si>
  <si>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</si>
  <si>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</si>
  <si>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</si>
  <si>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</si>
  <si>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</si>
  <si>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</si>
  <si>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</si>
  <si>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</si>
  <si>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</si>
  <si>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</si>
  <si>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</si>
  <si>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</si>
  <si>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</si>
  <si>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</si>
  <si>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</si>
  <si>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</si>
  <si>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</si>
  <si>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</si>
  <si>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</si>
  <si>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</si>
  <si>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</si>
  <si>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</si>
  <si>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</si>
  <si>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</si>
  <si>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</si>
  <si>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</si>
  <si>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</si>
  <si>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</si>
  <si>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</si>
  <si>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</si>
  <si>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</si>
  <si>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</si>
  <si>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</si>
  <si>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</si>
  <si>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</si>
  <si>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</si>
  <si>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</si>
  <si>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</si>
  <si>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</si>
  <si>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</si>
  <si>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</si>
  <si>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</si>
  <si>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</si>
  <si>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</si>
  <si>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</si>
  <si>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</si>
  <si>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</si>
  <si>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</si>
  <si>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</si>
  <si>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</si>
  <si>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</si>
  <si>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</si>
  <si>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</si>
  <si>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</si>
  <si>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</si>
  <si>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</si>
  <si>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</si>
  <si>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</si>
  <si>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</si>
  <si>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</si>
  <si>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</si>
  <si>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</si>
  <si>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</si>
  <si>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</si>
  <si>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</si>
  <si>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</si>
  <si>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</si>
  <si>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</si>
  <si>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</si>
  <si>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</si>
  <si>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</si>
  <si>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</si>
  <si>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</si>
  <si>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</si>
  <si>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</si>
  <si>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</si>
  <si>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</si>
  <si>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</si>
  <si>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</si>
  <si>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</si>
  <si>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</si>
  <si>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</si>
  <si>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</si>
  <si>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</si>
  <si>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</si>
  <si>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</si>
  <si>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</si>
  <si>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</si>
  <si>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</si>
  <si>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</si>
  <si>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</si>
  <si>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</si>
  <si>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</si>
  <si>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</si>
  <si>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</si>
  <si>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</si>
  <si>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</si>
  <si>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</si>
  <si>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</si>
  <si>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</si>
  <si>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</si>
  <si>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</si>
  <si>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</si>
  <si>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</si>
  <si>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</si>
  <si>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</si>
  <si>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</si>
  <si>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</si>
  <si>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</si>
  <si>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</si>
  <si>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</si>
  <si>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</si>
  <si>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</si>
  <si>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</si>
  <si>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</si>
  <si>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</si>
  <si>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</si>
  <si>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</si>
  <si>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</si>
  <si>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</si>
  <si>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</si>
  <si>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</si>
  <si>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</si>
  <si>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</si>
  <si>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</si>
  <si>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</si>
  <si>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</si>
  <si>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</si>
  <si>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</si>
  <si>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</si>
  <si>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</si>
  <si>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</si>
  <si>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</si>
  <si>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</si>
  <si>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</si>
  <si>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</si>
  <si>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</si>
  <si>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</si>
  <si>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</si>
  <si>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</si>
  <si>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</si>
  <si>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</si>
  <si>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</si>
  <si>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</si>
  <si>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</si>
  <si>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</si>
  <si>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</si>
  <si>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</si>
  <si>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</si>
  <si>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</si>
  <si>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</si>
  <si>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</si>
  <si>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</si>
  <si>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</si>
  <si>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</si>
  <si>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</si>
  <si>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</si>
  <si>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</si>
  <si>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</si>
  <si>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</si>
  <si>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</si>
  <si>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</si>
  <si>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</si>
  <si>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</si>
  <si>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</si>
  <si>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</si>
  <si>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</si>
  <si>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</si>
  <si>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</si>
  <si>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</si>
  <si>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</si>
  <si>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</si>
  <si>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</si>
  <si>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</si>
  <si>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</si>
  <si>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</si>
  <si>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</si>
  <si>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</si>
  <si>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</si>
  <si>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</si>
  <si>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</si>
  <si>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</si>
  <si>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</si>
  <si>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</si>
  <si>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</si>
  <si>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</si>
  <si>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</si>
  <si>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</si>
  <si>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</si>
  <si>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</si>
  <si>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</si>
  <si>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</si>
  <si>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</si>
  <si>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</si>
  <si>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</si>
  <si>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</si>
  <si>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</si>
  <si>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</si>
  <si>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</si>
  <si>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</si>
  <si>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</si>
  <si>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</si>
  <si>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</si>
  <si>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</si>
  <si>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</si>
  <si>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</si>
  <si>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</si>
  <si>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</si>
  <si>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</si>
  <si>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</si>
  <si>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</si>
  <si>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</si>
  <si>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</si>
  <si>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</si>
  <si>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</si>
  <si>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</si>
  <si>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</si>
  <si>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</si>
  <si>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</si>
  <si>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</si>
  <si>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</si>
  <si>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</si>
  <si>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</si>
  <si>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</si>
  <si>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</si>
  <si>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</si>
  <si>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</si>
  <si>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</si>
  <si>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</si>
  <si>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</si>
  <si>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</si>
  <si>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</si>
  <si>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</si>
  <si>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</si>
  <si>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</si>
  <si>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</si>
  <si>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</si>
  <si>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</si>
  <si>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</si>
  <si>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</si>
  <si>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</si>
  <si>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</si>
  <si>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</si>
  <si>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</si>
  <si>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</si>
  <si>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</si>
  <si>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</si>
  <si>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</si>
  <si>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</si>
  <si>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</si>
  <si>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</si>
  <si>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</si>
  <si>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</si>
  <si>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</si>
  <si>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</si>
  <si>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</si>
  <si>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</si>
  <si>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</si>
  <si>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</si>
  <si>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</si>
  <si>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</si>
  <si>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</si>
  <si>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</si>
  <si>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</si>
  <si>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</si>
  <si>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</si>
  <si>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</si>
  <si>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</si>
  <si>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</si>
  <si>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</si>
  <si>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</si>
  <si>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</si>
  <si>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</si>
  <si>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</si>
  <si>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</si>
  <si>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</si>
  <si>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</si>
  <si>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</si>
  <si>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</si>
  <si>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</si>
  <si>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</si>
  <si>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</si>
  <si>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</si>
  <si>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</si>
  <si>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</si>
  <si>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</si>
  <si>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</si>
  <si>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</si>
  <si>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</si>
  <si>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</si>
  <si>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</si>
  <si>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</si>
  <si>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</si>
  <si>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</si>
  <si>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</si>
  <si>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</si>
  <si>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</si>
  <si>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</si>
  <si>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</si>
  <si>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</si>
  <si>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</si>
  <si>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</si>
  <si>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</si>
  <si>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</si>
  <si>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</si>
  <si>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</si>
  <si>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</si>
  <si>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</si>
  <si>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</si>
  <si>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</si>
  <si>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</si>
  <si>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</si>
  <si>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</si>
  <si>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</si>
  <si>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</si>
  <si>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</si>
  <si>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</si>
  <si>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</si>
  <si>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</si>
  <si>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</si>
  <si>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</si>
  <si>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</si>
  <si>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</si>
  <si>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</si>
  <si>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</si>
  <si>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</si>
  <si>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</si>
  <si>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</si>
  <si>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</si>
  <si>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</si>
  <si>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</si>
  <si>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</si>
  <si>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</si>
  <si>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</si>
  <si>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</si>
  <si>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</si>
  <si>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</si>
  <si>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</si>
  <si>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</si>
  <si>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</si>
  <si>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</si>
  <si>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</si>
  <si>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</si>
  <si>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</si>
  <si>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</si>
  <si>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</si>
  <si>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</si>
  <si>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</si>
  <si>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</si>
  <si>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</si>
  <si>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</si>
  <si>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</si>
  <si>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</si>
  <si>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</si>
  <si>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</si>
  <si>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</si>
  <si>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</si>
  <si>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</si>
  <si>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</si>
  <si>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</si>
  <si>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</si>
  <si>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</si>
  <si>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</si>
  <si>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</si>
  <si>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</si>
  <si>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</si>
  <si>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</si>
  <si>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</si>
  <si>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</si>
  <si>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</si>
  <si>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</si>
  <si>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</si>
  <si>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</si>
  <si>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</si>
  <si>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</si>
  <si>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</si>
  <si>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</si>
  <si>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</si>
  <si>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</si>
  <si>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</si>
  <si>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</si>
  <si>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</si>
  <si>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</si>
  <si>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</si>
  <si>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</si>
  <si>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</si>
  <si>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</si>
  <si>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</si>
  <si>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</si>
  <si>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</si>
  <si>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</si>
  <si>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</si>
  <si>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</si>
  <si>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</si>
  <si>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</si>
  <si>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</si>
  <si>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</si>
  <si>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</si>
  <si>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</si>
  <si>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</si>
  <si>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</si>
  <si>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</si>
  <si>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</si>
  <si>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</si>
  <si>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</si>
  <si>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</si>
  <si>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</si>
  <si>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</si>
  <si>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</si>
  <si>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</si>
  <si>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</si>
  <si>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</si>
  <si>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</si>
  <si>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</si>
  <si>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</si>
  <si>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</si>
  <si>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</si>
  <si>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</si>
  <si>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</si>
  <si>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</si>
  <si>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</si>
  <si>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</si>
  <si>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</si>
  <si>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</si>
  <si>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</si>
  <si>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</si>
  <si>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</si>
  <si>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</si>
  <si>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</si>
  <si>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</si>
  <si>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</si>
  <si>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</si>
  <si>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</si>
  <si>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</si>
  <si>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</si>
  <si>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</si>
  <si>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</si>
  <si>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</si>
  <si>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</si>
  <si>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</si>
  <si>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</si>
  <si>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</si>
  <si>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</si>
  <si>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</si>
  <si>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</si>
  <si>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</si>
  <si>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</si>
  <si>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</si>
  <si>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</si>
  <si>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</si>
  <si>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</si>
  <si>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</si>
  <si>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</si>
  <si>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</si>
  <si>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</si>
  <si>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</si>
  <si>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</si>
  <si>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</si>
  <si>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</si>
  <si>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</si>
  <si>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</si>
  <si>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</si>
  <si>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</si>
  <si>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</si>
  <si>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</si>
  <si>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</si>
  <si>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</si>
  <si>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</si>
  <si>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</si>
  <si>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</si>
  <si>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</si>
  <si>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</si>
  <si>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</si>
  <si>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</si>
  <si>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</si>
  <si>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</si>
  <si>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</si>
  <si>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</si>
  <si>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</si>
  <si>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</si>
  <si>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</si>
  <si>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</si>
  <si>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</si>
  <si>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</si>
  <si>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</si>
  <si>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</si>
  <si>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</si>
  <si>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</si>
  <si>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</si>
  <si>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</si>
  <si>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</si>
  <si>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</si>
  <si>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</si>
  <si>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</si>
  <si>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</si>
  <si>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</si>
  <si>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</si>
  <si>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</si>
  <si>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</si>
  <si>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</si>
  <si>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</si>
  <si>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</si>
  <si>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</si>
  <si>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</si>
  <si>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</si>
  <si>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</si>
  <si>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</si>
  <si>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</si>
  <si>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</si>
  <si>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</si>
  <si>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</si>
  <si>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</si>
  <si>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</si>
  <si>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</si>
  <si>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</si>
  <si>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</si>
  <si>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</si>
  <si>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</si>
  <si>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</si>
  <si>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</si>
  <si>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</si>
  <si>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</si>
  <si>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</si>
  <si>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</si>
  <si>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</si>
  <si>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</si>
  <si>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</si>
  <si>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</si>
  <si>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</si>
  <si>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</si>
  <si>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</si>
  <si>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</si>
  <si>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</si>
  <si>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</si>
  <si>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</si>
  <si>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</si>
  <si>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</si>
  <si>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</si>
  <si>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</si>
  <si>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</si>
  <si>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</si>
  <si>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</si>
  <si>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</si>
  <si>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</si>
  <si>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</si>
  <si>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</si>
  <si>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</si>
  <si>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</si>
  <si>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</si>
  <si>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</si>
  <si>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</si>
  <si>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</si>
  <si>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</si>
  <si>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</si>
  <si>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</si>
  <si>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</si>
  <si>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</si>
  <si>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</si>
  <si>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</si>
  <si>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</si>
  <si>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</si>
  <si>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</si>
  <si>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</si>
  <si>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</si>
  <si>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</si>
  <si>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</si>
  <si>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</si>
  <si>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</si>
  <si>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</si>
  <si>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</si>
  <si>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</si>
  <si>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</si>
  <si>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</si>
  <si>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</si>
  <si>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</si>
  <si>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</si>
  <si>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</si>
  <si>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</si>
  <si>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</si>
  <si>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</si>
  <si>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</si>
  <si>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</si>
  <si>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</si>
  <si>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</si>
  <si>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</si>
  <si>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</si>
  <si>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</si>
  <si>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</si>
  <si>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</si>
  <si>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</si>
  <si>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</si>
  <si>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</si>
  <si>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</si>
  <si>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</si>
  <si>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</si>
  <si>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</si>
  <si>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</si>
  <si>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</si>
  <si>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</si>
  <si>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</si>
  <si>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</si>
  <si>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</si>
  <si>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</si>
  <si>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</si>
  <si>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</si>
  <si>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</si>
  <si>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</si>
  <si>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</si>
  <si>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</si>
  <si>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</si>
  <si>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</si>
  <si>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</si>
  <si>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</si>
  <si>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</si>
  <si>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</si>
  <si>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</si>
  <si>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</si>
  <si>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</si>
  <si>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</si>
  <si>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</si>
  <si>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</si>
  <si>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</si>
  <si>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</si>
  <si>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</si>
  <si>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</si>
  <si>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</si>
  <si>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</si>
  <si>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</si>
  <si>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</si>
  <si>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</si>
  <si>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</si>
  <si>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</si>
  <si>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</si>
  <si>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</si>
  <si>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</si>
  <si>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</si>
  <si>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</si>
  <si>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</si>
  <si>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</si>
  <si>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</si>
  <si>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</si>
  <si>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</si>
  <si>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</si>
  <si>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</si>
  <si>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</si>
  <si>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</si>
  <si>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</si>
  <si>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</si>
  <si>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</si>
  <si>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</si>
  <si>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</si>
  <si>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</si>
  <si>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</si>
  <si>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</si>
  <si>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</si>
  <si>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</si>
  <si>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</si>
  <si>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</si>
  <si>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</si>
  <si>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</si>
  <si>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</si>
  <si>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</si>
  <si>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</si>
  <si>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</si>
  <si>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</si>
  <si>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</si>
  <si>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</si>
  <si>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</si>
  <si>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</si>
  <si>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</si>
  <si>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</si>
  <si>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</si>
  <si>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</si>
  <si>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</si>
  <si>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</si>
  <si>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</si>
  <si>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</si>
  <si>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</si>
  <si>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</si>
  <si>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</si>
  <si>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</si>
  <si>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</si>
  <si>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</si>
  <si>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</si>
  <si>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</si>
  <si>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</si>
  <si>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</si>
  <si>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</si>
  <si>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</si>
  <si>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</si>
  <si>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</si>
  <si>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</si>
  <si>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</si>
  <si>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</si>
  <si>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</si>
  <si>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</si>
  <si>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</si>
  <si>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</si>
  <si>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</si>
  <si>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</si>
  <si>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</si>
  <si>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</si>
  <si>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</si>
  <si>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</si>
  <si>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</si>
  <si>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</si>
  <si>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</si>
  <si>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</si>
  <si>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</si>
  <si>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</si>
  <si>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</si>
  <si>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</si>
  <si>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</si>
  <si>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</si>
  <si>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</si>
  <si>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</si>
  <si>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</si>
  <si>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</si>
  <si>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</si>
  <si>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</si>
  <si>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</si>
  <si>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</si>
  <si>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</si>
  <si>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</si>
  <si>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</si>
  <si>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</si>
  <si>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</si>
  <si>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</si>
  <si>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</si>
  <si>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</si>
  <si>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</si>
  <si>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</si>
  <si>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</si>
  <si>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</si>
  <si>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</si>
  <si>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</si>
  <si>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</si>
  <si>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</si>
  <si>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</si>
  <si>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</si>
  <si>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</si>
  <si>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</si>
  <si>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</si>
  <si>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</si>
  <si>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</si>
  <si>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</si>
  <si>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</si>
  <si>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</si>
  <si>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</si>
  <si>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</si>
  <si>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</si>
  <si>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</si>
  <si>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</si>
  <si>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</si>
  <si>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</si>
  <si>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</si>
  <si>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</si>
  <si>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</si>
  <si>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</si>
  <si>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</si>
  <si>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</si>
  <si>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</si>
  <si>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</si>
  <si>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</si>
  <si>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</si>
  <si>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</si>
  <si>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</si>
  <si>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</si>
  <si>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</si>
  <si>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</si>
  <si>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</si>
  <si>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</si>
  <si>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</si>
  <si>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</si>
  <si>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</si>
  <si>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</si>
  <si>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</si>
  <si>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</si>
  <si>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</si>
  <si>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</si>
  <si>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</si>
  <si>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</si>
  <si>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</si>
  <si>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</si>
  <si>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</si>
  <si>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</si>
  <si>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</si>
  <si>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</si>
  <si>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</si>
  <si>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</si>
  <si>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</si>
  <si>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</si>
  <si>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</si>
  <si>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</si>
  <si>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</si>
  <si>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</si>
  <si>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</si>
  <si>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</si>
  <si>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</si>
  <si>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</si>
  <si>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</si>
  <si>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</si>
  <si>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</si>
  <si>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</si>
  <si>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</si>
  <si>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</si>
  <si>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</si>
  <si>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</si>
  <si>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</si>
  <si>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</si>
  <si>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</si>
  <si>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</si>
  <si>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</si>
  <si>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</si>
  <si>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</si>
  <si>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</si>
  <si>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</si>
  <si>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</si>
  <si>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</si>
  <si>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</si>
  <si>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</si>
  <si>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</si>
  <si>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</si>
  <si>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</si>
  <si>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</si>
  <si>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</si>
  <si>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</si>
  <si>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</si>
  <si>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</si>
  <si>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</si>
  <si>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</si>
  <si>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</si>
  <si>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</si>
  <si>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</si>
  <si>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</si>
  <si>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</si>
  <si>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</si>
  <si>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</si>
  <si>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</si>
  <si>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</si>
  <si>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</si>
  <si>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</si>
  <si>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</si>
  <si>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</si>
  <si>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</si>
  <si>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</si>
  <si>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</si>
  <si>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</si>
  <si>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</si>
  <si>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</si>
  <si>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</si>
  <si>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</si>
  <si>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</si>
  <si>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</si>
  <si>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</si>
  <si>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</si>
  <si>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</si>
  <si>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</si>
  <si>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</si>
  <si>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</si>
  <si>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</si>
  <si>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</si>
  <si>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</si>
  <si>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</si>
  <si>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</si>
  <si>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</si>
  <si>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</si>
  <si>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</si>
  <si>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</si>
  <si>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</si>
  <si>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</si>
  <si>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</si>
  <si>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</si>
  <si>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</si>
  <si>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</si>
  <si>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</si>
  <si>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</si>
  <si>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</si>
  <si>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</si>
  <si>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</si>
  <si>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</si>
  <si>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</si>
  <si>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</si>
  <si>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</si>
  <si>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</si>
  <si>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</si>
  <si>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</si>
  <si>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</si>
  <si>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</si>
  <si>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</si>
  <si>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</si>
  <si>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</si>
  <si>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</si>
  <si>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</si>
  <si>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</si>
  <si>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</si>
  <si>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</si>
  <si>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</si>
  <si>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</si>
  <si>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</si>
  <si>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</si>
  <si>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</si>
  <si>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</si>
  <si>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</si>
  <si>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</si>
  <si>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</si>
  <si>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</si>
  <si>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</si>
  <si>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</si>
  <si>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</si>
  <si>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</si>
  <si>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</si>
  <si>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</si>
  <si>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</si>
  <si>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</si>
  <si>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All_Regions</t>
  </si>
  <si>
    <t>*~FI_T: SHARE-O~2019</t>
  </si>
  <si>
    <t>*~FI_T: SHARE-O~0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</si>
</sst>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1">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9">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2871" applyFont="1" applyFill="1" applyBorder="1"/>
    <xf numFmtId="0" fontId="21" fillId="4" borderId="0" xfId="2871" applyFont="1" applyFill="1" applyBorder="1"/>
    <xf numFmtId="43" fontId="21" fillId="4" borderId="0" xfId="2878" applyFont="1" applyFill="1"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21" t="s">
        <v>2</v>
      </c>
      <c r="B16" s="221"/>
      <c r="C16" s="221"/>
      <c r="D16" s="22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20" t="s">
        <v>14</v>
      </c>
      <c r="C19" s="220"/>
      <c r="D19" s="22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20" t="s">
        <v>15</v>
      </c>
      <c r="C20" s="220"/>
      <c r="D20" s="22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20" t="s">
        <v>17</v>
      </c>
      <c r="C23" s="220"/>
      <c r="D23" s="22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20" t="s">
        <v>18</v>
      </c>
      <c r="C24" s="220"/>
      <c r="D24" s="22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20" t="s">
        <v>17</v>
      </c>
      <c r="C26" s="220"/>
      <c r="D26" s="22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20" t="s">
        <v>18</v>
      </c>
      <c r="C27" s="220"/>
      <c r="D27" s="22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22" t="s">
        <v>10</v>
      </c>
      <c r="C30" s="220"/>
      <c r="D30" s="22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20" t="s">
        <v>12</v>
      </c>
      <c r="C31" s="220"/>
      <c r="D31" s="22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1152</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1153</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1154</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1155</v>
      </c>
      <c r="B10" s="213" t="s">
        <v>1156</v>
      </c>
    </row>
    <row r="11" spans="1:30">
      <c r="A11" s="214" t="s">
        <v>433</v>
      </c>
      <c r="B11" s="214" t="s">
        <v>58</v>
      </c>
    </row>
    <row r="12" spans="1:30">
      <c r="A12" s="215" t="s">
        <v>456</v>
      </c>
      <c r="B12" s="215" t="s">
        <v>64</v>
      </c>
    </row>
    <row r="13" spans="1:30">
      <c r="A13" s="215" t="s">
        <v>445</v>
      </c>
      <c r="B13" s="215" t="s">
        <v>1157</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1158</v>
      </c>
    </row>
    <row r="19" spans="1:2">
      <c r="A19" s="215" t="s">
        <v>435</v>
      </c>
      <c r="B19" s="215" t="s">
        <v>198</v>
      </c>
    </row>
    <row r="20" spans="1:2">
      <c r="A20" s="215" t="s">
        <v>436</v>
      </c>
      <c r="B20" s="215" t="s">
        <v>220</v>
      </c>
    </row>
    <row r="21" spans="1:2">
      <c r="A21" s="215" t="s">
        <v>437</v>
      </c>
      <c r="B21" s="215" t="s">
        <v>1159</v>
      </c>
    </row>
    <row r="22" spans="1:2">
      <c r="A22" s="215" t="s">
        <v>452</v>
      </c>
      <c r="B22" s="215" t="s">
        <v>1160</v>
      </c>
    </row>
    <row r="23" spans="1:2">
      <c r="A23" s="215" t="s">
        <v>448</v>
      </c>
      <c r="B23" s="215" t="s">
        <v>431</v>
      </c>
    </row>
    <row r="24" spans="1:2">
      <c r="A24" s="215" t="s">
        <v>438</v>
      </c>
      <c r="B24" s="215" t="s">
        <v>267</v>
      </c>
    </row>
    <row r="25" spans="1:2">
      <c r="A25" s="215" t="s">
        <v>439</v>
      </c>
      <c r="B25" s="215" t="s">
        <v>1161</v>
      </c>
    </row>
    <row r="26" spans="1:2">
      <c r="A26" s="215" t="s">
        <v>453</v>
      </c>
      <c r="B26" s="215" t="s">
        <v>1162</v>
      </c>
    </row>
    <row r="27" spans="1:2">
      <c r="A27" s="215" t="s">
        <v>440</v>
      </c>
      <c r="B27" s="215" t="s">
        <v>1163</v>
      </c>
    </row>
    <row r="28" spans="1:2">
      <c r="A28" s="215" t="s">
        <v>458</v>
      </c>
      <c r="B28" s="215" t="s">
        <v>323</v>
      </c>
    </row>
    <row r="29" spans="1:2">
      <c r="A29" s="215" t="s">
        <v>441</v>
      </c>
      <c r="B29" s="215" t="s">
        <v>1164</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1165</v>
      </c>
    </row>
    <row r="35" spans="1:2">
      <c r="A35" s="215" t="s">
        <v>443</v>
      </c>
      <c r="B35" s="215" t="s">
        <v>396</v>
      </c>
    </row>
    <row r="36" spans="1:2">
      <c r="A36" s="215" t="s">
        <v>444</v>
      </c>
      <c r="B36" s="215" t="s">
        <v>413</v>
      </c>
    </row>
    <row r="37" spans="1:2" ht="15">
      <c r="A37" s="216" t="s">
        <v>1166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3" t="s">
        <v>1139</v>
      </c>
      <c r="K1" s="223"/>
      <c r="L1" s="223"/>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9" sqref="B9:B1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4" t="s">
        <v>998</v>
      </c>
      <c r="C15" s="109" t="s">
        <v>966</v>
      </c>
      <c r="D15" s="109" t="s">
        <v>958</v>
      </c>
      <c r="E15" s="80">
        <v>188.45078282828283</v>
      </c>
      <c r="F15" s="80">
        <v>3865.5853757181821</v>
      </c>
      <c r="G15" s="112" t="s">
        <v>434</v>
      </c>
    </row>
    <row r="16" spans="2:30" ht="15">
      <c r="B16" s="225"/>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4" t="s">
        <v>992</v>
      </c>
      <c r="C19" s="109" t="s">
        <v>962</v>
      </c>
      <c r="D19" s="109" t="s">
        <v>958</v>
      </c>
      <c r="E19" s="136">
        <v>186.57015873015874</v>
      </c>
      <c r="F19" s="136">
        <v>3827.0091867428573</v>
      </c>
      <c r="G19" s="110" t="s">
        <v>446</v>
      </c>
    </row>
    <row r="20" spans="2:10" ht="16.5" customHeight="1">
      <c r="B20" s="225"/>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23"/>
  <sheetViews>
    <sheetView tabSelected="1" zoomScaleNormal="100" workbookViewId="0">
      <selection activeCell="T11" sqref="T11"/>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36" ht="23.25" customHeight="1"/>
    <row r="4" spans="1:36" ht="36" customHeight="1" thickBot="1">
      <c r="A4" s="2" t="s">
        <v>1</v>
      </c>
      <c r="C4" s="2" t="s">
        <v>464</v>
      </c>
    </row>
    <row r="5" spans="1:36">
      <c r="A5" s="22">
        <v>0.03</v>
      </c>
      <c r="C5" s="22">
        <v>0.6</v>
      </c>
    </row>
    <row r="6" spans="1:36">
      <c r="A6" s="22"/>
      <c r="C6" s="22"/>
    </row>
    <row r="7" spans="1:36" ht="15">
      <c r="A7" s="22"/>
      <c r="D7" s="226" t="s">
        <v>1168</v>
      </c>
      <c r="E7" s="226"/>
      <c r="I7" s="226" t="s">
        <v>1169</v>
      </c>
      <c r="J7" s="226"/>
    </row>
    <row r="8" spans="1:36" ht="15.75" thickBot="1">
      <c r="A8" s="22"/>
      <c r="C8" s="24" t="s">
        <v>0</v>
      </c>
      <c r="D8" s="24" t="s">
        <v>476</v>
      </c>
      <c r="E8" s="24" t="s">
        <v>1167</v>
      </c>
      <c r="H8" s="24" t="s">
        <v>0</v>
      </c>
      <c r="I8" s="24" t="s">
        <v>476</v>
      </c>
      <c r="J8" s="24" t="s">
        <v>1167</v>
      </c>
    </row>
    <row r="9" spans="1:36" ht="15">
      <c r="A9" s="22"/>
      <c r="C9" s="217" t="s">
        <v>533</v>
      </c>
      <c r="D9" s="1" t="s">
        <v>469</v>
      </c>
      <c r="E9" s="217">
        <f>1-$C$5</f>
        <v>0.4</v>
      </c>
      <c r="H9" s="217" t="s">
        <v>533</v>
      </c>
      <c r="I9" s="1" t="s">
        <v>469</v>
      </c>
      <c r="J9" s="217">
        <v>5</v>
      </c>
    </row>
    <row r="10" spans="1:36" ht="15">
      <c r="A10" s="22"/>
      <c r="D10" s="1" t="s">
        <v>465</v>
      </c>
      <c r="E10" s="219">
        <f>C5</f>
        <v>0.6</v>
      </c>
      <c r="I10" s="1" t="s">
        <v>465</v>
      </c>
      <c r="J10" s="218">
        <v>5</v>
      </c>
    </row>
    <row r="11" spans="1:36">
      <c r="A11" s="22"/>
    </row>
    <row r="12" spans="1:36">
      <c r="A12" s="22"/>
    </row>
    <row r="13" spans="1:36">
      <c r="A13" s="22"/>
      <c r="C13" s="22"/>
    </row>
    <row r="14" spans="1:36">
      <c r="A14" s="22"/>
      <c r="C14" s="210"/>
      <c r="D14" s="210"/>
      <c r="E14" s="210"/>
      <c r="F14" s="210"/>
      <c r="G14" s="210"/>
      <c r="H14" s="210"/>
      <c r="I14" s="210"/>
      <c r="J14" s="210"/>
      <c r="K14" s="210"/>
      <c r="L14" s="210"/>
      <c r="N14" s="210"/>
    </row>
    <row r="15" spans="1:36">
      <c r="A15" s="22"/>
      <c r="C15" s="22"/>
    </row>
    <row r="16" spans="1:36" ht="15">
      <c r="D16" s="226" t="s">
        <v>1063</v>
      </c>
      <c r="E16" s="226"/>
      <c r="AI16" s="226" t="s">
        <v>1062</v>
      </c>
      <c r="AJ16" s="226"/>
    </row>
    <row r="17" spans="1:63" ht="15">
      <c r="C17" s="146" t="s">
        <v>0</v>
      </c>
      <c r="D17" s="146" t="s">
        <v>476</v>
      </c>
      <c r="E17" s="146" t="s">
        <v>460</v>
      </c>
      <c r="F17" s="146" t="s">
        <v>433</v>
      </c>
      <c r="G17" s="146" t="s">
        <v>434</v>
      </c>
      <c r="H17" s="146" t="s">
        <v>435</v>
      </c>
      <c r="I17" s="146" t="s">
        <v>436</v>
      </c>
      <c r="J17" s="146" t="s">
        <v>437</v>
      </c>
      <c r="K17" s="146" t="s">
        <v>438</v>
      </c>
      <c r="L17" s="146" t="s">
        <v>439</v>
      </c>
      <c r="M17" s="146" t="s">
        <v>440</v>
      </c>
      <c r="N17" s="146" t="s">
        <v>441</v>
      </c>
      <c r="O17" s="146" t="s">
        <v>442</v>
      </c>
      <c r="P17" s="146" t="s">
        <v>443</v>
      </c>
      <c r="Q17" s="146" t="s">
        <v>444</v>
      </c>
      <c r="R17" s="146" t="s">
        <v>445</v>
      </c>
      <c r="S17" s="146" t="s">
        <v>446</v>
      </c>
      <c r="T17" s="146" t="s">
        <v>447</v>
      </c>
      <c r="U17" s="146" t="s">
        <v>448</v>
      </c>
      <c r="V17" s="146" t="s">
        <v>449</v>
      </c>
      <c r="W17" s="146" t="s">
        <v>450</v>
      </c>
      <c r="X17" s="146" t="s">
        <v>451</v>
      </c>
      <c r="Y17" s="146" t="s">
        <v>452</v>
      </c>
      <c r="Z17" s="146" t="s">
        <v>453</v>
      </c>
      <c r="AA17" s="146" t="s">
        <v>454</v>
      </c>
      <c r="AB17" s="146" t="s">
        <v>455</v>
      </c>
      <c r="AC17" s="146" t="s">
        <v>456</v>
      </c>
      <c r="AD17" s="146" t="s">
        <v>457</v>
      </c>
      <c r="AE17" s="146" t="s">
        <v>458</v>
      </c>
      <c r="AF17" s="146" t="s">
        <v>463</v>
      </c>
      <c r="AH17" s="146" t="s">
        <v>0</v>
      </c>
      <c r="AI17" s="146" t="s">
        <v>476</v>
      </c>
      <c r="AJ17" s="146" t="s">
        <v>460</v>
      </c>
      <c r="AK17" s="146" t="s">
        <v>433</v>
      </c>
      <c r="AL17" s="146" t="s">
        <v>434</v>
      </c>
      <c r="AM17" s="146" t="s">
        <v>435</v>
      </c>
      <c r="AN17" s="146" t="s">
        <v>436</v>
      </c>
      <c r="AO17" s="146" t="s">
        <v>437</v>
      </c>
      <c r="AP17" s="146" t="s">
        <v>438</v>
      </c>
      <c r="AQ17" s="146" t="s">
        <v>439</v>
      </c>
      <c r="AR17" s="146" t="s">
        <v>440</v>
      </c>
      <c r="AS17" s="146" t="s">
        <v>441</v>
      </c>
      <c r="AT17" s="146" t="s">
        <v>442</v>
      </c>
      <c r="AU17" s="146" t="s">
        <v>443</v>
      </c>
      <c r="AV17" s="146" t="s">
        <v>444</v>
      </c>
      <c r="AW17" s="146" t="s">
        <v>445</v>
      </c>
      <c r="AX17" s="146" t="s">
        <v>446</v>
      </c>
      <c r="AY17" s="146" t="s">
        <v>447</v>
      </c>
      <c r="AZ17" s="146" t="s">
        <v>448</v>
      </c>
      <c r="BA17" s="146" t="s">
        <v>449</v>
      </c>
      <c r="BB17" s="146" t="s">
        <v>450</v>
      </c>
      <c r="BC17" s="146" t="s">
        <v>451</v>
      </c>
      <c r="BD17" s="146" t="s">
        <v>452</v>
      </c>
      <c r="BE17" s="146" t="s">
        <v>453</v>
      </c>
      <c r="BF17" s="146" t="s">
        <v>454</v>
      </c>
      <c r="BG17" s="146" t="s">
        <v>455</v>
      </c>
      <c r="BH17" s="146" t="s">
        <v>456</v>
      </c>
      <c r="BI17" s="146" t="s">
        <v>457</v>
      </c>
      <c r="BJ17" s="146" t="s">
        <v>458</v>
      </c>
      <c r="BK17" s="146" t="s">
        <v>463</v>
      </c>
    </row>
    <row r="18" spans="1:63">
      <c r="A18" s="22"/>
      <c r="C18" s="142" t="s">
        <v>465</v>
      </c>
      <c r="D18" s="142" t="s">
        <v>1052</v>
      </c>
      <c r="E18" s="147">
        <v>0.61361805337652753</v>
      </c>
      <c r="F18" s="143">
        <v>0.6945736434108527</v>
      </c>
      <c r="G18" s="143">
        <v>0.57412331029078389</v>
      </c>
      <c r="H18" s="143">
        <v>0.73369239976062239</v>
      </c>
      <c r="I18" s="143">
        <v>0.76045197740112991</v>
      </c>
      <c r="J18" s="143">
        <v>0.59503105590062111</v>
      </c>
      <c r="K18" s="143">
        <v>0.88073394495412849</v>
      </c>
      <c r="L18" s="143">
        <v>0.81102056655025223</v>
      </c>
      <c r="M18" s="143">
        <v>0.6209535020600353</v>
      </c>
      <c r="N18" s="143">
        <v>0.77865612648221338</v>
      </c>
      <c r="O18" s="143">
        <v>0.47006369426751593</v>
      </c>
      <c r="P18" s="143">
        <v>0.73553719008264462</v>
      </c>
      <c r="Q18" s="143">
        <v>0.7128607053794086</v>
      </c>
      <c r="R18" s="143">
        <v>0.74453941120607792</v>
      </c>
      <c r="S18" s="143">
        <v>0.6833764553686934</v>
      </c>
      <c r="T18" s="143">
        <v>0.64555984555984558</v>
      </c>
      <c r="U18" s="143">
        <v>0.59628957451099007</v>
      </c>
      <c r="V18" s="143">
        <v>0.77071823204419887</v>
      </c>
      <c r="W18" s="143">
        <v>0.6481279534714649</v>
      </c>
      <c r="X18" s="143">
        <v>0.56522659889877169</v>
      </c>
      <c r="Y18" s="143">
        <v>0.74045801526717558</v>
      </c>
      <c r="Z18" s="143">
        <v>0.7182795698924731</v>
      </c>
      <c r="AA18" s="143">
        <v>0.810126582278481</v>
      </c>
      <c r="AB18" s="143">
        <v>0.67241379310344829</v>
      </c>
      <c r="AC18" s="143">
        <v>0.77777777777777779</v>
      </c>
      <c r="AD18" s="143">
        <v>0.54545454545454541</v>
      </c>
      <c r="AE18" s="143">
        <v>0.85989010989010994</v>
      </c>
      <c r="AF18" s="143">
        <f>E18</f>
        <v>0.61361805337652753</v>
      </c>
      <c r="AH18" s="142" t="s">
        <v>465</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145">
        <v>5.1434483577431585E-2</v>
      </c>
      <c r="F19" s="145">
        <v>7.441860465116279E-2</v>
      </c>
      <c r="G19" s="145">
        <v>3.793624583694831E-2</v>
      </c>
      <c r="H19" s="145">
        <v>0.10083782166367444</v>
      </c>
      <c r="I19" s="145">
        <v>8.0225988700564965E-2</v>
      </c>
      <c r="J19" s="145">
        <v>0.1515527950310559</v>
      </c>
      <c r="K19" s="145">
        <v>5.0458715596330278E-2</v>
      </c>
      <c r="L19" s="145">
        <v>6.3639891346526964E-2</v>
      </c>
      <c r="M19" s="145">
        <v>0.12007062978222484</v>
      </c>
      <c r="N19" s="145">
        <v>3.9525691699604744E-2</v>
      </c>
      <c r="O19" s="145">
        <v>3.949044585987261E-2</v>
      </c>
      <c r="P19" s="145">
        <v>9.9173553719008267E-2</v>
      </c>
      <c r="Q19" s="145">
        <v>9.9038118988243676E-2</v>
      </c>
      <c r="R19" s="145">
        <v>7.7872744539411204E-2</v>
      </c>
      <c r="S19" s="145">
        <v>6.241914618369987E-2</v>
      </c>
      <c r="T19" s="145">
        <v>8.4169884169884177E-2</v>
      </c>
      <c r="U19" s="145">
        <v>4.0532365396249243E-2</v>
      </c>
      <c r="V19" s="145">
        <v>7.18232044198895E-2</v>
      </c>
      <c r="W19" s="145">
        <v>6.5067248273355138E-2</v>
      </c>
      <c r="X19" s="145">
        <v>7.4332909783989834E-2</v>
      </c>
      <c r="Y19" s="145">
        <v>8.3969465648854963E-2</v>
      </c>
      <c r="Z19" s="145">
        <v>6.4516129032258063E-2</v>
      </c>
      <c r="AA19" s="145">
        <v>2.5316455696202531E-2</v>
      </c>
      <c r="AB19" s="145">
        <v>3.5919540229885055E-2</v>
      </c>
      <c r="AC19" s="145">
        <v>6.3492063492063489E-2</v>
      </c>
      <c r="AD19" s="145">
        <v>7.0381231671554259E-2</v>
      </c>
      <c r="AE19" s="145">
        <v>6.5934065934065936E-2</v>
      </c>
      <c r="AF19" s="26">
        <f>E19</f>
        <v>5.1434483577431585E-2</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C20" s="148"/>
      <c r="D20" s="139" t="s">
        <v>1054</v>
      </c>
      <c r="E20" s="140">
        <f>1-(E18+E19)</f>
        <v>0.33494746304604084</v>
      </c>
      <c r="F20" s="140">
        <f t="shared" ref="F20:AE20" si="0">1-(F18+F19)</f>
        <v>0.23100775193798451</v>
      </c>
      <c r="G20" s="140">
        <f t="shared" si="0"/>
        <v>0.38794044387226778</v>
      </c>
      <c r="H20" s="140">
        <f t="shared" si="0"/>
        <v>0.16546977857570311</v>
      </c>
      <c r="I20" s="140">
        <f t="shared" si="0"/>
        <v>0.15932203389830513</v>
      </c>
      <c r="J20" s="140">
        <f t="shared" si="0"/>
        <v>0.25341614906832299</v>
      </c>
      <c r="K20" s="140">
        <f t="shared" si="0"/>
        <v>6.8807339449541205E-2</v>
      </c>
      <c r="L20" s="140">
        <f t="shared" si="0"/>
        <v>0.12533954210322085</v>
      </c>
      <c r="M20" s="140">
        <f t="shared" si="0"/>
        <v>0.25897586815773987</v>
      </c>
      <c r="N20" s="140">
        <f t="shared" si="0"/>
        <v>0.18181818181818188</v>
      </c>
      <c r="O20" s="140">
        <f t="shared" si="0"/>
        <v>0.49044585987261147</v>
      </c>
      <c r="P20" s="140">
        <f t="shared" si="0"/>
        <v>0.16528925619834711</v>
      </c>
      <c r="Q20" s="140">
        <f t="shared" si="0"/>
        <v>0.18810117563234774</v>
      </c>
      <c r="R20" s="140">
        <f t="shared" si="0"/>
        <v>0.17758784425451091</v>
      </c>
      <c r="S20" s="140">
        <f t="shared" si="0"/>
        <v>0.25420439844760678</v>
      </c>
      <c r="T20" s="140">
        <f t="shared" si="0"/>
        <v>0.27027027027027029</v>
      </c>
      <c r="U20" s="140">
        <f t="shared" si="0"/>
        <v>0.36317806009276066</v>
      </c>
      <c r="V20" s="140">
        <f t="shared" si="0"/>
        <v>0.15745856353591159</v>
      </c>
      <c r="W20" s="140">
        <f t="shared" si="0"/>
        <v>0.28680479825518002</v>
      </c>
      <c r="X20" s="140">
        <f t="shared" si="0"/>
        <v>0.36044049131723843</v>
      </c>
      <c r="Y20" s="140">
        <f t="shared" si="0"/>
        <v>0.17557251908396942</v>
      </c>
      <c r="Z20" s="140">
        <f t="shared" si="0"/>
        <v>0.21720430107526889</v>
      </c>
      <c r="AA20" s="140">
        <f t="shared" si="0"/>
        <v>0.16455696202531644</v>
      </c>
      <c r="AB20" s="140">
        <f t="shared" si="0"/>
        <v>0.29166666666666663</v>
      </c>
      <c r="AC20" s="140">
        <f t="shared" si="0"/>
        <v>0.15873015873015872</v>
      </c>
      <c r="AD20" s="140">
        <f t="shared" si="0"/>
        <v>0.38416422287390029</v>
      </c>
      <c r="AE20" s="140">
        <f t="shared" si="0"/>
        <v>7.4175824175824134E-2</v>
      </c>
      <c r="AF20" s="141">
        <f>E20</f>
        <v>0.33494746304604084</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C21" s="144" t="s">
        <v>466</v>
      </c>
      <c r="D21" s="144" t="s">
        <v>1052</v>
      </c>
      <c r="E21" s="26">
        <v>0.61361805337652753</v>
      </c>
      <c r="F21" s="26">
        <v>0.6945736434108527</v>
      </c>
      <c r="G21" s="26">
        <v>0.57412331029078389</v>
      </c>
      <c r="H21" s="26">
        <v>0.73369239976062239</v>
      </c>
      <c r="I21" s="26">
        <v>0.76045197740112991</v>
      </c>
      <c r="J21" s="26">
        <v>0.59503105590062111</v>
      </c>
      <c r="K21" s="26">
        <v>0.88073394495412849</v>
      </c>
      <c r="L21" s="26">
        <v>0.81102056655025223</v>
      </c>
      <c r="M21" s="26">
        <v>0.6209535020600353</v>
      </c>
      <c r="N21" s="26">
        <v>0.77865612648221338</v>
      </c>
      <c r="O21" s="26">
        <v>0.47006369426751593</v>
      </c>
      <c r="P21" s="26">
        <v>0.73553719008264462</v>
      </c>
      <c r="Q21" s="26">
        <v>0.7128607053794086</v>
      </c>
      <c r="R21" s="26">
        <v>0.74453941120607792</v>
      </c>
      <c r="S21" s="26">
        <v>0.6833764553686934</v>
      </c>
      <c r="T21" s="26">
        <v>0.64555984555984558</v>
      </c>
      <c r="U21" s="26">
        <v>0.59628957451099007</v>
      </c>
      <c r="V21" s="26">
        <v>0.77071823204419887</v>
      </c>
      <c r="W21" s="26">
        <v>0.6481279534714649</v>
      </c>
      <c r="X21" s="26">
        <v>0.56522659889877169</v>
      </c>
      <c r="Y21" s="26">
        <v>0.74045801526717558</v>
      </c>
      <c r="Z21" s="26">
        <v>0.7182795698924731</v>
      </c>
      <c r="AA21" s="26">
        <v>0.810126582278481</v>
      </c>
      <c r="AB21" s="26">
        <v>0.67241379310344829</v>
      </c>
      <c r="AC21" s="26">
        <v>0.77777777777777779</v>
      </c>
      <c r="AD21" s="26">
        <v>0.54545454545454541</v>
      </c>
      <c r="AE21" s="26">
        <v>0.85989010989010994</v>
      </c>
      <c r="AF21" s="26">
        <f t="shared" ref="AF21:AF29" si="1">E21</f>
        <v>0.61361805337652753</v>
      </c>
      <c r="AH21" s="144" t="s">
        <v>466</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1:63">
      <c r="C22" s="144"/>
      <c r="D22" s="1" t="s">
        <v>1053</v>
      </c>
      <c r="E22" s="145">
        <v>5.1434483577431585E-2</v>
      </c>
      <c r="F22" s="145">
        <v>7.441860465116279E-2</v>
      </c>
      <c r="G22" s="145">
        <v>3.793624583694831E-2</v>
      </c>
      <c r="H22" s="145">
        <v>0.10083782166367444</v>
      </c>
      <c r="I22" s="145">
        <v>8.0225988700564965E-2</v>
      </c>
      <c r="J22" s="145">
        <v>0.1515527950310559</v>
      </c>
      <c r="K22" s="145">
        <v>5.0458715596330278E-2</v>
      </c>
      <c r="L22" s="145">
        <v>6.3639891346526964E-2</v>
      </c>
      <c r="M22" s="145">
        <v>0.12007062978222484</v>
      </c>
      <c r="N22" s="145">
        <v>3.9525691699604744E-2</v>
      </c>
      <c r="O22" s="145">
        <v>3.949044585987261E-2</v>
      </c>
      <c r="P22" s="145">
        <v>9.9173553719008267E-2</v>
      </c>
      <c r="Q22" s="145">
        <v>9.9038118988243676E-2</v>
      </c>
      <c r="R22" s="145">
        <v>7.7872744539411204E-2</v>
      </c>
      <c r="S22" s="145">
        <v>6.241914618369987E-2</v>
      </c>
      <c r="T22" s="145">
        <v>8.4169884169884177E-2</v>
      </c>
      <c r="U22" s="145">
        <v>4.0532365396249243E-2</v>
      </c>
      <c r="V22" s="145">
        <v>7.18232044198895E-2</v>
      </c>
      <c r="W22" s="145">
        <v>6.5067248273355138E-2</v>
      </c>
      <c r="X22" s="145">
        <v>7.4332909783989834E-2</v>
      </c>
      <c r="Y22" s="145">
        <v>8.3969465648854963E-2</v>
      </c>
      <c r="Z22" s="145">
        <v>6.4516129032258063E-2</v>
      </c>
      <c r="AA22" s="145">
        <v>2.5316455696202531E-2</v>
      </c>
      <c r="AB22" s="145">
        <v>3.5919540229885055E-2</v>
      </c>
      <c r="AC22" s="145">
        <v>6.3492063492063489E-2</v>
      </c>
      <c r="AD22" s="145">
        <v>7.0381231671554259E-2</v>
      </c>
      <c r="AE22" s="145">
        <v>6.5934065934065936E-2</v>
      </c>
      <c r="AF22" s="26">
        <f t="shared" si="1"/>
        <v>5.1434483577431585E-2</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1:63">
      <c r="C23" s="144"/>
      <c r="D23" s="1" t="s">
        <v>1054</v>
      </c>
      <c r="E23" s="145">
        <f>1-(E21+E22)</f>
        <v>0.33494746304604084</v>
      </c>
      <c r="F23" s="145">
        <f t="shared" ref="F23:AE23" si="2">1-(F21+F22)</f>
        <v>0.23100775193798451</v>
      </c>
      <c r="G23" s="145">
        <f t="shared" si="2"/>
        <v>0.38794044387226778</v>
      </c>
      <c r="H23" s="145">
        <f t="shared" si="2"/>
        <v>0.16546977857570311</v>
      </c>
      <c r="I23" s="145">
        <f t="shared" si="2"/>
        <v>0.15932203389830513</v>
      </c>
      <c r="J23" s="145">
        <f t="shared" si="2"/>
        <v>0.25341614906832299</v>
      </c>
      <c r="K23" s="145">
        <f t="shared" si="2"/>
        <v>6.8807339449541205E-2</v>
      </c>
      <c r="L23" s="145">
        <f t="shared" si="2"/>
        <v>0.12533954210322085</v>
      </c>
      <c r="M23" s="145">
        <f t="shared" si="2"/>
        <v>0.25897586815773987</v>
      </c>
      <c r="N23" s="145">
        <f t="shared" si="2"/>
        <v>0.18181818181818188</v>
      </c>
      <c r="O23" s="145">
        <f t="shared" si="2"/>
        <v>0.49044585987261147</v>
      </c>
      <c r="P23" s="145">
        <f t="shared" si="2"/>
        <v>0.16528925619834711</v>
      </c>
      <c r="Q23" s="145">
        <f t="shared" si="2"/>
        <v>0.18810117563234774</v>
      </c>
      <c r="R23" s="145">
        <f t="shared" si="2"/>
        <v>0.17758784425451091</v>
      </c>
      <c r="S23" s="145">
        <f t="shared" si="2"/>
        <v>0.25420439844760678</v>
      </c>
      <c r="T23" s="145">
        <f t="shared" si="2"/>
        <v>0.27027027027027029</v>
      </c>
      <c r="U23" s="145">
        <f t="shared" si="2"/>
        <v>0.36317806009276066</v>
      </c>
      <c r="V23" s="145">
        <f t="shared" si="2"/>
        <v>0.15745856353591159</v>
      </c>
      <c r="W23" s="145">
        <f t="shared" si="2"/>
        <v>0.28680479825518002</v>
      </c>
      <c r="X23" s="145">
        <f t="shared" si="2"/>
        <v>0.36044049131723843</v>
      </c>
      <c r="Y23" s="145">
        <f t="shared" si="2"/>
        <v>0.17557251908396942</v>
      </c>
      <c r="Z23" s="145">
        <f t="shared" si="2"/>
        <v>0.21720430107526889</v>
      </c>
      <c r="AA23" s="145">
        <f t="shared" si="2"/>
        <v>0.16455696202531644</v>
      </c>
      <c r="AB23" s="145">
        <f t="shared" si="2"/>
        <v>0.29166666666666663</v>
      </c>
      <c r="AC23" s="145">
        <f t="shared" si="2"/>
        <v>0.15873015873015872</v>
      </c>
      <c r="AD23" s="145">
        <f t="shared" si="2"/>
        <v>0.38416422287390029</v>
      </c>
      <c r="AE23" s="145">
        <f t="shared" si="2"/>
        <v>7.4175824175824134E-2</v>
      </c>
      <c r="AF23" s="26">
        <f t="shared" si="1"/>
        <v>0.33494746304604084</v>
      </c>
      <c r="AH23" s="144"/>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1:63">
      <c r="C24" s="142" t="s">
        <v>467</v>
      </c>
      <c r="D24" s="142" t="s">
        <v>1052</v>
      </c>
      <c r="E24" s="143">
        <v>0.67681169552484599</v>
      </c>
      <c r="F24" s="143">
        <v>0.72127417519908987</v>
      </c>
      <c r="G24" s="143">
        <v>0.68827452667814115</v>
      </c>
      <c r="H24" s="143">
        <v>0.65054744525547448</v>
      </c>
      <c r="I24" s="143">
        <v>0.69774011299435024</v>
      </c>
      <c r="J24" s="143">
        <v>0.69097399286078531</v>
      </c>
      <c r="K24" s="143">
        <v>0.64042303172737958</v>
      </c>
      <c r="L24" s="143">
        <v>0.70898229144442071</v>
      </c>
      <c r="M24" s="143">
        <v>0.65239628717560139</v>
      </c>
      <c r="N24" s="143">
        <v>0.71935235158057054</v>
      </c>
      <c r="O24" s="143">
        <v>0.64579256360078274</v>
      </c>
      <c r="P24" s="143">
        <v>0.66745442268737343</v>
      </c>
      <c r="Q24" s="143">
        <v>0.64216928535225548</v>
      </c>
      <c r="R24" s="143">
        <v>0.59632294164668265</v>
      </c>
      <c r="S24" s="143">
        <v>0.68252823840422971</v>
      </c>
      <c r="T24" s="143">
        <v>0.63496341932999611</v>
      </c>
      <c r="U24" s="143">
        <v>0.73918039065492147</v>
      </c>
      <c r="V24" s="143">
        <v>0.77610138805069406</v>
      </c>
      <c r="W24" s="143">
        <v>0.69228627123363962</v>
      </c>
      <c r="X24" s="143">
        <v>0.5828374569370498</v>
      </c>
      <c r="Y24" s="143">
        <v>0.60474308300395252</v>
      </c>
      <c r="Z24" s="143">
        <v>0.64798206278026904</v>
      </c>
      <c r="AA24" s="143">
        <v>0.66276803118908378</v>
      </c>
      <c r="AB24" s="143">
        <v>0.61085450346420322</v>
      </c>
      <c r="AC24" s="143">
        <v>0.68844221105527637</v>
      </c>
      <c r="AD24" s="143">
        <v>0.6504592112371691</v>
      </c>
      <c r="AE24" s="143">
        <v>0.75409836065573765</v>
      </c>
      <c r="AF24" s="143">
        <f t="shared" si="1"/>
        <v>0.67681169552484599</v>
      </c>
      <c r="AH24" s="142" t="s">
        <v>467</v>
      </c>
      <c r="AI24" s="142" t="s">
        <v>1052</v>
      </c>
      <c r="AJ24" s="147">
        <v>5</v>
      </c>
      <c r="AK24" s="147">
        <v>5</v>
      </c>
      <c r="AL24" s="147">
        <v>5</v>
      </c>
      <c r="AM24" s="147">
        <v>5</v>
      </c>
      <c r="AN24" s="147">
        <v>5</v>
      </c>
      <c r="AO24" s="147">
        <v>5</v>
      </c>
      <c r="AP24" s="147">
        <v>5</v>
      </c>
      <c r="AQ24" s="147">
        <v>5</v>
      </c>
      <c r="AR24" s="147">
        <v>5</v>
      </c>
      <c r="AS24" s="147">
        <v>5</v>
      </c>
      <c r="AT24" s="147">
        <v>5</v>
      </c>
      <c r="AU24" s="147">
        <v>5</v>
      </c>
      <c r="AV24" s="147">
        <v>5</v>
      </c>
      <c r="AW24" s="147">
        <v>5</v>
      </c>
      <c r="AX24" s="147">
        <v>5</v>
      </c>
      <c r="AY24" s="147">
        <v>5</v>
      </c>
      <c r="AZ24" s="147">
        <v>5</v>
      </c>
      <c r="BA24" s="147">
        <v>5</v>
      </c>
      <c r="BB24" s="147">
        <v>5</v>
      </c>
      <c r="BC24" s="147">
        <v>5</v>
      </c>
      <c r="BD24" s="147">
        <v>5</v>
      </c>
      <c r="BE24" s="147">
        <v>5</v>
      </c>
      <c r="BF24" s="147">
        <v>5</v>
      </c>
      <c r="BG24" s="147">
        <v>5</v>
      </c>
      <c r="BH24" s="147">
        <v>5</v>
      </c>
      <c r="BI24" s="147">
        <v>5</v>
      </c>
      <c r="BJ24" s="147">
        <v>5</v>
      </c>
      <c r="BK24" s="147">
        <v>5</v>
      </c>
    </row>
    <row r="25" spans="1:63">
      <c r="C25" s="144"/>
      <c r="D25" s="1" t="s">
        <v>1053</v>
      </c>
      <c r="E25" s="26">
        <v>0.16871353887503593</v>
      </c>
      <c r="F25" s="26">
        <v>0.14050056882821388</v>
      </c>
      <c r="G25" s="26">
        <v>0.12740963855421686</v>
      </c>
      <c r="H25" s="26">
        <v>0.2127433090024331</v>
      </c>
      <c r="I25" s="26">
        <v>0.17231638418079095</v>
      </c>
      <c r="J25" s="26">
        <v>0.25650178480367158</v>
      </c>
      <c r="K25" s="26">
        <v>0.17156286721504113</v>
      </c>
      <c r="L25" s="26">
        <v>0.16129720503520376</v>
      </c>
      <c r="M25" s="26">
        <v>0.2263686304224285</v>
      </c>
      <c r="N25" s="26">
        <v>0.17887432536622977</v>
      </c>
      <c r="O25" s="26">
        <v>0.15068493150684931</v>
      </c>
      <c r="P25" s="26">
        <v>0.19209993247805537</v>
      </c>
      <c r="Q25" s="26">
        <v>0.26583882412569693</v>
      </c>
      <c r="R25" s="26">
        <v>0.2246203037569944</v>
      </c>
      <c r="S25" s="26">
        <v>0.19334294640711366</v>
      </c>
      <c r="T25" s="26">
        <v>0.18867924528301888</v>
      </c>
      <c r="U25" s="26">
        <v>0.14687859057832248</v>
      </c>
      <c r="V25" s="26">
        <v>0.14393482196741098</v>
      </c>
      <c r="W25" s="26">
        <v>0.19353940406571984</v>
      </c>
      <c r="X25" s="26">
        <v>0.21782023175696838</v>
      </c>
      <c r="Y25" s="26">
        <v>0.30039525691699603</v>
      </c>
      <c r="Z25" s="26">
        <v>0.184304932735426</v>
      </c>
      <c r="AA25" s="26">
        <v>0.1189083820662768</v>
      </c>
      <c r="AB25" s="26">
        <v>0.15242494226327943</v>
      </c>
      <c r="AC25" s="26">
        <v>0.12763819095477386</v>
      </c>
      <c r="AD25" s="26">
        <v>0.20583468395461912</v>
      </c>
      <c r="AE25" s="26">
        <v>7.0257611241217793E-2</v>
      </c>
      <c r="AF25" s="26">
        <f t="shared" si="1"/>
        <v>0.16871353887503593</v>
      </c>
      <c r="AH25" s="144"/>
      <c r="AI25" s="1" t="s">
        <v>1053</v>
      </c>
      <c r="AJ25" s="145">
        <v>5</v>
      </c>
      <c r="AK25" s="145">
        <v>5</v>
      </c>
      <c r="AL25" s="145">
        <v>5</v>
      </c>
      <c r="AM25" s="145">
        <v>5</v>
      </c>
      <c r="AN25" s="145">
        <v>5</v>
      </c>
      <c r="AO25" s="145">
        <v>5</v>
      </c>
      <c r="AP25" s="145">
        <v>5</v>
      </c>
      <c r="AQ25" s="145">
        <v>5</v>
      </c>
      <c r="AR25" s="145">
        <v>5</v>
      </c>
      <c r="AS25" s="145">
        <v>5</v>
      </c>
      <c r="AT25" s="145">
        <v>5</v>
      </c>
      <c r="AU25" s="145">
        <v>5</v>
      </c>
      <c r="AV25" s="145">
        <v>5</v>
      </c>
      <c r="AW25" s="145">
        <v>5</v>
      </c>
      <c r="AX25" s="145">
        <v>5</v>
      </c>
      <c r="AY25" s="145">
        <v>5</v>
      </c>
      <c r="AZ25" s="145">
        <v>5</v>
      </c>
      <c r="BA25" s="145">
        <v>5</v>
      </c>
      <c r="BB25" s="145">
        <v>5</v>
      </c>
      <c r="BC25" s="145">
        <v>5</v>
      </c>
      <c r="BD25" s="145">
        <v>5</v>
      </c>
      <c r="BE25" s="145">
        <v>5</v>
      </c>
      <c r="BF25" s="145">
        <v>5</v>
      </c>
      <c r="BG25" s="145">
        <v>5</v>
      </c>
      <c r="BH25" s="145">
        <v>5</v>
      </c>
      <c r="BI25" s="145">
        <v>5</v>
      </c>
      <c r="BJ25" s="145">
        <v>5</v>
      </c>
      <c r="BK25" s="145">
        <v>5</v>
      </c>
    </row>
    <row r="26" spans="1:63">
      <c r="C26" s="148"/>
      <c r="D26" s="139" t="s">
        <v>1054</v>
      </c>
      <c r="E26" s="141">
        <f>1-(E24+E25)</f>
        <v>0.15447476560011808</v>
      </c>
      <c r="F26" s="141">
        <f t="shared" ref="F26:AE26" si="3">1-(F24+F25)</f>
        <v>0.13822525597269619</v>
      </c>
      <c r="G26" s="141">
        <f t="shared" si="3"/>
        <v>0.18431583476764202</v>
      </c>
      <c r="H26" s="141">
        <f t="shared" si="3"/>
        <v>0.13670924574209242</v>
      </c>
      <c r="I26" s="141">
        <f t="shared" si="3"/>
        <v>0.12994350282485878</v>
      </c>
      <c r="J26" s="141">
        <f t="shared" si="3"/>
        <v>5.2524222335543103E-2</v>
      </c>
      <c r="K26" s="141">
        <f t="shared" si="3"/>
        <v>0.18801410105757932</v>
      </c>
      <c r="L26" s="141">
        <f t="shared" si="3"/>
        <v>0.12972050352037556</v>
      </c>
      <c r="M26" s="141">
        <f t="shared" si="3"/>
        <v>0.12123508240197012</v>
      </c>
      <c r="N26" s="141">
        <f t="shared" si="3"/>
        <v>0.10177332305319964</v>
      </c>
      <c r="O26" s="141">
        <f t="shared" si="3"/>
        <v>0.20352250489236789</v>
      </c>
      <c r="P26" s="141">
        <f t="shared" si="3"/>
        <v>0.14044564483457123</v>
      </c>
      <c r="Q26" s="141">
        <f t="shared" si="3"/>
        <v>9.1991890522047592E-2</v>
      </c>
      <c r="R26" s="141">
        <f t="shared" si="3"/>
        <v>0.17905675459632298</v>
      </c>
      <c r="S26" s="141">
        <f t="shared" si="3"/>
        <v>0.12412881518865659</v>
      </c>
      <c r="T26" s="141">
        <f t="shared" si="3"/>
        <v>0.17635733538698495</v>
      </c>
      <c r="U26" s="141">
        <f t="shared" si="3"/>
        <v>0.113941018766756</v>
      </c>
      <c r="V26" s="141">
        <f t="shared" si="3"/>
        <v>7.9963789981895017E-2</v>
      </c>
      <c r="W26" s="141">
        <f t="shared" si="3"/>
        <v>0.11417432470064059</v>
      </c>
      <c r="X26" s="141">
        <f t="shared" si="3"/>
        <v>0.19934231130598179</v>
      </c>
      <c r="Y26" s="141">
        <f t="shared" si="3"/>
        <v>9.4861660079051502E-2</v>
      </c>
      <c r="Z26" s="141">
        <f t="shared" si="3"/>
        <v>0.16771300448430493</v>
      </c>
      <c r="AA26" s="141">
        <f t="shared" si="3"/>
        <v>0.21832358674463936</v>
      </c>
      <c r="AB26" s="141">
        <f t="shared" si="3"/>
        <v>0.23672055427251737</v>
      </c>
      <c r="AC26" s="141">
        <f t="shared" si="3"/>
        <v>0.18391959798994972</v>
      </c>
      <c r="AD26" s="141">
        <f t="shared" si="3"/>
        <v>0.14370610480821178</v>
      </c>
      <c r="AE26" s="141">
        <f t="shared" si="3"/>
        <v>0.17564402810304458</v>
      </c>
      <c r="AF26" s="141">
        <f t="shared" si="1"/>
        <v>0.15447476560011808</v>
      </c>
      <c r="AH26" s="148"/>
      <c r="AI26" s="139" t="s">
        <v>1054</v>
      </c>
      <c r="AJ26" s="140">
        <v>5</v>
      </c>
      <c r="AK26" s="140">
        <v>5</v>
      </c>
      <c r="AL26" s="140">
        <v>5</v>
      </c>
      <c r="AM26" s="140">
        <v>5</v>
      </c>
      <c r="AN26" s="140">
        <v>5</v>
      </c>
      <c r="AO26" s="140">
        <v>5</v>
      </c>
      <c r="AP26" s="140">
        <v>5</v>
      </c>
      <c r="AQ26" s="140">
        <v>5</v>
      </c>
      <c r="AR26" s="140">
        <v>5</v>
      </c>
      <c r="AS26" s="140">
        <v>5</v>
      </c>
      <c r="AT26" s="140">
        <v>5</v>
      </c>
      <c r="AU26" s="140">
        <v>5</v>
      </c>
      <c r="AV26" s="140">
        <v>5</v>
      </c>
      <c r="AW26" s="140">
        <v>5</v>
      </c>
      <c r="AX26" s="140">
        <v>5</v>
      </c>
      <c r="AY26" s="140">
        <v>5</v>
      </c>
      <c r="AZ26" s="140">
        <v>5</v>
      </c>
      <c r="BA26" s="140">
        <v>5</v>
      </c>
      <c r="BB26" s="140">
        <v>5</v>
      </c>
      <c r="BC26" s="140">
        <v>5</v>
      </c>
      <c r="BD26" s="140">
        <v>5</v>
      </c>
      <c r="BE26" s="140">
        <v>5</v>
      </c>
      <c r="BF26" s="140">
        <v>5</v>
      </c>
      <c r="BG26" s="140">
        <v>5</v>
      </c>
      <c r="BH26" s="140">
        <v>5</v>
      </c>
      <c r="BI26" s="140">
        <v>5</v>
      </c>
      <c r="BJ26" s="140">
        <v>5</v>
      </c>
      <c r="BK26" s="140">
        <v>5</v>
      </c>
    </row>
    <row r="27" spans="1:63">
      <c r="C27" s="144" t="s">
        <v>468</v>
      </c>
      <c r="D27" s="144" t="s">
        <v>1052</v>
      </c>
      <c r="E27" s="26">
        <v>0.55096921697795098</v>
      </c>
      <c r="F27" s="26">
        <v>0.54587155963302747</v>
      </c>
      <c r="G27" s="26">
        <v>0.55501559875209983</v>
      </c>
      <c r="H27" s="26">
        <v>0.55717003978550428</v>
      </c>
      <c r="I27" s="26">
        <v>0.61781946072684646</v>
      </c>
      <c r="J27" s="26">
        <v>0.63038714390065742</v>
      </c>
      <c r="K27" s="26">
        <v>0.53875968992248058</v>
      </c>
      <c r="L27" s="26">
        <v>0.57623712635016322</v>
      </c>
      <c r="M27" s="26">
        <v>0.58766332421756307</v>
      </c>
      <c r="N27" s="26">
        <v>0.63788968824940051</v>
      </c>
      <c r="O27" s="26">
        <v>0.60311128839250094</v>
      </c>
      <c r="P27" s="26">
        <v>0.44195250659630608</v>
      </c>
      <c r="Q27" s="26">
        <v>0.49887189771872648</v>
      </c>
      <c r="R27" s="26">
        <v>0.5861200183234081</v>
      </c>
      <c r="S27" s="26">
        <v>0.53289705157976219</v>
      </c>
      <c r="T27" s="26">
        <v>0.47977764999041594</v>
      </c>
      <c r="U27" s="26">
        <v>0.64353499406880188</v>
      </c>
      <c r="V27" s="26">
        <v>0.66475583864118892</v>
      </c>
      <c r="W27" s="26">
        <v>0.55326662742789878</v>
      </c>
      <c r="X27" s="26">
        <v>0.44061720698254364</v>
      </c>
      <c r="Y27" s="26">
        <v>0.47600767754318618</v>
      </c>
      <c r="Z27" s="26">
        <v>0.54827915869980881</v>
      </c>
      <c r="AA27" s="26">
        <v>0.58585858585858586</v>
      </c>
      <c r="AB27" s="26">
        <v>0.55321637426900583</v>
      </c>
      <c r="AC27" s="26">
        <v>0.58722109533468558</v>
      </c>
      <c r="AD27" s="26">
        <v>0.48339380407479765</v>
      </c>
      <c r="AE27" s="26">
        <v>0.66513292433537829</v>
      </c>
      <c r="AF27" s="26">
        <f t="shared" si="1"/>
        <v>0.55096921697795098</v>
      </c>
      <c r="AH27" s="144" t="s">
        <v>468</v>
      </c>
      <c r="AI27" s="144" t="s">
        <v>1052</v>
      </c>
      <c r="AJ27" s="147">
        <v>5</v>
      </c>
      <c r="AK27" s="147">
        <v>5</v>
      </c>
      <c r="AL27" s="147">
        <v>5</v>
      </c>
      <c r="AM27" s="147">
        <v>5</v>
      </c>
      <c r="AN27" s="147">
        <v>5</v>
      </c>
      <c r="AO27" s="147">
        <v>5</v>
      </c>
      <c r="AP27" s="147">
        <v>5</v>
      </c>
      <c r="AQ27" s="147">
        <v>5</v>
      </c>
      <c r="AR27" s="147">
        <v>5</v>
      </c>
      <c r="AS27" s="147">
        <v>5</v>
      </c>
      <c r="AT27" s="147">
        <v>5</v>
      </c>
      <c r="AU27" s="147">
        <v>5</v>
      </c>
      <c r="AV27" s="147">
        <v>5</v>
      </c>
      <c r="AW27" s="147">
        <v>5</v>
      </c>
      <c r="AX27" s="147">
        <v>5</v>
      </c>
      <c r="AY27" s="147">
        <v>5</v>
      </c>
      <c r="AZ27" s="147">
        <v>5</v>
      </c>
      <c r="BA27" s="147">
        <v>5</v>
      </c>
      <c r="BB27" s="147">
        <v>5</v>
      </c>
      <c r="BC27" s="147">
        <v>5</v>
      </c>
      <c r="BD27" s="147">
        <v>5</v>
      </c>
      <c r="BE27" s="147">
        <v>5</v>
      </c>
      <c r="BF27" s="147">
        <v>5</v>
      </c>
      <c r="BG27" s="147">
        <v>5</v>
      </c>
      <c r="BH27" s="147">
        <v>5</v>
      </c>
      <c r="BI27" s="147">
        <v>5</v>
      </c>
      <c r="BJ27" s="147">
        <v>5</v>
      </c>
      <c r="BK27" s="147">
        <v>5</v>
      </c>
    </row>
    <row r="28" spans="1:63">
      <c r="C28" s="144"/>
      <c r="D28" s="1" t="s">
        <v>1053</v>
      </c>
      <c r="E28" s="26">
        <v>0.32876892584277057</v>
      </c>
      <c r="F28" s="26">
        <v>0.36983944954128439</v>
      </c>
      <c r="G28" s="26">
        <v>0.19108471322294215</v>
      </c>
      <c r="H28" s="26">
        <v>0.30185089084933403</v>
      </c>
      <c r="I28" s="26">
        <v>0.31262211801484957</v>
      </c>
      <c r="J28" s="26">
        <v>0.30314097881665447</v>
      </c>
      <c r="K28" s="26">
        <v>0.36356589147286822</v>
      </c>
      <c r="L28" s="26">
        <v>0.34463702587289624</v>
      </c>
      <c r="M28" s="26">
        <v>0.32330598602248556</v>
      </c>
      <c r="N28" s="26">
        <v>0.26618705035971224</v>
      </c>
      <c r="O28" s="26">
        <v>0.24331870761866772</v>
      </c>
      <c r="P28" s="26">
        <v>0.4841688654353562</v>
      </c>
      <c r="Q28" s="26">
        <v>0.38530960140386061</v>
      </c>
      <c r="R28" s="26">
        <v>0.31287219422812645</v>
      </c>
      <c r="S28" s="26">
        <v>0.36640630497501936</v>
      </c>
      <c r="T28" s="26">
        <v>0.44163312248418629</v>
      </c>
      <c r="U28" s="26">
        <v>0.25227362593910635</v>
      </c>
      <c r="V28" s="26">
        <v>0.28832271762208067</v>
      </c>
      <c r="W28" s="26">
        <v>0.3616833431430253</v>
      </c>
      <c r="X28" s="26">
        <v>0.40211970074812969</v>
      </c>
      <c r="Y28" s="26">
        <v>0.37364043506078054</v>
      </c>
      <c r="Z28" s="26">
        <v>0.36950286806883365</v>
      </c>
      <c r="AA28" s="26">
        <v>0.35307621671258033</v>
      </c>
      <c r="AB28" s="26">
        <v>0.32592592592592595</v>
      </c>
      <c r="AC28" s="26">
        <v>0.32150101419878296</v>
      </c>
      <c r="AD28" s="26">
        <v>0.41375941948088196</v>
      </c>
      <c r="AE28" s="26">
        <v>0.22955010224948874</v>
      </c>
      <c r="AF28" s="26">
        <f t="shared" si="1"/>
        <v>0.32876892584277057</v>
      </c>
      <c r="AH28" s="144"/>
      <c r="AI28" s="1" t="s">
        <v>1053</v>
      </c>
      <c r="AJ28" s="145">
        <v>5</v>
      </c>
      <c r="AK28" s="145">
        <v>5</v>
      </c>
      <c r="AL28" s="145">
        <v>5</v>
      </c>
      <c r="AM28" s="145">
        <v>5</v>
      </c>
      <c r="AN28" s="145">
        <v>5</v>
      </c>
      <c r="AO28" s="145">
        <v>5</v>
      </c>
      <c r="AP28" s="145">
        <v>5</v>
      </c>
      <c r="AQ28" s="145">
        <v>5</v>
      </c>
      <c r="AR28" s="145">
        <v>5</v>
      </c>
      <c r="AS28" s="145">
        <v>5</v>
      </c>
      <c r="AT28" s="145">
        <v>5</v>
      </c>
      <c r="AU28" s="145">
        <v>5</v>
      </c>
      <c r="AV28" s="145">
        <v>5</v>
      </c>
      <c r="AW28" s="145">
        <v>5</v>
      </c>
      <c r="AX28" s="145">
        <v>5</v>
      </c>
      <c r="AY28" s="145">
        <v>5</v>
      </c>
      <c r="AZ28" s="145">
        <v>5</v>
      </c>
      <c r="BA28" s="145">
        <v>5</v>
      </c>
      <c r="BB28" s="145">
        <v>5</v>
      </c>
      <c r="BC28" s="145">
        <v>5</v>
      </c>
      <c r="BD28" s="145">
        <v>5</v>
      </c>
      <c r="BE28" s="145">
        <v>5</v>
      </c>
      <c r="BF28" s="145">
        <v>5</v>
      </c>
      <c r="BG28" s="145">
        <v>5</v>
      </c>
      <c r="BH28" s="145">
        <v>5</v>
      </c>
      <c r="BI28" s="145">
        <v>5</v>
      </c>
      <c r="BJ28" s="145">
        <v>5</v>
      </c>
      <c r="BK28" s="145">
        <v>5</v>
      </c>
    </row>
    <row r="29" spans="1:63">
      <c r="D29" s="1" t="s">
        <v>1054</v>
      </c>
      <c r="E29" s="26">
        <f>1-(E27+E28)</f>
        <v>0.1202618571792784</v>
      </c>
      <c r="F29" s="26">
        <f t="shared" ref="F29:AE29" si="4">1-(F27+F28)</f>
        <v>8.4288990825688082E-2</v>
      </c>
      <c r="G29" s="26">
        <f t="shared" si="4"/>
        <v>0.25389968802495799</v>
      </c>
      <c r="H29" s="26">
        <f t="shared" si="4"/>
        <v>0.14097906936516169</v>
      </c>
      <c r="I29" s="26">
        <f t="shared" si="4"/>
        <v>6.9558421258304026E-2</v>
      </c>
      <c r="J29" s="26">
        <f t="shared" si="4"/>
        <v>6.6471877282688108E-2</v>
      </c>
      <c r="K29" s="26">
        <f t="shared" si="4"/>
        <v>9.7674418604651203E-2</v>
      </c>
      <c r="L29" s="26">
        <f t="shared" si="4"/>
        <v>7.9125847776940539E-2</v>
      </c>
      <c r="M29" s="26">
        <f t="shared" si="4"/>
        <v>8.903068975995132E-2</v>
      </c>
      <c r="N29" s="26">
        <f t="shared" si="4"/>
        <v>9.5923261390887249E-2</v>
      </c>
      <c r="O29" s="26">
        <f t="shared" si="4"/>
        <v>0.15357000398883136</v>
      </c>
      <c r="P29" s="26">
        <f t="shared" si="4"/>
        <v>7.3878627968337662E-2</v>
      </c>
      <c r="Q29" s="26">
        <f t="shared" si="4"/>
        <v>0.11581850087741286</v>
      </c>
      <c r="R29" s="26">
        <f t="shared" si="4"/>
        <v>0.10100778744846539</v>
      </c>
      <c r="S29" s="26">
        <f t="shared" si="4"/>
        <v>0.10069664344521845</v>
      </c>
      <c r="T29" s="26">
        <f t="shared" si="4"/>
        <v>7.8589227525397765E-2</v>
      </c>
      <c r="U29" s="26">
        <f t="shared" si="4"/>
        <v>0.10419137999209171</v>
      </c>
      <c r="V29" s="26">
        <f t="shared" si="4"/>
        <v>4.6921443736730462E-2</v>
      </c>
      <c r="W29" s="26">
        <f t="shared" si="4"/>
        <v>8.5050029429075913E-2</v>
      </c>
      <c r="X29" s="26">
        <f t="shared" si="4"/>
        <v>0.15726309226932667</v>
      </c>
      <c r="Y29" s="26">
        <f t="shared" si="4"/>
        <v>0.15035188739603322</v>
      </c>
      <c r="Z29" s="26">
        <f t="shared" si="4"/>
        <v>8.2217973231357488E-2</v>
      </c>
      <c r="AA29" s="26">
        <f t="shared" si="4"/>
        <v>6.1065197428833873E-2</v>
      </c>
      <c r="AB29" s="26">
        <f t="shared" si="4"/>
        <v>0.12085769980506822</v>
      </c>
      <c r="AC29" s="26">
        <f t="shared" si="4"/>
        <v>9.1277890466531453E-2</v>
      </c>
      <c r="AD29" s="26">
        <f t="shared" si="4"/>
        <v>0.10284677644432039</v>
      </c>
      <c r="AE29" s="26">
        <f t="shared" si="4"/>
        <v>0.10531697341513291</v>
      </c>
      <c r="AF29" s="26">
        <f t="shared" si="1"/>
        <v>0.1202618571792784</v>
      </c>
      <c r="AI29" s="1" t="s">
        <v>1054</v>
      </c>
      <c r="AJ29" s="140">
        <v>5</v>
      </c>
      <c r="AK29" s="140">
        <v>5</v>
      </c>
      <c r="AL29" s="140">
        <v>5</v>
      </c>
      <c r="AM29" s="140">
        <v>5</v>
      </c>
      <c r="AN29" s="140">
        <v>5</v>
      </c>
      <c r="AO29" s="140">
        <v>5</v>
      </c>
      <c r="AP29" s="140">
        <v>5</v>
      </c>
      <c r="AQ29" s="140">
        <v>5</v>
      </c>
      <c r="AR29" s="140">
        <v>5</v>
      </c>
      <c r="AS29" s="140">
        <v>5</v>
      </c>
      <c r="AT29" s="140">
        <v>5</v>
      </c>
      <c r="AU29" s="140">
        <v>5</v>
      </c>
      <c r="AV29" s="140">
        <v>5</v>
      </c>
      <c r="AW29" s="140">
        <v>5</v>
      </c>
      <c r="AX29" s="140">
        <v>5</v>
      </c>
      <c r="AY29" s="140">
        <v>5</v>
      </c>
      <c r="AZ29" s="140">
        <v>5</v>
      </c>
      <c r="BA29" s="140">
        <v>5</v>
      </c>
      <c r="BB29" s="140">
        <v>5</v>
      </c>
      <c r="BC29" s="140">
        <v>5</v>
      </c>
      <c r="BD29" s="140">
        <v>5</v>
      </c>
      <c r="BE29" s="140">
        <v>5</v>
      </c>
      <c r="BF29" s="140">
        <v>5</v>
      </c>
      <c r="BG29" s="140">
        <v>5</v>
      </c>
      <c r="BH29" s="140">
        <v>5</v>
      </c>
      <c r="BI29" s="140">
        <v>5</v>
      </c>
      <c r="BJ29" s="140">
        <v>5</v>
      </c>
      <c r="BK29" s="140">
        <v>5</v>
      </c>
    </row>
    <row r="30" spans="1:63">
      <c r="E30" s="1"/>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107"/>
    </row>
    <row r="31" spans="1:63">
      <c r="D31" t="s">
        <v>1060</v>
      </c>
      <c r="E31" s="1"/>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107"/>
    </row>
    <row r="32" spans="1:63" ht="15">
      <c r="D32" s="149" t="s">
        <v>558</v>
      </c>
      <c r="E32" s="149" t="s">
        <v>460</v>
      </c>
      <c r="F32" s="150" t="s">
        <v>433</v>
      </c>
      <c r="G32" s="150" t="s">
        <v>434</v>
      </c>
      <c r="H32" s="150" t="s">
        <v>435</v>
      </c>
      <c r="I32" s="150" t="s">
        <v>436</v>
      </c>
      <c r="J32" s="150" t="s">
        <v>437</v>
      </c>
      <c r="K32" s="150" t="s">
        <v>438</v>
      </c>
      <c r="L32" s="150" t="s">
        <v>439</v>
      </c>
      <c r="M32" s="150" t="s">
        <v>440</v>
      </c>
      <c r="N32" s="150" t="s">
        <v>441</v>
      </c>
      <c r="O32" s="150" t="s">
        <v>442</v>
      </c>
      <c r="P32" s="150" t="s">
        <v>443</v>
      </c>
      <c r="Q32" s="150" t="s">
        <v>444</v>
      </c>
      <c r="R32" s="150" t="s">
        <v>445</v>
      </c>
      <c r="S32" s="150" t="s">
        <v>446</v>
      </c>
      <c r="T32" s="150" t="s">
        <v>447</v>
      </c>
      <c r="U32" s="150" t="s">
        <v>448</v>
      </c>
      <c r="V32" s="150" t="s">
        <v>449</v>
      </c>
      <c r="W32" s="150" t="s">
        <v>450</v>
      </c>
      <c r="X32" s="150" t="s">
        <v>451</v>
      </c>
      <c r="Y32" s="150" t="s">
        <v>452</v>
      </c>
      <c r="Z32" s="150" t="s">
        <v>453</v>
      </c>
      <c r="AA32" s="150" t="s">
        <v>454</v>
      </c>
      <c r="AB32" s="150" t="s">
        <v>455</v>
      </c>
      <c r="AC32" s="150" t="s">
        <v>456</v>
      </c>
      <c r="AD32" s="150" t="s">
        <v>457</v>
      </c>
      <c r="AE32" s="150" t="s">
        <v>458</v>
      </c>
      <c r="AF32" s="26"/>
      <c r="AG32" s="26"/>
      <c r="AH32" s="107"/>
    </row>
    <row r="33" spans="1:34">
      <c r="C33" t="s">
        <v>1057</v>
      </c>
      <c r="D33">
        <v>2018</v>
      </c>
      <c r="E33" s="151">
        <f>SUM(F33:AE33)</f>
        <v>776.10435365928083</v>
      </c>
      <c r="F33" s="151">
        <v>9.0173696255538793</v>
      </c>
      <c r="G33" s="151">
        <v>299.73987494657928</v>
      </c>
      <c r="H33" s="151">
        <v>38.144204386107944</v>
      </c>
      <c r="I33" s="151">
        <v>12.508441600918088</v>
      </c>
      <c r="J33" s="151">
        <v>11.510583914522281</v>
      </c>
      <c r="K33" s="151">
        <v>4.7462770797513549</v>
      </c>
      <c r="L33" s="151">
        <v>24.289540001760251</v>
      </c>
      <c r="M33" s="151">
        <v>27.103374443441172</v>
      </c>
      <c r="N33" s="151">
        <v>10.239258420802399</v>
      </c>
      <c r="O33" s="151">
        <v>12.264197780781444</v>
      </c>
      <c r="P33" s="151">
        <v>18.38550107756636</v>
      </c>
      <c r="Q33" s="151">
        <v>23.167339151815657</v>
      </c>
      <c r="R33" s="151">
        <v>15.118989670799881</v>
      </c>
      <c r="S33" s="151">
        <v>91.446903647123108</v>
      </c>
      <c r="T33" s="151">
        <v>15.686699374231551</v>
      </c>
      <c r="U33" s="151">
        <v>31.695949118274743</v>
      </c>
      <c r="V33" s="151">
        <v>21.954232438086233</v>
      </c>
      <c r="W33" s="151">
        <v>21.769226916806353</v>
      </c>
      <c r="X33" s="151">
        <v>27.589465054026704</v>
      </c>
      <c r="Y33" s="151">
        <v>2.7377793125602312</v>
      </c>
      <c r="Z33" s="151">
        <v>12.519701036831018</v>
      </c>
      <c r="AA33" s="151">
        <v>5.3722948402948401</v>
      </c>
      <c r="AB33" s="151">
        <v>8.8895641738149855</v>
      </c>
      <c r="AC33" s="151">
        <v>7.7068792520168046</v>
      </c>
      <c r="AD33" s="151">
        <v>15.881582138278784</v>
      </c>
      <c r="AE33" s="151">
        <v>6.6191242565355708</v>
      </c>
      <c r="AF33" s="26"/>
      <c r="AG33" s="26"/>
      <c r="AH33" s="107"/>
    </row>
    <row r="34" spans="1:34">
      <c r="C34" t="s">
        <v>1058</v>
      </c>
      <c r="D34">
        <v>2018</v>
      </c>
      <c r="E34" s="151">
        <f>SUM(F34:AE34)</f>
        <v>729.49943220136686</v>
      </c>
      <c r="F34" s="151">
        <v>10.817005161415981</v>
      </c>
      <c r="G34" s="151">
        <v>56.159174425610253</v>
      </c>
      <c r="H34" s="151">
        <v>30.304517514538837</v>
      </c>
      <c r="I34" s="151">
        <v>20.891382011189211</v>
      </c>
      <c r="J34" s="151">
        <v>16.295614216511488</v>
      </c>
      <c r="K34" s="151">
        <v>9.7189087422298659</v>
      </c>
      <c r="L34" s="151">
        <v>18.866743201020949</v>
      </c>
      <c r="M34" s="151">
        <v>34.324098203443661</v>
      </c>
      <c r="N34" s="151">
        <v>15.966202026112715</v>
      </c>
      <c r="O34" s="151">
        <v>16.822932669034671</v>
      </c>
      <c r="P34" s="151">
        <v>33.878287885206944</v>
      </c>
      <c r="Q34" s="151">
        <v>22.529580764463226</v>
      </c>
      <c r="R34" s="151">
        <v>26.221499459384844</v>
      </c>
      <c r="S34" s="151">
        <v>88.706618668082697</v>
      </c>
      <c r="T34" s="151">
        <v>36.376580790193238</v>
      </c>
      <c r="U34" s="151">
        <v>32.750827361563516</v>
      </c>
      <c r="V34" s="151">
        <v>34.965040184897767</v>
      </c>
      <c r="W34" s="151">
        <v>19.142703253806058</v>
      </c>
      <c r="X34" s="151">
        <v>55.372585087977008</v>
      </c>
      <c r="Y34" s="151">
        <v>9.101160857693543</v>
      </c>
      <c r="Z34" s="151">
        <v>34.699308942923167</v>
      </c>
      <c r="AA34" s="151">
        <v>18.080993461874819</v>
      </c>
      <c r="AB34" s="151">
        <v>14.4942150134912</v>
      </c>
      <c r="AC34" s="151">
        <v>18.119875348525962</v>
      </c>
      <c r="AD34" s="151">
        <v>40.738467908725752</v>
      </c>
      <c r="AE34" s="151">
        <v>14.155109041449583</v>
      </c>
      <c r="AF34" s="26"/>
      <c r="AG34" s="26"/>
      <c r="AH34" s="107"/>
    </row>
    <row r="35" spans="1:34" ht="13.5" thickBot="1">
      <c r="C35" s="152" t="s">
        <v>1056</v>
      </c>
      <c r="D35" s="152">
        <v>2018</v>
      </c>
      <c r="E35" s="153">
        <f>SUM(F35:AE35)</f>
        <v>211.73948952455299</v>
      </c>
      <c r="F35" s="153">
        <v>1.272084432974631</v>
      </c>
      <c r="G35" s="153">
        <v>123.31467820831671</v>
      </c>
      <c r="H35" s="153">
        <v>7.3637968231969131</v>
      </c>
      <c r="I35" s="153">
        <v>1.7513817529766174</v>
      </c>
      <c r="J35" s="153">
        <v>1.4349997251520255</v>
      </c>
      <c r="K35" s="153">
        <v>0.69143208570294923</v>
      </c>
      <c r="L35" s="153">
        <v>3.0388153054039786</v>
      </c>
      <c r="M35" s="153">
        <v>5.4114225176697692</v>
      </c>
      <c r="N35" s="153">
        <v>1.1752936766265591</v>
      </c>
      <c r="O35" s="153">
        <v>2.8889605821519497</v>
      </c>
      <c r="P35" s="153">
        <v>2.6689797196485481</v>
      </c>
      <c r="Q35" s="153">
        <v>4.5131911767694204</v>
      </c>
      <c r="R35" s="153">
        <v>2.4912235846235253</v>
      </c>
      <c r="S35" s="153">
        <v>18.164569738528382</v>
      </c>
      <c r="T35" s="153">
        <v>2.9060721193547803</v>
      </c>
      <c r="U35" s="153">
        <v>7.461125800292038</v>
      </c>
      <c r="V35" s="153">
        <v>2.3822341251096568</v>
      </c>
      <c r="W35" s="153">
        <v>3.1991719442467104</v>
      </c>
      <c r="X35" s="153">
        <v>9.8815892011882625</v>
      </c>
      <c r="Y35" s="153">
        <v>0.54302409251525863</v>
      </c>
      <c r="Z35" s="153">
        <v>2.1413166117916522</v>
      </c>
      <c r="AA35" s="153">
        <v>0.67645175529921286</v>
      </c>
      <c r="AB35" s="153">
        <v>1.6760939551367242</v>
      </c>
      <c r="AC35" s="153">
        <v>1.271052567009926</v>
      </c>
      <c r="AD35" s="153">
        <v>2.3929923596273825</v>
      </c>
      <c r="AE35" s="153">
        <v>1.0275356632394301</v>
      </c>
      <c r="AF35" s="26"/>
      <c r="AG35" s="26"/>
      <c r="AH35" s="107"/>
    </row>
    <row r="36" spans="1:34">
      <c r="C36" t="s">
        <v>1057</v>
      </c>
      <c r="D36">
        <v>2070</v>
      </c>
      <c r="E36" s="151">
        <f>SUM(F36:AE36)</f>
        <v>1122.2809999999995</v>
      </c>
      <c r="F36" s="151">
        <v>14.882390276614156</v>
      </c>
      <c r="G36" s="151">
        <v>402.03345897252723</v>
      </c>
      <c r="H36" s="151">
        <v>67.808307000787423</v>
      </c>
      <c r="I36" s="151">
        <v>16.688301912557151</v>
      </c>
      <c r="J36" s="151">
        <v>17.247972890032759</v>
      </c>
      <c r="K36" s="151">
        <v>6.5298623171374564</v>
      </c>
      <c r="L36" s="151">
        <v>41.304301265798131</v>
      </c>
      <c r="M36" s="151">
        <v>45.537828356084404</v>
      </c>
      <c r="N36" s="151">
        <v>15.260943493810583</v>
      </c>
      <c r="O36" s="151">
        <v>16.337131829849692</v>
      </c>
      <c r="P36" s="151">
        <v>27.286005597994635</v>
      </c>
      <c r="Q36" s="151">
        <v>39.758297723116783</v>
      </c>
      <c r="R36" s="151">
        <v>22.938711105384279</v>
      </c>
      <c r="S36" s="151">
        <v>140.7040546457078</v>
      </c>
      <c r="T36" s="151">
        <v>22.146872015116621</v>
      </c>
      <c r="U36" s="151">
        <v>48.12978965082133</v>
      </c>
      <c r="V36" s="151">
        <v>28.16364936463507</v>
      </c>
      <c r="W36" s="151">
        <v>35.414319739634877</v>
      </c>
      <c r="X36" s="151">
        <v>36.950268861429137</v>
      </c>
      <c r="Y36" s="151">
        <v>3.5191547953984372</v>
      </c>
      <c r="Z36" s="151">
        <v>16.250978595128831</v>
      </c>
      <c r="AA36" s="151">
        <v>7.1456767325727188</v>
      </c>
      <c r="AB36" s="151">
        <v>11.578938384341431</v>
      </c>
      <c r="AC36" s="151">
        <v>9.9042613539071613</v>
      </c>
      <c r="AD36" s="151">
        <v>20.062930127534479</v>
      </c>
      <c r="AE36" s="151">
        <v>8.6965929920770897</v>
      </c>
      <c r="AF36" s="26"/>
      <c r="AG36" s="26"/>
      <c r="AH36" s="107"/>
    </row>
    <row r="37" spans="1:34">
      <c r="C37" t="s">
        <v>1058</v>
      </c>
      <c r="D37">
        <v>2070</v>
      </c>
      <c r="E37" s="151">
        <f>SUM(F37:AE37)</f>
        <v>866.16700000000014</v>
      </c>
      <c r="F37" s="151">
        <v>12.032722707781787</v>
      </c>
      <c r="G37" s="151">
        <v>48.70984961136773</v>
      </c>
      <c r="H37" s="151">
        <v>28.208379225008049</v>
      </c>
      <c r="I37" s="151">
        <v>27.539447326250585</v>
      </c>
      <c r="J37" s="151">
        <v>19.878085465856991</v>
      </c>
      <c r="K37" s="151">
        <v>12.759960973487379</v>
      </c>
      <c r="L37" s="151">
        <v>19.278864213619574</v>
      </c>
      <c r="M37" s="151">
        <v>35.515817008928728</v>
      </c>
      <c r="N37" s="151">
        <v>19.630052920557077</v>
      </c>
      <c r="O37" s="151">
        <v>22.341218020421906</v>
      </c>
      <c r="P37" s="151">
        <v>40.447310138522639</v>
      </c>
      <c r="Q37" s="151">
        <v>22.193179890079204</v>
      </c>
      <c r="R37" s="151">
        <v>31.907482535254491</v>
      </c>
      <c r="S37" s="151">
        <v>99.011987809730172</v>
      </c>
      <c r="T37" s="151">
        <v>46.255485480337946</v>
      </c>
      <c r="U37" s="151">
        <v>36.302392365935084</v>
      </c>
      <c r="V37" s="151">
        <v>47.813270495988277</v>
      </c>
      <c r="W37" s="151">
        <v>20.745363974030557</v>
      </c>
      <c r="X37" s="151">
        <v>71.267957221538254</v>
      </c>
      <c r="Y37" s="151">
        <v>12.512717561511474</v>
      </c>
      <c r="Z37" s="151">
        <v>47.500293410026877</v>
      </c>
      <c r="AA37" s="151">
        <v>24.394216806354176</v>
      </c>
      <c r="AB37" s="151">
        <v>18.468441736903159</v>
      </c>
      <c r="AC37" s="151">
        <v>25.283050650678849</v>
      </c>
      <c r="AD37" s="151">
        <v>56.911089228968514</v>
      </c>
      <c r="AE37" s="151">
        <v>19.258363220860605</v>
      </c>
      <c r="AF37" s="1"/>
      <c r="AG37" s="26"/>
      <c r="AH37" s="107"/>
    </row>
    <row r="38" spans="1:34">
      <c r="C38" t="s">
        <v>1056</v>
      </c>
      <c r="D38">
        <v>2070</v>
      </c>
      <c r="E38" s="151">
        <f t="shared" ref="E38" si="5">SUM(F38:AE38)</f>
        <v>922.35100000000023</v>
      </c>
      <c r="F38" s="151">
        <v>4.0186603783691712</v>
      </c>
      <c r="G38" s="151">
        <v>620.50199196256176</v>
      </c>
      <c r="H38" s="151">
        <v>25.305564931399218</v>
      </c>
      <c r="I38" s="151">
        <v>5.9205053345502074</v>
      </c>
      <c r="J38" s="151">
        <v>4.6404604939743432</v>
      </c>
      <c r="K38" s="151">
        <v>2.2613525897871352</v>
      </c>
      <c r="L38" s="151">
        <v>10.147070952912888</v>
      </c>
      <c r="M38" s="151">
        <v>18.153961512536338</v>
      </c>
      <c r="N38" s="151">
        <v>3.787940991335248</v>
      </c>
      <c r="O38" s="151">
        <v>9.6795391912830766</v>
      </c>
      <c r="P38" s="151">
        <v>9.0071231620397025</v>
      </c>
      <c r="Q38" s="151">
        <v>15.466397179696949</v>
      </c>
      <c r="R38" s="151">
        <v>7.9380983637827383</v>
      </c>
      <c r="S38" s="151">
        <v>63.45475264271635</v>
      </c>
      <c r="T38" s="151">
        <v>9.6238807976640821</v>
      </c>
      <c r="U38" s="151">
        <v>26.746885565340715</v>
      </c>
      <c r="V38" s="151">
        <v>7.9986840790696601</v>
      </c>
      <c r="W38" s="151">
        <v>10.682288217549727</v>
      </c>
      <c r="X38" s="151">
        <v>34.389509104069425</v>
      </c>
      <c r="Y38" s="151">
        <v>1.8040368759878767</v>
      </c>
      <c r="Z38" s="151">
        <v>7.0768268186437169</v>
      </c>
      <c r="AA38" s="151">
        <v>2.2176042656918158</v>
      </c>
      <c r="AB38" s="151">
        <v>6.1050926771343956</v>
      </c>
      <c r="AC38" s="151">
        <v>4.127236189159631</v>
      </c>
      <c r="AD38" s="151">
        <v>7.9183146925481021</v>
      </c>
      <c r="AE38" s="151">
        <v>3.3772210301960124</v>
      </c>
      <c r="AF38" s="26"/>
      <c r="AG38" s="26"/>
      <c r="AH38" s="107"/>
    </row>
    <row r="40" spans="1:34">
      <c r="A40" s="1" t="s">
        <v>1059</v>
      </c>
      <c r="D40" s="1"/>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row>
    <row r="41" spans="1:34" ht="15">
      <c r="D41" s="226" t="s">
        <v>1061</v>
      </c>
      <c r="E41" s="226"/>
    </row>
    <row r="42" spans="1:34" ht="15">
      <c r="C42" s="146" t="s">
        <v>0</v>
      </c>
      <c r="D42" s="146" t="s">
        <v>476</v>
      </c>
      <c r="E42" s="146" t="s">
        <v>460</v>
      </c>
      <c r="F42" s="146" t="s">
        <v>433</v>
      </c>
      <c r="G42" s="146" t="s">
        <v>434</v>
      </c>
      <c r="H42" s="146" t="s">
        <v>435</v>
      </c>
      <c r="I42" s="146" t="s">
        <v>436</v>
      </c>
      <c r="J42" s="146" t="s">
        <v>437</v>
      </c>
      <c r="K42" s="146" t="s">
        <v>438</v>
      </c>
      <c r="L42" s="146" t="s">
        <v>439</v>
      </c>
      <c r="M42" s="146" t="s">
        <v>440</v>
      </c>
      <c r="N42" s="146" t="s">
        <v>441</v>
      </c>
      <c r="O42" s="146" t="s">
        <v>442</v>
      </c>
      <c r="P42" s="146" t="s">
        <v>443</v>
      </c>
      <c r="Q42" s="146" t="s">
        <v>444</v>
      </c>
      <c r="R42" s="146" t="s">
        <v>445</v>
      </c>
      <c r="S42" s="146" t="s">
        <v>446</v>
      </c>
      <c r="T42" s="146" t="s">
        <v>447</v>
      </c>
      <c r="U42" s="146" t="s">
        <v>448</v>
      </c>
      <c r="V42" s="146" t="s">
        <v>449</v>
      </c>
      <c r="W42" s="146" t="s">
        <v>450</v>
      </c>
      <c r="X42" s="146" t="s">
        <v>451</v>
      </c>
      <c r="Y42" s="146" t="s">
        <v>452</v>
      </c>
      <c r="Z42" s="146" t="s">
        <v>453</v>
      </c>
      <c r="AA42" s="146" t="s">
        <v>454</v>
      </c>
      <c r="AB42" s="146" t="s">
        <v>455</v>
      </c>
      <c r="AC42" s="146" t="s">
        <v>456</v>
      </c>
      <c r="AD42" s="146" t="s">
        <v>457</v>
      </c>
      <c r="AE42" s="146" t="s">
        <v>458</v>
      </c>
      <c r="AF42" s="146" t="s">
        <v>463</v>
      </c>
    </row>
    <row r="43" spans="1:34">
      <c r="A43" s="22"/>
      <c r="C43" s="142" t="s">
        <v>465</v>
      </c>
      <c r="D43" s="142" t="s">
        <v>1052</v>
      </c>
      <c r="E43" s="147">
        <f>E18*(E36/SUM(E36:E38))/(E33/SUM(E33:E35))</f>
        <v>0.52350943859921484</v>
      </c>
      <c r="F43" s="147">
        <f t="shared" ref="F43:AE43" si="6">F18*(F36/SUM(F36:F38))/(F33/SUM(F33:F35))</f>
        <v>0.78215639480961552</v>
      </c>
      <c r="G43" s="147">
        <f t="shared" si="6"/>
        <v>0.34447933776862838</v>
      </c>
      <c r="H43" s="147">
        <f t="shared" si="6"/>
        <v>0.81502105091717858</v>
      </c>
      <c r="I43" s="147">
        <f>I18*(I36/SUM(I36:I38))/(I33/SUM(I33:I35))</f>
        <v>0.71115642232991916</v>
      </c>
      <c r="J43" s="147">
        <f t="shared" si="6"/>
        <v>0.62423371136672146</v>
      </c>
      <c r="K43" s="147">
        <f t="shared" si="6"/>
        <v>0.85217149386773261</v>
      </c>
      <c r="L43" s="147">
        <f t="shared" si="6"/>
        <v>0.90073833156140692</v>
      </c>
      <c r="M43" s="147">
        <f t="shared" si="6"/>
        <v>0.70289802072845897</v>
      </c>
      <c r="N43" s="147">
        <f t="shared" si="6"/>
        <v>0.82154140445217971</v>
      </c>
      <c r="O43" s="147">
        <f t="shared" si="6"/>
        <v>0.41404868962154889</v>
      </c>
      <c r="P43" s="147">
        <f t="shared" si="6"/>
        <v>0.78140527645244195</v>
      </c>
      <c r="Q43" s="147">
        <f t="shared" si="6"/>
        <v>0.79342565323926528</v>
      </c>
      <c r="R43" s="147">
        <f t="shared" si="6"/>
        <v>0.78862651137780204</v>
      </c>
      <c r="S43" s="147">
        <f t="shared" si="6"/>
        <v>0.68781650373091419</v>
      </c>
      <c r="T43" s="147">
        <f t="shared" si="6"/>
        <v>0.64209203281439564</v>
      </c>
      <c r="U43" s="147">
        <f t="shared" si="6"/>
        <v>0.58562689149414926</v>
      </c>
      <c r="V43" s="147">
        <f t="shared" si="6"/>
        <v>0.69819847486452713</v>
      </c>
      <c r="W43" s="147">
        <f t="shared" si="6"/>
        <v>0.69581743321234446</v>
      </c>
      <c r="X43" s="147">
        <f t="shared" si="6"/>
        <v>0.49284004343840748</v>
      </c>
      <c r="Y43" s="147">
        <f t="shared" si="6"/>
        <v>0.66074618471510216</v>
      </c>
      <c r="Z43" s="147">
        <f t="shared" si="6"/>
        <v>0.64975781822998291</v>
      </c>
      <c r="AA43" s="147">
        <f t="shared" si="6"/>
        <v>0.77022711530096766</v>
      </c>
      <c r="AB43" s="147">
        <f t="shared" si="6"/>
        <v>0.6071077083486105</v>
      </c>
      <c r="AC43" s="147">
        <f t="shared" si="6"/>
        <v>0.68893766176136007</v>
      </c>
      <c r="AD43" s="147">
        <f t="shared" si="6"/>
        <v>0.47900350541682468</v>
      </c>
      <c r="AE43" s="147">
        <f t="shared" si="6"/>
        <v>0.78612701979286226</v>
      </c>
      <c r="AF43" s="143">
        <f>E43</f>
        <v>0.52350943859921484</v>
      </c>
    </row>
    <row r="44" spans="1:34">
      <c r="C44" s="144"/>
      <c r="D44" s="1" t="s">
        <v>1053</v>
      </c>
      <c r="E44" s="154">
        <f>E19*(E37/SUM(E36:E38))/(E34/SUM(E33:E35))</f>
        <v>3.6030970152705268E-2</v>
      </c>
      <c r="F44" s="154">
        <f t="shared" ref="F44:AE44" si="7">F19*(F37/SUM(F36:F38))/(F34/SUM(F33:F35))</f>
        <v>5.648340611058926E-2</v>
      </c>
      <c r="G44" s="154">
        <f t="shared" si="7"/>
        <v>1.4719421629158016E-2</v>
      </c>
      <c r="H44" s="154">
        <f t="shared" si="7"/>
        <v>5.8653600970362263E-2</v>
      </c>
      <c r="I44" s="154">
        <f t="shared" si="7"/>
        <v>7.4128895282995919E-2</v>
      </c>
      <c r="J44" s="154">
        <f t="shared" si="7"/>
        <v>0.12942991005147181</v>
      </c>
      <c r="K44" s="154">
        <f t="shared" si="7"/>
        <v>4.6590713839087569E-2</v>
      </c>
      <c r="L44" s="154">
        <f t="shared" si="7"/>
        <v>4.2472196683606168E-2</v>
      </c>
      <c r="M44" s="154">
        <f t="shared" si="7"/>
        <v>8.3703525677148186E-2</v>
      </c>
      <c r="N44" s="154">
        <f t="shared" si="7"/>
        <v>3.4400931287354976E-2</v>
      </c>
      <c r="O44" s="154">
        <f t="shared" si="7"/>
        <v>3.4678093584650349E-2</v>
      </c>
      <c r="P44" s="154">
        <f t="shared" si="7"/>
        <v>8.4756160850936485E-2</v>
      </c>
      <c r="Q44" s="154">
        <f t="shared" si="7"/>
        <v>6.3273046174834563E-2</v>
      </c>
      <c r="R44" s="154">
        <f t="shared" si="7"/>
        <v>6.615427864509231E-2</v>
      </c>
      <c r="S44" s="154">
        <f t="shared" si="7"/>
        <v>4.5574776889838728E-2</v>
      </c>
      <c r="T44" s="154">
        <f t="shared" si="7"/>
        <v>7.5401163543538027E-2</v>
      </c>
      <c r="U44" s="154">
        <f t="shared" si="7"/>
        <v>2.9058186843155989E-2</v>
      </c>
      <c r="V44" s="154">
        <f t="shared" si="7"/>
        <v>6.9357237854175677E-2</v>
      </c>
      <c r="W44" s="154">
        <f t="shared" si="7"/>
        <v>4.6534910978852255E-2</v>
      </c>
      <c r="X44" s="154">
        <f t="shared" si="7"/>
        <v>6.228589629491213E-2</v>
      </c>
      <c r="Y44" s="154">
        <f t="shared" si="7"/>
        <v>8.0143911274272076E-2</v>
      </c>
      <c r="Z44" s="154">
        <f t="shared" si="7"/>
        <v>6.1548320755875789E-2</v>
      </c>
      <c r="AA44" s="154">
        <f t="shared" si="7"/>
        <v>2.4414615545888373E-2</v>
      </c>
      <c r="AB44" s="154">
        <f t="shared" si="7"/>
        <v>3.1725405616065717E-2</v>
      </c>
      <c r="AC44" s="154">
        <f t="shared" si="7"/>
        <v>6.1062498404548166E-2</v>
      </c>
      <c r="AD44" s="154">
        <f t="shared" si="7"/>
        <v>6.8348438844994086E-2</v>
      </c>
      <c r="AE44" s="154">
        <f t="shared" si="7"/>
        <v>6.2419052311484938E-2</v>
      </c>
      <c r="AF44" s="26">
        <f>E44</f>
        <v>3.6030970152705268E-2</v>
      </c>
    </row>
    <row r="45" spans="1:34">
      <c r="C45" s="148"/>
      <c r="D45" s="139" t="s">
        <v>1054</v>
      </c>
      <c r="E45" s="155">
        <f>1-(E43+E44)</f>
        <v>0.44045959124807987</v>
      </c>
      <c r="F45" s="155">
        <f t="shared" ref="F45:AE45" si="8">1-(F43+F44)</f>
        <v>0.16136019907979526</v>
      </c>
      <c r="G45" s="155">
        <f t="shared" si="8"/>
        <v>0.64080124060221366</v>
      </c>
      <c r="H45" s="155">
        <f t="shared" si="8"/>
        <v>0.1263253481124591</v>
      </c>
      <c r="I45" s="155">
        <f t="shared" si="8"/>
        <v>0.21471468238708491</v>
      </c>
      <c r="J45" s="155">
        <f t="shared" si="8"/>
        <v>0.24633637858180668</v>
      </c>
      <c r="K45" s="155">
        <f t="shared" si="8"/>
        <v>0.10123779229317986</v>
      </c>
      <c r="L45" s="155">
        <f t="shared" si="8"/>
        <v>5.6789471754986942E-2</v>
      </c>
      <c r="M45" s="155">
        <f t="shared" si="8"/>
        <v>0.2133984535943928</v>
      </c>
      <c r="N45" s="155">
        <f t="shared" si="8"/>
        <v>0.14405766426046529</v>
      </c>
      <c r="O45" s="155">
        <f t="shared" si="8"/>
        <v>0.55127321679380081</v>
      </c>
      <c r="P45" s="155">
        <f t="shared" si="8"/>
        <v>0.13383856269662153</v>
      </c>
      <c r="Q45" s="155">
        <f t="shared" si="8"/>
        <v>0.14330130058590018</v>
      </c>
      <c r="R45" s="155">
        <f t="shared" si="8"/>
        <v>0.14521920997710569</v>
      </c>
      <c r="S45" s="155">
        <f t="shared" si="8"/>
        <v>0.26660871937924713</v>
      </c>
      <c r="T45" s="155">
        <f t="shared" si="8"/>
        <v>0.28250680364206637</v>
      </c>
      <c r="U45" s="155">
        <f t="shared" si="8"/>
        <v>0.38531492166269476</v>
      </c>
      <c r="V45" s="155">
        <f t="shared" si="8"/>
        <v>0.23244428728129718</v>
      </c>
      <c r="W45" s="155">
        <f t="shared" si="8"/>
        <v>0.25764765580880333</v>
      </c>
      <c r="X45" s="155">
        <f t="shared" si="8"/>
        <v>0.44487406026668042</v>
      </c>
      <c r="Y45" s="155">
        <f t="shared" si="8"/>
        <v>0.25910990401062572</v>
      </c>
      <c r="Z45" s="155">
        <f t="shared" si="8"/>
        <v>0.2886938610141413</v>
      </c>
      <c r="AA45" s="155">
        <f t="shared" si="8"/>
        <v>0.20535826915314392</v>
      </c>
      <c r="AB45" s="155">
        <f t="shared" si="8"/>
        <v>0.36116688603532376</v>
      </c>
      <c r="AC45" s="155">
        <f t="shared" si="8"/>
        <v>0.2499998398340918</v>
      </c>
      <c r="AD45" s="155">
        <f t="shared" si="8"/>
        <v>0.45264805573818123</v>
      </c>
      <c r="AE45" s="155">
        <f t="shared" si="8"/>
        <v>0.15145392789565282</v>
      </c>
      <c r="AF45" s="141">
        <f>E45</f>
        <v>0.44045959124807987</v>
      </c>
    </row>
    <row r="46" spans="1:34">
      <c r="C46" s="144" t="s">
        <v>466</v>
      </c>
      <c r="D46" s="144" t="s">
        <v>1052</v>
      </c>
      <c r="E46" s="156">
        <f>E21*(E36/SUM(E36:E38))/(E33/SUM(E33:E35))</f>
        <v>0.52350943859921484</v>
      </c>
      <c r="F46" s="156">
        <f t="shared" ref="F46:AE46" si="9">F21*(F36/SUM(F36:F38))/(F33/SUM(F33:F35))</f>
        <v>0.78215639480961552</v>
      </c>
      <c r="G46" s="156">
        <f t="shared" si="9"/>
        <v>0.34447933776862838</v>
      </c>
      <c r="H46" s="156">
        <f t="shared" si="9"/>
        <v>0.81502105091717858</v>
      </c>
      <c r="I46" s="156">
        <f t="shared" si="9"/>
        <v>0.71115642232991916</v>
      </c>
      <c r="J46" s="156">
        <f t="shared" si="9"/>
        <v>0.62423371136672146</v>
      </c>
      <c r="K46" s="156">
        <f t="shared" si="9"/>
        <v>0.85217149386773261</v>
      </c>
      <c r="L46" s="156">
        <f t="shared" si="9"/>
        <v>0.90073833156140692</v>
      </c>
      <c r="M46" s="156">
        <f t="shared" si="9"/>
        <v>0.70289802072845897</v>
      </c>
      <c r="N46" s="156">
        <f t="shared" si="9"/>
        <v>0.82154140445217971</v>
      </c>
      <c r="O46" s="156">
        <f t="shared" si="9"/>
        <v>0.41404868962154889</v>
      </c>
      <c r="P46" s="156">
        <f t="shared" si="9"/>
        <v>0.78140527645244195</v>
      </c>
      <c r="Q46" s="156">
        <f t="shared" si="9"/>
        <v>0.79342565323926528</v>
      </c>
      <c r="R46" s="156">
        <f t="shared" si="9"/>
        <v>0.78862651137780204</v>
      </c>
      <c r="S46" s="156">
        <f t="shared" si="9"/>
        <v>0.68781650373091419</v>
      </c>
      <c r="T46" s="156">
        <f t="shared" si="9"/>
        <v>0.64209203281439564</v>
      </c>
      <c r="U46" s="156">
        <f t="shared" si="9"/>
        <v>0.58562689149414926</v>
      </c>
      <c r="V46" s="156">
        <f t="shared" si="9"/>
        <v>0.69819847486452713</v>
      </c>
      <c r="W46" s="156">
        <f t="shared" si="9"/>
        <v>0.69581743321234446</v>
      </c>
      <c r="X46" s="156">
        <f t="shared" si="9"/>
        <v>0.49284004343840748</v>
      </c>
      <c r="Y46" s="156">
        <f t="shared" si="9"/>
        <v>0.66074618471510216</v>
      </c>
      <c r="Z46" s="156">
        <f t="shared" si="9"/>
        <v>0.64975781822998291</v>
      </c>
      <c r="AA46" s="156">
        <f t="shared" si="9"/>
        <v>0.77022711530096766</v>
      </c>
      <c r="AB46" s="156">
        <f t="shared" si="9"/>
        <v>0.6071077083486105</v>
      </c>
      <c r="AC46" s="156">
        <f t="shared" si="9"/>
        <v>0.68893766176136007</v>
      </c>
      <c r="AD46" s="156">
        <f t="shared" si="9"/>
        <v>0.47900350541682468</v>
      </c>
      <c r="AE46" s="156">
        <f t="shared" si="9"/>
        <v>0.78612701979286226</v>
      </c>
      <c r="AF46" s="26">
        <f t="shared" ref="AF46:AF54" si="10">E46</f>
        <v>0.52350943859921484</v>
      </c>
    </row>
    <row r="47" spans="1:34">
      <c r="C47" s="144"/>
      <c r="D47" s="1" t="s">
        <v>1053</v>
      </c>
      <c r="E47" s="154">
        <f>E22*(E37/SUM(E36:E38))/(E34/SUM(E33:E35))</f>
        <v>3.6030970152705268E-2</v>
      </c>
      <c r="F47" s="154">
        <f t="shared" ref="F47:AE47" si="11">F22*(F37/SUM(F36:F38))/(F34/SUM(F33:F35))</f>
        <v>5.648340611058926E-2</v>
      </c>
      <c r="G47" s="154">
        <f t="shared" si="11"/>
        <v>1.4719421629158016E-2</v>
      </c>
      <c r="H47" s="154">
        <f t="shared" si="11"/>
        <v>5.8653600970362263E-2</v>
      </c>
      <c r="I47" s="154">
        <f t="shared" si="11"/>
        <v>7.4128895282995919E-2</v>
      </c>
      <c r="J47" s="154">
        <f t="shared" si="11"/>
        <v>0.12942991005147181</v>
      </c>
      <c r="K47" s="154">
        <f t="shared" si="11"/>
        <v>4.6590713839087569E-2</v>
      </c>
      <c r="L47" s="154">
        <f t="shared" si="11"/>
        <v>4.2472196683606168E-2</v>
      </c>
      <c r="M47" s="154">
        <f t="shared" si="11"/>
        <v>8.3703525677148186E-2</v>
      </c>
      <c r="N47" s="154">
        <f t="shared" si="11"/>
        <v>3.4400931287354976E-2</v>
      </c>
      <c r="O47" s="154">
        <f t="shared" si="11"/>
        <v>3.4678093584650349E-2</v>
      </c>
      <c r="P47" s="154">
        <f t="shared" si="11"/>
        <v>8.4756160850936485E-2</v>
      </c>
      <c r="Q47" s="154">
        <f t="shared" si="11"/>
        <v>6.3273046174834563E-2</v>
      </c>
      <c r="R47" s="154">
        <f t="shared" si="11"/>
        <v>6.615427864509231E-2</v>
      </c>
      <c r="S47" s="154">
        <f t="shared" si="11"/>
        <v>4.5574776889838728E-2</v>
      </c>
      <c r="T47" s="154">
        <f t="shared" si="11"/>
        <v>7.5401163543538027E-2</v>
      </c>
      <c r="U47" s="154">
        <f t="shared" si="11"/>
        <v>2.9058186843155989E-2</v>
      </c>
      <c r="V47" s="154">
        <f t="shared" si="11"/>
        <v>6.9357237854175677E-2</v>
      </c>
      <c r="W47" s="154">
        <f t="shared" si="11"/>
        <v>4.6534910978852255E-2</v>
      </c>
      <c r="X47" s="154">
        <f t="shared" si="11"/>
        <v>6.228589629491213E-2</v>
      </c>
      <c r="Y47" s="154">
        <f t="shared" si="11"/>
        <v>8.0143911274272076E-2</v>
      </c>
      <c r="Z47" s="154">
        <f t="shared" si="11"/>
        <v>6.1548320755875789E-2</v>
      </c>
      <c r="AA47" s="154">
        <f t="shared" si="11"/>
        <v>2.4414615545888373E-2</v>
      </c>
      <c r="AB47" s="154">
        <f t="shared" si="11"/>
        <v>3.1725405616065717E-2</v>
      </c>
      <c r="AC47" s="154">
        <f t="shared" si="11"/>
        <v>6.1062498404548166E-2</v>
      </c>
      <c r="AD47" s="154">
        <f t="shared" si="11"/>
        <v>6.8348438844994086E-2</v>
      </c>
      <c r="AE47" s="154">
        <f t="shared" si="11"/>
        <v>6.2419052311484938E-2</v>
      </c>
      <c r="AF47" s="26">
        <f t="shared" si="10"/>
        <v>3.6030970152705268E-2</v>
      </c>
    </row>
    <row r="48" spans="1:34">
      <c r="C48" s="144"/>
      <c r="D48" s="1" t="s">
        <v>1054</v>
      </c>
      <c r="E48" s="155">
        <f>1-(E46+E47)</f>
        <v>0.44045959124807987</v>
      </c>
      <c r="F48" s="154">
        <f t="shared" ref="F48:AE48" si="12">1-(F46+F47)</f>
        <v>0.16136019907979526</v>
      </c>
      <c r="G48" s="154">
        <f t="shared" si="12"/>
        <v>0.64080124060221366</v>
      </c>
      <c r="H48" s="154">
        <f t="shared" si="12"/>
        <v>0.1263253481124591</v>
      </c>
      <c r="I48" s="154">
        <f t="shared" si="12"/>
        <v>0.21471468238708491</v>
      </c>
      <c r="J48" s="154">
        <f t="shared" si="12"/>
        <v>0.24633637858180668</v>
      </c>
      <c r="K48" s="154">
        <f t="shared" si="12"/>
        <v>0.10123779229317986</v>
      </c>
      <c r="L48" s="154">
        <f t="shared" si="12"/>
        <v>5.6789471754986942E-2</v>
      </c>
      <c r="M48" s="154">
        <f t="shared" si="12"/>
        <v>0.2133984535943928</v>
      </c>
      <c r="N48" s="154">
        <f t="shared" si="12"/>
        <v>0.14405766426046529</v>
      </c>
      <c r="O48" s="154">
        <f t="shared" si="12"/>
        <v>0.55127321679380081</v>
      </c>
      <c r="P48" s="154">
        <f t="shared" si="12"/>
        <v>0.13383856269662153</v>
      </c>
      <c r="Q48" s="154">
        <f t="shared" si="12"/>
        <v>0.14330130058590018</v>
      </c>
      <c r="R48" s="154">
        <f t="shared" si="12"/>
        <v>0.14521920997710569</v>
      </c>
      <c r="S48" s="154">
        <f t="shared" si="12"/>
        <v>0.26660871937924713</v>
      </c>
      <c r="T48" s="154">
        <f t="shared" si="12"/>
        <v>0.28250680364206637</v>
      </c>
      <c r="U48" s="154">
        <f t="shared" si="12"/>
        <v>0.38531492166269476</v>
      </c>
      <c r="V48" s="154">
        <f t="shared" si="12"/>
        <v>0.23244428728129718</v>
      </c>
      <c r="W48" s="154">
        <f t="shared" si="12"/>
        <v>0.25764765580880333</v>
      </c>
      <c r="X48" s="154">
        <f t="shared" si="12"/>
        <v>0.44487406026668042</v>
      </c>
      <c r="Y48" s="154">
        <f t="shared" si="12"/>
        <v>0.25910990401062572</v>
      </c>
      <c r="Z48" s="154">
        <f t="shared" si="12"/>
        <v>0.2886938610141413</v>
      </c>
      <c r="AA48" s="154">
        <f t="shared" si="12"/>
        <v>0.20535826915314392</v>
      </c>
      <c r="AB48" s="154">
        <f t="shared" si="12"/>
        <v>0.36116688603532376</v>
      </c>
      <c r="AC48" s="154">
        <f t="shared" si="12"/>
        <v>0.2499998398340918</v>
      </c>
      <c r="AD48" s="154">
        <f t="shared" si="12"/>
        <v>0.45264805573818123</v>
      </c>
      <c r="AE48" s="154">
        <f t="shared" si="12"/>
        <v>0.15145392789565282</v>
      </c>
      <c r="AF48" s="26">
        <f t="shared" si="10"/>
        <v>0.44045959124807987</v>
      </c>
    </row>
    <row r="49" spans="1:32">
      <c r="C49" s="142" t="s">
        <v>467</v>
      </c>
      <c r="D49" s="142" t="s">
        <v>1052</v>
      </c>
      <c r="E49" s="157">
        <f>E24*(E36/SUM(E36:E38))/(E33/SUM(E33:E35))</f>
        <v>0.57742321760565796</v>
      </c>
      <c r="F49" s="157">
        <f t="shared" ref="F49:AE49" si="13">F24*(F36/SUM(F36:F38))/(F33/SUM(F33:F35))</f>
        <v>0.81222374890677329</v>
      </c>
      <c r="G49" s="157">
        <f t="shared" si="13"/>
        <v>0.41297113164246352</v>
      </c>
      <c r="H49" s="157">
        <f t="shared" si="13"/>
        <v>0.72265960868150048</v>
      </c>
      <c r="I49" s="157">
        <f t="shared" si="13"/>
        <v>0.65250979314817992</v>
      </c>
      <c r="J49" s="157">
        <f t="shared" si="13"/>
        <v>0.72488529085011122</v>
      </c>
      <c r="K49" s="157">
        <f t="shared" si="13"/>
        <v>0.61965393156595983</v>
      </c>
      <c r="L49" s="157">
        <f t="shared" si="13"/>
        <v>0.78741224654586039</v>
      </c>
      <c r="M49" s="157">
        <f t="shared" si="13"/>
        <v>0.73849017271826278</v>
      </c>
      <c r="N49" s="157">
        <f t="shared" si="13"/>
        <v>0.75897141384269273</v>
      </c>
      <c r="O49" s="157">
        <f t="shared" si="13"/>
        <v>0.5688368788891659</v>
      </c>
      <c r="P49" s="157">
        <f t="shared" si="13"/>
        <v>0.70907686886754251</v>
      </c>
      <c r="Q49" s="157">
        <f t="shared" si="13"/>
        <v>0.71474494368380859</v>
      </c>
      <c r="R49" s="157">
        <f t="shared" si="13"/>
        <v>0.63163356304211316</v>
      </c>
      <c r="S49" s="157">
        <f t="shared" si="13"/>
        <v>0.68696277571274889</v>
      </c>
      <c r="T49" s="157">
        <f t="shared" si="13"/>
        <v>0.63155252837450693</v>
      </c>
      <c r="U49" s="157">
        <f t="shared" si="13"/>
        <v>0.72596257411958864</v>
      </c>
      <c r="V49" s="157">
        <f t="shared" si="13"/>
        <v>0.7030751096156268</v>
      </c>
      <c r="W49" s="157">
        <f t="shared" si="13"/>
        <v>0.74322493532003486</v>
      </c>
      <c r="X49" s="157">
        <f t="shared" si="13"/>
        <v>0.50819554167129766</v>
      </c>
      <c r="Y49" s="157">
        <f t="shared" si="13"/>
        <v>0.5396412444580414</v>
      </c>
      <c r="Z49" s="157">
        <f t="shared" si="13"/>
        <v>0.58616648588139586</v>
      </c>
      <c r="AA49" s="157">
        <f t="shared" si="13"/>
        <v>0.63012610614595488</v>
      </c>
      <c r="AB49" s="157">
        <f t="shared" si="13"/>
        <v>0.55152717201255597</v>
      </c>
      <c r="AC49" s="157">
        <f t="shared" si="13"/>
        <v>0.60980627204002646</v>
      </c>
      <c r="AD49" s="157">
        <f t="shared" si="13"/>
        <v>0.57121577757432263</v>
      </c>
      <c r="AE49" s="157">
        <f t="shared" si="13"/>
        <v>0.6894102979841662</v>
      </c>
      <c r="AF49" s="143">
        <f t="shared" si="10"/>
        <v>0.57742321760565796</v>
      </c>
    </row>
    <row r="50" spans="1:32">
      <c r="C50" s="144"/>
      <c r="D50" s="1" t="s">
        <v>1053</v>
      </c>
      <c r="E50" s="156">
        <f>E25*(E37/SUM(E36:E38))/(E34/SUM(E33:E35))</f>
        <v>0.11818748941869427</v>
      </c>
      <c r="F50" s="156">
        <f t="shared" ref="F50:AE50" si="14">F25*(F37/SUM(F36:F38))/(F34/SUM(F33:F35))</f>
        <v>0.10663933736855953</v>
      </c>
      <c r="G50" s="156">
        <f t="shared" si="14"/>
        <v>4.9435471226084993E-2</v>
      </c>
      <c r="H50" s="156">
        <f t="shared" si="14"/>
        <v>0.12374485038918974</v>
      </c>
      <c r="I50" s="156">
        <f t="shared" si="14"/>
        <v>0.15922051451629404</v>
      </c>
      <c r="J50" s="156">
        <f t="shared" si="14"/>
        <v>0.21905899477722016</v>
      </c>
      <c r="K50" s="156">
        <f t="shared" si="14"/>
        <v>0.15841141331807276</v>
      </c>
      <c r="L50" s="156">
        <f t="shared" si="14"/>
        <v>0.10764705080133653</v>
      </c>
      <c r="M50" s="156">
        <f t="shared" si="14"/>
        <v>0.15780588894578812</v>
      </c>
      <c r="N50" s="156">
        <f t="shared" si="14"/>
        <v>0.15568211741268989</v>
      </c>
      <c r="O50" s="156">
        <f t="shared" si="14"/>
        <v>0.13232228815884037</v>
      </c>
      <c r="P50" s="156">
        <f t="shared" si="14"/>
        <v>0.16417333216368798</v>
      </c>
      <c r="Q50" s="156">
        <f t="shared" si="14"/>
        <v>0.16983796103766488</v>
      </c>
      <c r="R50" s="156">
        <f t="shared" si="14"/>
        <v>0.19081893481441484</v>
      </c>
      <c r="S50" s="156">
        <f t="shared" si="14"/>
        <v>0.14116760937094175</v>
      </c>
      <c r="T50" s="156">
        <f t="shared" si="14"/>
        <v>0.16902286098127356</v>
      </c>
      <c r="U50" s="156">
        <f t="shared" si="14"/>
        <v>0.10529919698886503</v>
      </c>
      <c r="V50" s="156">
        <f t="shared" si="14"/>
        <v>0.13899298650517539</v>
      </c>
      <c r="W50" s="156">
        <f t="shared" si="14"/>
        <v>0.13841585710312662</v>
      </c>
      <c r="X50" s="156">
        <f t="shared" si="14"/>
        <v>0.1825184619514304</v>
      </c>
      <c r="Y50" s="156">
        <f t="shared" si="14"/>
        <v>0.28670958700921761</v>
      </c>
      <c r="Z50" s="156">
        <f t="shared" si="14"/>
        <v>0.17582671631179672</v>
      </c>
      <c r="AA50" s="156">
        <f t="shared" si="14"/>
        <v>0.11467254611660434</v>
      </c>
      <c r="AB50" s="156">
        <f t="shared" si="14"/>
        <v>0.13462708844153301</v>
      </c>
      <c r="AC50" s="156">
        <f t="shared" si="14"/>
        <v>0.12275403259668087</v>
      </c>
      <c r="AD50" s="156">
        <f t="shared" si="14"/>
        <v>0.19988964350757418</v>
      </c>
      <c r="AE50" s="156">
        <f t="shared" si="14"/>
        <v>6.6512104922074114E-2</v>
      </c>
      <c r="AF50" s="26">
        <f t="shared" si="10"/>
        <v>0.11818748941869427</v>
      </c>
    </row>
    <row r="51" spans="1:32">
      <c r="C51" s="148"/>
      <c r="D51" s="139" t="s">
        <v>1054</v>
      </c>
      <c r="E51" s="155">
        <f>1-(E49+E50)</f>
        <v>0.30438929297564776</v>
      </c>
      <c r="F51" s="155">
        <f t="shared" ref="F51:AE51" si="15">1-(F49+F50)</f>
        <v>8.1136913724667137E-2</v>
      </c>
      <c r="G51" s="155">
        <f t="shared" si="15"/>
        <v>0.53759339713145149</v>
      </c>
      <c r="H51" s="155">
        <f t="shared" si="15"/>
        <v>0.15359554092930983</v>
      </c>
      <c r="I51" s="155">
        <f t="shared" si="15"/>
        <v>0.18826969233552604</v>
      </c>
      <c r="J51" s="155">
        <f t="shared" si="15"/>
        <v>5.6055714372668652E-2</v>
      </c>
      <c r="K51" s="155">
        <f t="shared" si="15"/>
        <v>0.22193465511596744</v>
      </c>
      <c r="L51" s="155">
        <f t="shared" si="15"/>
        <v>0.10494070265280309</v>
      </c>
      <c r="M51" s="155">
        <f t="shared" si="15"/>
        <v>0.10370393833594904</v>
      </c>
      <c r="N51" s="155">
        <f t="shared" si="15"/>
        <v>8.5346468744617376E-2</v>
      </c>
      <c r="O51" s="155">
        <f t="shared" si="15"/>
        <v>0.29884083295199371</v>
      </c>
      <c r="P51" s="155">
        <f t="shared" si="15"/>
        <v>0.12674979896876948</v>
      </c>
      <c r="Q51" s="155">
        <f t="shared" si="15"/>
        <v>0.1154170952785265</v>
      </c>
      <c r="R51" s="155">
        <f t="shared" si="15"/>
        <v>0.17754750214347204</v>
      </c>
      <c r="S51" s="155">
        <f t="shared" si="15"/>
        <v>0.17186961491630937</v>
      </c>
      <c r="T51" s="155">
        <f t="shared" si="15"/>
        <v>0.19942461064421946</v>
      </c>
      <c r="U51" s="155">
        <f t="shared" si="15"/>
        <v>0.16873822889154633</v>
      </c>
      <c r="V51" s="155">
        <f t="shared" si="15"/>
        <v>0.15793190387919775</v>
      </c>
      <c r="W51" s="155">
        <f t="shared" si="15"/>
        <v>0.11835920757683849</v>
      </c>
      <c r="X51" s="155">
        <f t="shared" si="15"/>
        <v>0.30928599637727194</v>
      </c>
      <c r="Y51" s="155">
        <f t="shared" si="15"/>
        <v>0.17364916853274104</v>
      </c>
      <c r="Z51" s="155">
        <f t="shared" si="15"/>
        <v>0.23800679780680745</v>
      </c>
      <c r="AA51" s="155">
        <f t="shared" si="15"/>
        <v>0.25520134773744074</v>
      </c>
      <c r="AB51" s="155">
        <f t="shared" si="15"/>
        <v>0.313845739545911</v>
      </c>
      <c r="AC51" s="155">
        <f t="shared" si="15"/>
        <v>0.26743969536329271</v>
      </c>
      <c r="AD51" s="155">
        <f t="shared" si="15"/>
        <v>0.22889457891810316</v>
      </c>
      <c r="AE51" s="155">
        <f t="shared" si="15"/>
        <v>0.24407759709375965</v>
      </c>
      <c r="AF51" s="141">
        <f t="shared" si="10"/>
        <v>0.30438929297564776</v>
      </c>
    </row>
    <row r="52" spans="1:32">
      <c r="C52" s="144" t="s">
        <v>468</v>
      </c>
      <c r="D52" s="144" t="s">
        <v>1052</v>
      </c>
      <c r="E52" s="156">
        <f>E27*(E36/SUM(E36:E38))/(E33/SUM(E33:E35))</f>
        <v>0.47006046168036297</v>
      </c>
      <c r="F52" s="156">
        <f t="shared" ref="F52:AE52" si="16">F27*(F36/SUM(F36:F38))/(F33/SUM(F33:F35))</f>
        <v>0.6147036173371152</v>
      </c>
      <c r="G52" s="156">
        <f t="shared" si="16"/>
        <v>0.33301453273608916</v>
      </c>
      <c r="H52" s="156">
        <f t="shared" si="16"/>
        <v>0.61893146434896451</v>
      </c>
      <c r="I52" s="156">
        <f t="shared" si="16"/>
        <v>0.57776991893407004</v>
      </c>
      <c r="J52" s="156">
        <f t="shared" si="16"/>
        <v>0.66132498889385127</v>
      </c>
      <c r="K52" s="156">
        <f t="shared" si="16"/>
        <v>0.52128756070696114</v>
      </c>
      <c r="L52" s="156">
        <f t="shared" si="16"/>
        <v>0.63998237428202764</v>
      </c>
      <c r="M52" s="156">
        <f t="shared" si="16"/>
        <v>0.66521468367094483</v>
      </c>
      <c r="N52" s="156">
        <f t="shared" si="16"/>
        <v>0.67302211149037472</v>
      </c>
      <c r="O52" s="156">
        <f t="shared" si="16"/>
        <v>0.53124170553951233</v>
      </c>
      <c r="P52" s="156">
        <f t="shared" si="16"/>
        <v>0.46951265721442792</v>
      </c>
      <c r="Q52" s="156">
        <f t="shared" si="16"/>
        <v>0.55525260172606217</v>
      </c>
      <c r="R52" s="156">
        <f t="shared" si="16"/>
        <v>0.62082648459175271</v>
      </c>
      <c r="S52" s="156">
        <f t="shared" si="16"/>
        <v>0.53635940188830833</v>
      </c>
      <c r="T52" s="156">
        <f t="shared" si="16"/>
        <v>0.47720038459656861</v>
      </c>
      <c r="U52" s="156">
        <f t="shared" si="16"/>
        <v>0.632027481703476</v>
      </c>
      <c r="V52" s="156">
        <f t="shared" si="16"/>
        <v>0.60220647883927436</v>
      </c>
      <c r="W52" s="156">
        <f t="shared" si="16"/>
        <v>0.59397617787809276</v>
      </c>
      <c r="X52" s="156">
        <f t="shared" si="16"/>
        <v>0.38418893210628502</v>
      </c>
      <c r="Y52" s="156">
        <f t="shared" si="16"/>
        <v>0.42476447056659955</v>
      </c>
      <c r="Z52" s="156">
        <f t="shared" si="16"/>
        <v>0.49597494467382525</v>
      </c>
      <c r="AA52" s="156">
        <f t="shared" si="16"/>
        <v>0.557004520566451</v>
      </c>
      <c r="AB52" s="156">
        <f t="shared" si="16"/>
        <v>0.4994869656870829</v>
      </c>
      <c r="AC52" s="156">
        <f t="shared" si="16"/>
        <v>0.52014693645877241</v>
      </c>
      <c r="AD52" s="156">
        <f t="shared" si="16"/>
        <v>0.42450343218910336</v>
      </c>
      <c r="AE52" s="156">
        <f t="shared" si="16"/>
        <v>0.60807649437985034</v>
      </c>
      <c r="AF52" s="26">
        <f t="shared" si="10"/>
        <v>0.47006046168036297</v>
      </c>
    </row>
    <row r="53" spans="1:32">
      <c r="C53" s="144"/>
      <c r="D53" s="1" t="s">
        <v>1053</v>
      </c>
      <c r="E53" s="156">
        <f>E28*(E37/SUM(E36:E38))/(E34/SUM(E33:E35))</f>
        <v>0.23030975583422722</v>
      </c>
      <c r="F53" s="156">
        <f t="shared" ref="F53:AE53" si="17">F28*(F37/SUM(F36:F38))/(F34/SUM(F33:F35))</f>
        <v>0.28070657763711171</v>
      </c>
      <c r="G53" s="156">
        <f t="shared" si="17"/>
        <v>7.4141665807000393E-2</v>
      </c>
      <c r="H53" s="156">
        <f t="shared" si="17"/>
        <v>0.17557540823794976</v>
      </c>
      <c r="I53" s="156">
        <f t="shared" si="17"/>
        <v>0.28886315550397168</v>
      </c>
      <c r="J53" s="156">
        <f t="shared" si="17"/>
        <v>0.25889004299204543</v>
      </c>
      <c r="K53" s="156">
        <f t="shared" si="17"/>
        <v>0.33569610742325517</v>
      </c>
      <c r="L53" s="156">
        <f t="shared" si="17"/>
        <v>0.23000497388695704</v>
      </c>
      <c r="M53" s="156">
        <f t="shared" si="17"/>
        <v>0.22538276805653143</v>
      </c>
      <c r="N53" s="156">
        <f t="shared" si="17"/>
        <v>0.23167418545390642</v>
      </c>
      <c r="O53" s="156">
        <f t="shared" si="17"/>
        <v>0.21366760313714911</v>
      </c>
      <c r="P53" s="156">
        <f t="shared" si="17"/>
        <v>0.41378263356503253</v>
      </c>
      <c r="Q53" s="156">
        <f t="shared" si="17"/>
        <v>0.24616493578727572</v>
      </c>
      <c r="R53" s="156">
        <f t="shared" si="17"/>
        <v>0.265790482147368</v>
      </c>
      <c r="S53" s="156">
        <f t="shared" si="17"/>
        <v>0.26752826049753725</v>
      </c>
      <c r="T53" s="156">
        <f t="shared" si="17"/>
        <v>0.39562429749176298</v>
      </c>
      <c r="U53" s="156">
        <f t="shared" si="17"/>
        <v>0.18085828661796655</v>
      </c>
      <c r="V53" s="156">
        <f t="shared" si="17"/>
        <v>0.27842349093713337</v>
      </c>
      <c r="W53" s="156">
        <f t="shared" si="17"/>
        <v>0.25866934014153725</v>
      </c>
      <c r="X53" s="156">
        <f t="shared" si="17"/>
        <v>0.33694881650299274</v>
      </c>
      <c r="Y53" s="156">
        <f t="shared" si="17"/>
        <v>0.35661779725044551</v>
      </c>
      <c r="Z53" s="156">
        <f t="shared" si="17"/>
        <v>0.35250535618380774</v>
      </c>
      <c r="AA53" s="156">
        <f t="shared" si="17"/>
        <v>0.34049869353265938</v>
      </c>
      <c r="AB53" s="156">
        <f t="shared" si="17"/>
        <v>0.28786928047004345</v>
      </c>
      <c r="AC53" s="156">
        <f t="shared" si="17"/>
        <v>0.30919856887353742</v>
      </c>
      <c r="AD53" s="156">
        <f t="shared" si="17"/>
        <v>0.40180897246728736</v>
      </c>
      <c r="AE53" s="156">
        <f t="shared" si="17"/>
        <v>0.21731254757966625</v>
      </c>
      <c r="AF53" s="26">
        <f t="shared" si="10"/>
        <v>0.23030975583422722</v>
      </c>
    </row>
    <row r="54" spans="1:32">
      <c r="D54" s="1" t="s">
        <v>1054</v>
      </c>
      <c r="E54" s="156">
        <f>1-(E52+E53)</f>
        <v>0.29962978248540983</v>
      </c>
      <c r="F54" s="156">
        <f t="shared" ref="F54:AE54" si="18">1-(F52+F53)</f>
        <v>0.10458980502577309</v>
      </c>
      <c r="G54" s="156">
        <f t="shared" si="18"/>
        <v>0.5928438014569104</v>
      </c>
      <c r="H54" s="156">
        <f t="shared" si="18"/>
        <v>0.20549312741308579</v>
      </c>
      <c r="I54" s="156">
        <f t="shared" si="18"/>
        <v>0.13336692556195828</v>
      </c>
      <c r="J54" s="156">
        <f t="shared" si="18"/>
        <v>7.9784968114103294E-2</v>
      </c>
      <c r="K54" s="156">
        <f t="shared" si="18"/>
        <v>0.14301633186978369</v>
      </c>
      <c r="L54" s="156">
        <f t="shared" si="18"/>
        <v>0.13001265183101529</v>
      </c>
      <c r="M54" s="156">
        <f t="shared" si="18"/>
        <v>0.10940254827252371</v>
      </c>
      <c r="N54" s="156">
        <f t="shared" si="18"/>
        <v>9.5303703055718891E-2</v>
      </c>
      <c r="O54" s="156">
        <f t="shared" si="18"/>
        <v>0.25509069132333861</v>
      </c>
      <c r="P54" s="156">
        <f t="shared" si="18"/>
        <v>0.11670470922053955</v>
      </c>
      <c r="Q54" s="156">
        <f t="shared" si="18"/>
        <v>0.19858246248666211</v>
      </c>
      <c r="R54" s="156">
        <f t="shared" si="18"/>
        <v>0.11338303326087928</v>
      </c>
      <c r="S54" s="156">
        <f t="shared" si="18"/>
        <v>0.19611233761415447</v>
      </c>
      <c r="T54" s="156">
        <f t="shared" si="18"/>
        <v>0.12717531791166836</v>
      </c>
      <c r="U54" s="156">
        <f t="shared" si="18"/>
        <v>0.18711423167855745</v>
      </c>
      <c r="V54" s="156">
        <f t="shared" si="18"/>
        <v>0.11937003022359227</v>
      </c>
      <c r="W54" s="156">
        <f t="shared" si="18"/>
        <v>0.14735448198037004</v>
      </c>
      <c r="X54" s="156">
        <f t="shared" si="18"/>
        <v>0.27886225139072218</v>
      </c>
      <c r="Y54" s="156">
        <f t="shared" si="18"/>
        <v>0.21861773218295499</v>
      </c>
      <c r="Z54" s="156">
        <f t="shared" si="18"/>
        <v>0.15151969914236707</v>
      </c>
      <c r="AA54" s="156">
        <f t="shared" si="18"/>
        <v>0.10249678590088962</v>
      </c>
      <c r="AB54" s="156">
        <f t="shared" si="18"/>
        <v>0.2126437538428736</v>
      </c>
      <c r="AC54" s="156">
        <f t="shared" si="18"/>
        <v>0.17065449466769023</v>
      </c>
      <c r="AD54" s="156">
        <f t="shared" si="18"/>
        <v>0.17368759534360922</v>
      </c>
      <c r="AE54" s="156">
        <f t="shared" si="18"/>
        <v>0.17461095804048343</v>
      </c>
      <c r="AF54" s="26">
        <f t="shared" si="10"/>
        <v>0.29962978248540983</v>
      </c>
    </row>
    <row r="56" spans="1:32" ht="15">
      <c r="C56" s="23" t="s">
        <v>1055</v>
      </c>
    </row>
    <row r="57" spans="1:32" ht="15.75" thickBot="1">
      <c r="C57" s="24" t="s">
        <v>0</v>
      </c>
      <c r="D57" s="24" t="s">
        <v>460</v>
      </c>
      <c r="E57" s="24" t="s">
        <v>433</v>
      </c>
      <c r="F57" s="24" t="s">
        <v>434</v>
      </c>
      <c r="G57" s="24" t="s">
        <v>435</v>
      </c>
      <c r="H57" s="24" t="s">
        <v>436</v>
      </c>
      <c r="I57" s="24" t="s">
        <v>437</v>
      </c>
      <c r="J57" s="24" t="s">
        <v>438</v>
      </c>
      <c r="K57" s="24" t="s">
        <v>439</v>
      </c>
      <c r="L57" s="24" t="s">
        <v>440</v>
      </c>
      <c r="M57" s="24" t="s">
        <v>441</v>
      </c>
      <c r="N57" s="24" t="s">
        <v>442</v>
      </c>
      <c r="O57" s="24" t="s">
        <v>443</v>
      </c>
      <c r="P57" s="24" t="s">
        <v>444</v>
      </c>
      <c r="Q57" s="24" t="s">
        <v>445</v>
      </c>
      <c r="R57" s="24" t="s">
        <v>446</v>
      </c>
      <c r="S57" s="24" t="s">
        <v>447</v>
      </c>
      <c r="T57" s="24" t="s">
        <v>448</v>
      </c>
      <c r="U57" s="24" t="s">
        <v>449</v>
      </c>
      <c r="V57" s="24" t="s">
        <v>450</v>
      </c>
      <c r="W57" s="24" t="s">
        <v>451</v>
      </c>
      <c r="X57" s="24" t="s">
        <v>452</v>
      </c>
      <c r="Y57" s="24" t="s">
        <v>453</v>
      </c>
      <c r="Z57" s="24" t="s">
        <v>454</v>
      </c>
      <c r="AA57" s="24" t="s">
        <v>455</v>
      </c>
      <c r="AB57" s="24" t="s">
        <v>456</v>
      </c>
      <c r="AC57" s="24" t="s">
        <v>457</v>
      </c>
      <c r="AD57" s="24" t="s">
        <v>458</v>
      </c>
      <c r="AE57" s="24" t="s">
        <v>463</v>
      </c>
    </row>
    <row r="58" spans="1:32">
      <c r="A58">
        <v>0</v>
      </c>
      <c r="C58" s="25" t="s">
        <v>465</v>
      </c>
      <c r="D58" s="26">
        <f>SUMIFS(Table1[SumHD_TJ],Table1[Group],A58)/1000*$C$5</f>
        <v>19.132728000000004</v>
      </c>
      <c r="E58" s="26">
        <f>SUMIFS(Table1[SumHD_TJ],Table1[Region],$E$57,Table1[Group],A58)/1000*$C$5</f>
        <v>0</v>
      </c>
      <c r="F58" s="26">
        <f>SUMIFS(Table1[SumHD_TJ],Table1[Region],$F$57,Table1[Group],A58)/1000*$C$5</f>
        <v>12.594144</v>
      </c>
      <c r="G58" s="26">
        <f>SUMIFS(Table1[SumHD_TJ],Table1[Region],$G$57,Table1[Group],A58)/1000*$C$5</f>
        <v>0</v>
      </c>
      <c r="H58" s="26">
        <f>SUMIFS(Table1[SumHD_TJ],Table1[Region],$H$57,Table1[Group],A58)/1000*$C$5</f>
        <v>0</v>
      </c>
      <c r="I58" s="26">
        <f>SUMIFS(Table1[SumHD_TJ],Table1[Region],$I$57,Table1[Group],A58)/1000*$C$5</f>
        <v>0</v>
      </c>
      <c r="J58" s="26">
        <f>SUMIFS(Table1[SumHD_TJ],Table1[Region],$J$57,Table1[Group],A58)/1000*$C$5</f>
        <v>0</v>
      </c>
      <c r="K58" s="26">
        <f>SUMIFS(Table1[SumHD_TJ],Table1[Region],$K$57,Table1[Group],A58)/1000*$C$5</f>
        <v>0</v>
      </c>
      <c r="L58" s="26">
        <f>SUMIFS(Table1[SumHD_TJ],Table1[Region],$L$57,Table1[Group],A58)/1000*$C$5</f>
        <v>0</v>
      </c>
      <c r="M58" s="26">
        <f>SUMIFS(Table1[SumHD_TJ],Table1[Region],$M$57,Table1[Group],A58)/1000*$C$5</f>
        <v>0</v>
      </c>
      <c r="N58">
        <f>SUMIFS(Table1[SumHD_TJ],Table1[Region],$N$57,Table1[Group],A58)/1000*$C$5</f>
        <v>0</v>
      </c>
      <c r="O58">
        <f>SUMIFS(Table1[SumHD_TJ],Table1[Region],$O$57,Table1[Group],A58)/1000*$C$5</f>
        <v>0</v>
      </c>
      <c r="P58">
        <f>SUMIFS(Table1[SumHD_TJ],Table1[Region],$P$57,Table1[Group],A58)/1000*$C$5</f>
        <v>0</v>
      </c>
      <c r="Q58">
        <f>SUMIFS(Table1[SumHD_TJ],Table1[Region],$Q$57,Table1[Group],A58)/1000*$C$5</f>
        <v>0</v>
      </c>
      <c r="R58">
        <f>SUMIFS(Table1[SumHD_TJ],Table1[Region],$R$57,Table1[Group],A58)/1000*$C$5</f>
        <v>2.7547260000000002</v>
      </c>
      <c r="S58">
        <f>SUMIFS(Table1[SumHD_TJ],Table1[Region],$S$57,Table1[Group],A58)/1000*$C$5</f>
        <v>0</v>
      </c>
      <c r="T58">
        <f>SUMIFS(Table1[SumHD_TJ],Table1[Region],$T$57,Table1[Group],A58)/1000*$C$5</f>
        <v>1.402428</v>
      </c>
      <c r="U58">
        <f>SUMIFS(Table1[SumHD_TJ],Table1[Region],$U$57,Table1[Group],A58)/1000*$C$5</f>
        <v>0</v>
      </c>
      <c r="V58">
        <f>SUMIFS(Table1[SumHD_TJ],Table1[Region],$V$57,Table1[Group],A58)/1000*$C$5</f>
        <v>0.83192399999999989</v>
      </c>
      <c r="W58">
        <f>SUMIFS(Table1[SumHD_TJ],Table1[Region],$W$57,Table1[Group],A58)/1000*$C$5</f>
        <v>1.549506</v>
      </c>
      <c r="X58">
        <f>SUMIFS(Table1[SumHD_TJ],Table1[Region],$X$57,Table1[Group],A58)/1000*$C$5</f>
        <v>0</v>
      </c>
      <c r="Y58">
        <f>SUMIFS(Table1[SumHD_TJ],Table1[Region],$Y$57,Table1[Group],A58)/1000*$C$5</f>
        <v>0</v>
      </c>
      <c r="Z58">
        <f>SUMIFS(Table1[SumHD_TJ],Table1[Region],$Z$57,Table1[Group],A58)/1000*$C$5</f>
        <v>0</v>
      </c>
      <c r="AA58">
        <f>SUMIFS(Table1[SumHD_TJ],Table1[Region],$AA$57,Table1[Group],A58)/1000*$C$5</f>
        <v>0</v>
      </c>
      <c r="AB58">
        <f>SUMIFS(Table1[SumHD_TJ],Table1[Region],$AB$57,Table1[Group],A58)/1000*$C$5</f>
        <v>0</v>
      </c>
      <c r="AC58">
        <f>SUMIFS(Table1[SumHD_TJ],Table1[Region],$AC$57,Table1[Group],A58)/1000*$C$5</f>
        <v>0</v>
      </c>
      <c r="AD58">
        <f>SUMIFS(Table1[SumHD_TJ],Table1[Region],$AD$57,Table1[Group],A58)/1000*$C$5</f>
        <v>0</v>
      </c>
      <c r="AE58" s="26">
        <f>D58</f>
        <v>19.132728000000004</v>
      </c>
    </row>
    <row r="59" spans="1:32">
      <c r="A59">
        <v>1</v>
      </c>
      <c r="C59" s="25" t="s">
        <v>466</v>
      </c>
      <c r="D59" s="26">
        <f>SUMIFS(Table1[SumHD_TJ],Table1[Group],A59)/1000*$C$5</f>
        <v>14.431685999999996</v>
      </c>
      <c r="E59" s="26">
        <f>SUMIFS(Table1[SumHD_TJ],Table1[Region],$E$57,Table1[Group],A59)/1000*$C$5</f>
        <v>0</v>
      </c>
      <c r="F59" s="26">
        <f>SUMIFS(Table1[SumHD_TJ],Table1[Region],$F$57,Table1[Group],A59)/1000*$C$5</f>
        <v>1.6856340000000001</v>
      </c>
      <c r="G59" s="26">
        <f>SUMIFS(Table1[SumHD_TJ],Table1[Region],$G$57,Table1[Group],A59)/1000*$C$5</f>
        <v>1.6015560000000002</v>
      </c>
      <c r="H59" s="26">
        <f>SUMIFS(Table1[SumHD_TJ],Table1[Region],$H$57,Table1[Group],A59)/1000*$C$5</f>
        <v>0.78573599999999988</v>
      </c>
      <c r="I59" s="26">
        <f>SUMIFS(Table1[SumHD_TJ],Table1[Region],$I$57,Table1[Group],A59)/1000*$C$5</f>
        <v>0.44572799999999996</v>
      </c>
      <c r="J59" s="26">
        <f>SUMIFS(Table1[SumHD_TJ],Table1[Region],$J$57,Table1[Group],A59)/1000*$C$5</f>
        <v>0.24961799999999995</v>
      </c>
      <c r="K59" s="26">
        <f>SUMIFS(Table1[SumHD_TJ],Table1[Region],$K$57,Table1[Group],A59)/1000*$C$5</f>
        <v>0.96936</v>
      </c>
      <c r="L59" s="26">
        <f>SUMIFS(Table1[SumHD_TJ],Table1[Region],$L$57,Table1[Group],A59)/1000*$C$5</f>
        <v>1.10118</v>
      </c>
      <c r="M59" s="26">
        <f>SUMIFS(Table1[SumHD_TJ],Table1[Region],$M$57,Table1[Group],A59)/1000*$C$5</f>
        <v>0.44381999999999999</v>
      </c>
      <c r="N59">
        <f>SUMIFS(Table1[SumHD_TJ],Table1[Region],$N$57,Table1[Group],A59)/1000*$C$5</f>
        <v>0.303282</v>
      </c>
      <c r="O59">
        <f>SUMIFS(Table1[SumHD_TJ],Table1[Region],$O$57,Table1[Group],A59)/1000*$C$5</f>
        <v>0.77135999999999993</v>
      </c>
      <c r="P59">
        <f>SUMIFS(Table1[SumHD_TJ],Table1[Region],$P$57,Table1[Group],A59)/1000*$C$5</f>
        <v>0.70641599999999993</v>
      </c>
      <c r="Q59">
        <f>SUMIFS(Table1[SumHD_TJ],Table1[Region],$Q$57,Table1[Group],A59)/1000*$C$5</f>
        <v>0.57931200000000005</v>
      </c>
      <c r="R59">
        <f>SUMIFS(Table1[SumHD_TJ],Table1[Region],$R$57,Table1[Group],A59)/1000*$C$5</f>
        <v>1.0060379999999998</v>
      </c>
      <c r="S59">
        <f>SUMIFS(Table1[SumHD_TJ],Table1[Region],$S$57,Table1[Group],A59)/1000*$C$5</f>
        <v>0</v>
      </c>
      <c r="T59">
        <f>SUMIFS(Table1[SumHD_TJ],Table1[Region],$T$57,Table1[Group],A59)/1000*$C$5</f>
        <v>3.1949999999999999E-2</v>
      </c>
      <c r="U59">
        <f>SUMIFS(Table1[SumHD_TJ],Table1[Region],$U$57,Table1[Group],A59)/1000*$C$5</f>
        <v>0.69735599999999998</v>
      </c>
      <c r="V59">
        <f>SUMIFS(Table1[SumHD_TJ],Table1[Region],$V$57,Table1[Group],A59)/1000*$C$5</f>
        <v>0.19029599999999997</v>
      </c>
      <c r="W59">
        <f>SUMIFS(Table1[SumHD_TJ],Table1[Region],$W$57,Table1[Group],A59)/1000*$C$5</f>
        <v>0.19239599999999996</v>
      </c>
      <c r="X59">
        <f>SUMIFS(Table1[SumHD_TJ],Table1[Region],$X$57,Table1[Group],A59)/1000*$C$5</f>
        <v>0.12723000000000001</v>
      </c>
      <c r="Y59">
        <f>SUMIFS(Table1[SumHD_TJ],Table1[Region],$Y$57,Table1[Group],A59)/1000*$C$5</f>
        <v>0.35235</v>
      </c>
      <c r="Z59">
        <f>SUMIFS(Table1[SumHD_TJ],Table1[Region],$Z$57,Table1[Group],A59)/1000*$C$5</f>
        <v>0.58315799999999995</v>
      </c>
      <c r="AA59">
        <f>SUMIFS(Table1[SumHD_TJ],Table1[Region],$AA$57,Table1[Group],A59)/1000*$C$5</f>
        <v>0.46268999999999999</v>
      </c>
      <c r="AB59">
        <f>SUMIFS(Table1[SumHD_TJ],Table1[Region],$AB$57,Table1[Group],A59)/1000*$C$5</f>
        <v>0.30500999999999995</v>
      </c>
      <c r="AC59">
        <f>SUMIFS(Table1[SumHD_TJ],Table1[Region],$AC$57,Table1[Group],A59)/1000*$C$5</f>
        <v>0.69593399999999994</v>
      </c>
      <c r="AD59">
        <f>SUMIFS(Table1[SumHD_TJ],Table1[Region],$AD$57,Table1[Group],A59)/1000*$C$5</f>
        <v>0.14427599999999999</v>
      </c>
      <c r="AE59" s="26">
        <f t="shared" ref="AE59:AE61" si="19">D59</f>
        <v>14.431685999999996</v>
      </c>
    </row>
    <row r="60" spans="1:32">
      <c r="A60">
        <v>2</v>
      </c>
      <c r="C60" s="25" t="s">
        <v>467</v>
      </c>
      <c r="D60" s="26">
        <f>SUMIFS(Table1[SumHD_TJ],Table1[Group],A60)/1000*$C$5</f>
        <v>6.1748459999999978</v>
      </c>
      <c r="E60" s="26">
        <f>SUMIFS(Table1[SumHD_TJ],Table1[Region],$E$57,Table1[Group],A60)/1000*$C$5</f>
        <v>0.33651599999999998</v>
      </c>
      <c r="F60" s="26">
        <f>SUMIFS(Table1[SumHD_TJ],Table1[Region],$F$57,Table1[Group],A60)/1000*$C$5</f>
        <v>0.46932599999999997</v>
      </c>
      <c r="G60" s="26">
        <f>SUMIFS(Table1[SumHD_TJ],Table1[Region],$G$57,Table1[Group],A60)/1000*$C$5</f>
        <v>0.45262800000000003</v>
      </c>
      <c r="H60" s="26">
        <f>SUMIFS(Table1[SumHD_TJ],Table1[Region],$H$57,Table1[Group],A60)/1000*$C$5</f>
        <v>8.6255999999999999E-2</v>
      </c>
      <c r="I60" s="26">
        <f>SUMIFS(Table1[SumHD_TJ],Table1[Region],$I$57,Table1[Group],A60)/1000*$C$5</f>
        <v>2.4971999999999998E-2</v>
      </c>
      <c r="J60" s="26">
        <f>SUMIFS(Table1[SumHD_TJ],Table1[Region],$J$57,Table1[Group],A60)/1000*$C$5</f>
        <v>4.827E-2</v>
      </c>
      <c r="K60" s="26">
        <f>SUMIFS(Table1[SumHD_TJ],Table1[Region],$K$57,Table1[Group],A60)/1000*$C$5</f>
        <v>3.8291999999999993E-2</v>
      </c>
      <c r="L60" s="26">
        <f>SUMIFS(Table1[SumHD_TJ],Table1[Region],$L$57,Table1[Group],A60)/1000*$C$5</f>
        <v>0.8579819999999998</v>
      </c>
      <c r="M60" s="26">
        <f>SUMIFS(Table1[SumHD_TJ],Table1[Region],$M$57,Table1[Group],A60)/1000*$C$5</f>
        <v>0.124866</v>
      </c>
      <c r="N60">
        <f>SUMIFS(Table1[SumHD_TJ],Table1[Region],$N$57,Table1[Group],A60)/1000*$C$5</f>
        <v>0</v>
      </c>
      <c r="O60">
        <f>SUMIFS(Table1[SumHD_TJ],Table1[Region],$O$57,Table1[Group],A60)/1000*$C$5</f>
        <v>0.15550800000000001</v>
      </c>
      <c r="P60">
        <f>SUMIFS(Table1[SumHD_TJ],Table1[Region],$P$57,Table1[Group],A60)/1000*$C$5</f>
        <v>0.40150199999999997</v>
      </c>
      <c r="Q60">
        <f>SUMIFS(Table1[SumHD_TJ],Table1[Region],$Q$57,Table1[Group],A60)/1000*$C$5</f>
        <v>7.0691999999999991E-2</v>
      </c>
      <c r="R60">
        <f>SUMIFS(Table1[SumHD_TJ],Table1[Region],$R$57,Table1[Group],A60)/1000*$C$5</f>
        <v>0.66862799999999989</v>
      </c>
      <c r="S60">
        <f>SUMIFS(Table1[SumHD_TJ],Table1[Region],$S$57,Table1[Group],A60)/1000*$C$5</f>
        <v>0.54047400000000001</v>
      </c>
      <c r="T60">
        <f>SUMIFS(Table1[SumHD_TJ],Table1[Region],$T$57,Table1[Group],A60)/1000*$C$5</f>
        <v>0.31374000000000007</v>
      </c>
      <c r="U60">
        <f>SUMIFS(Table1[SumHD_TJ],Table1[Region],$U$57,Table1[Group],A60)/1000*$C$5</f>
        <v>0.15889800000000001</v>
      </c>
      <c r="V60">
        <f>SUMIFS(Table1[SumHD_TJ],Table1[Region],$V$57,Table1[Group],A60)/1000*$C$5</f>
        <v>0.18608399999999997</v>
      </c>
      <c r="W60">
        <f>SUMIFS(Table1[SumHD_TJ],Table1[Region],$W$57,Table1[Group],A60)/1000*$C$5</f>
        <v>0.38371799999999995</v>
      </c>
      <c r="X60">
        <f>SUMIFS(Table1[SumHD_TJ],Table1[Region],$X$57,Table1[Group],A60)/1000*$C$5</f>
        <v>2.3531999999999997E-2</v>
      </c>
      <c r="Y60">
        <f>SUMIFS(Table1[SumHD_TJ],Table1[Region],$Y$57,Table1[Group],A60)/1000*$C$5</f>
        <v>0.29723999999999995</v>
      </c>
      <c r="Z60">
        <f>SUMIFS(Table1[SumHD_TJ],Table1[Region],$Z$57,Table1[Group],A60)/1000*$C$5</f>
        <v>6.0360000000000004E-2</v>
      </c>
      <c r="AA60">
        <f>SUMIFS(Table1[SumHD_TJ],Table1[Region],$AA$57,Table1[Group],A60)/1000*$C$5</f>
        <v>7.2893999999999987E-2</v>
      </c>
      <c r="AB60">
        <f>SUMIFS(Table1[SumHD_TJ],Table1[Region],$AB$57,Table1[Group],A60)/1000*$C$5</f>
        <v>0.12728399999999998</v>
      </c>
      <c r="AC60">
        <f>SUMIFS(Table1[SumHD_TJ],Table1[Region],$AC$57,Table1[Group],A60)/1000*$C$5</f>
        <v>7.4345999999999995E-2</v>
      </c>
      <c r="AD60">
        <f>SUMIFS(Table1[SumHD_TJ],Table1[Region],$AD$57,Table1[Group],A60)/1000*$C$5</f>
        <v>0.20083800000000002</v>
      </c>
      <c r="AE60" s="26">
        <f t="shared" si="19"/>
        <v>6.1748459999999978</v>
      </c>
    </row>
    <row r="61" spans="1:32">
      <c r="A61">
        <v>3</v>
      </c>
      <c r="C61" s="25" t="s">
        <v>468</v>
      </c>
      <c r="D61" s="26">
        <f>SUMIFS(Table1[SumHD_TJ],Table1[Group],A61)/1000*$C$5</f>
        <v>1.5217860000000003</v>
      </c>
      <c r="E61" s="26">
        <f>SUMIFS(Table1[SumHD_TJ],Table1[Region],$E$57,Table1[Group],A61)/1000*$C$5</f>
        <v>4.6457999999999999E-2</v>
      </c>
      <c r="F61" s="26">
        <f>SUMIFS(Table1[SumHD_TJ],Table1[Region],$F$57,Table1[Group],A61)/1000*$C$5</f>
        <v>7.5839999999999996E-3</v>
      </c>
      <c r="G61" s="26">
        <f>SUMIFS(Table1[SumHD_TJ],Table1[Region],$G$57,Table1[Group],A61)/1000*$C$5</f>
        <v>6.0912000000000015E-2</v>
      </c>
      <c r="H61" s="26">
        <f>SUMIFS(Table1[SumHD_TJ],Table1[Region],$H$57,Table1[Group],A61)/1000*$C$5</f>
        <v>3.1301999999999996E-2</v>
      </c>
      <c r="I61" s="26">
        <f>SUMIFS(Table1[SumHD_TJ],Table1[Region],$I$57,Table1[Group],A61)/1000*$C$5</f>
        <v>4.3115999999999988E-2</v>
      </c>
      <c r="J61" s="26">
        <f>SUMIFS(Table1[SumHD_TJ],Table1[Region],$J$57,Table1[Group],A61)/1000*$C$5</f>
        <v>1.4555999999999998E-2</v>
      </c>
      <c r="K61" s="26">
        <f>SUMIFS(Table1[SumHD_TJ],Table1[Region],$K$57,Table1[Group],A61)/1000*$C$5</f>
        <v>5.8817999999999995E-2</v>
      </c>
      <c r="L61" s="26">
        <f>SUMIFS(Table1[SumHD_TJ],Table1[Region],$L$57,Table1[Group],A61)/1000*$C$5</f>
        <v>2.0567999999999999E-2</v>
      </c>
      <c r="M61" s="26">
        <f>SUMIFS(Table1[SumHD_TJ],Table1[Region],$M$57,Table1[Group],A61)/1000*$C$5</f>
        <v>4.5786E-2</v>
      </c>
      <c r="N61">
        <f>SUMIFS(Table1[SumHD_TJ],Table1[Region],$N$57,Table1[Group],A61)/1000*$C$5</f>
        <v>2.0531999999999998E-2</v>
      </c>
      <c r="O61">
        <f>SUMIFS(Table1[SumHD_TJ],Table1[Region],$O$57,Table1[Group],A61)/1000*$C$5</f>
        <v>7.4741999999999989E-2</v>
      </c>
      <c r="P61">
        <f>SUMIFS(Table1[SumHD_TJ],Table1[Region],$P$57,Table1[Group],A61)/1000*$C$5</f>
        <v>8.5739999999999997E-2</v>
      </c>
      <c r="Q61">
        <f>SUMIFS(Table1[SumHD_TJ],Table1[Region],$Q$57,Table1[Group],A61)/1000*$C$5</f>
        <v>5.4011999999999998E-2</v>
      </c>
      <c r="R61">
        <f>SUMIFS(Table1[SumHD_TJ],Table1[Region],$R$57,Table1[Group],A61)/1000*$C$5</f>
        <v>0.16747800000000002</v>
      </c>
      <c r="S61">
        <f>SUMIFS(Table1[SumHD_TJ],Table1[Region],$S$57,Table1[Group],A61)/1000*$C$5</f>
        <v>0.10767</v>
      </c>
      <c r="T61">
        <f>SUMIFS(Table1[SumHD_TJ],Table1[Region],$T$57,Table1[Group],A61)/1000*$C$5</f>
        <v>0.13069199999999997</v>
      </c>
      <c r="U61">
        <f>SUMIFS(Table1[SumHD_TJ],Table1[Region],$U$57,Table1[Group],A61)/1000*$C$5</f>
        <v>2.6472000000000002E-2</v>
      </c>
      <c r="V61">
        <f>SUMIFS(Table1[SumHD_TJ],Table1[Region],$V$57,Table1[Group],A61)/1000*$C$5</f>
        <v>4.6061999999999992E-2</v>
      </c>
      <c r="W61">
        <f>SUMIFS(Table1[SumHD_TJ],Table1[Region],$W$57,Table1[Group],A61)/1000*$C$5</f>
        <v>7.3133999999999991E-2</v>
      </c>
      <c r="X61">
        <f>SUMIFS(Table1[SumHD_TJ],Table1[Region],$X$57,Table1[Group],A61)/1000*$C$5</f>
        <v>3.3671999999999994E-2</v>
      </c>
      <c r="Y61">
        <f>SUMIFS(Table1[SumHD_TJ],Table1[Region],$Y$57,Table1[Group],A61)/1000*$C$5</f>
        <v>6.222599999999999E-2</v>
      </c>
      <c r="Z61">
        <f>SUMIFS(Table1[SumHD_TJ],Table1[Region],$Z$57,Table1[Group],A61)/1000*$C$5</f>
        <v>2.7671999999999995E-2</v>
      </c>
      <c r="AA61">
        <f>SUMIFS(Table1[SumHD_TJ],Table1[Region],$AA$57,Table1[Group],A61)/1000*$C$5</f>
        <v>5.8968E-2</v>
      </c>
      <c r="AB61">
        <f>SUMIFS(Table1[SumHD_TJ],Table1[Region],$AB$57,Table1[Group],A61)/1000*$C$5</f>
        <v>2.8799999999999999E-2</v>
      </c>
      <c r="AC61">
        <f>SUMIFS(Table1[SumHD_TJ],Table1[Region],$AC$57,Table1[Group],A61)/1000*$C$5</f>
        <v>0.17214000000000002</v>
      </c>
      <c r="AD61">
        <f>SUMIFS(Table1[SumHD_TJ],Table1[Region],$AD$57,Table1[Group],A61)/1000*$C$5</f>
        <v>2.2673999999999996E-2</v>
      </c>
      <c r="AE61" s="26">
        <f t="shared" si="19"/>
        <v>1.5217860000000003</v>
      </c>
    </row>
    <row r="62" spans="1:32">
      <c r="C62" s="25"/>
      <c r="D62" s="26"/>
      <c r="E62" s="26"/>
      <c r="F62" s="26"/>
      <c r="G62" s="26"/>
      <c r="H62" s="26"/>
      <c r="I62" s="26"/>
      <c r="J62" s="26"/>
      <c r="K62" s="26"/>
      <c r="L62" s="26"/>
      <c r="M62" s="26"/>
    </row>
    <row r="63" spans="1:32" ht="15">
      <c r="C63" s="23" t="s">
        <v>1055</v>
      </c>
    </row>
    <row r="64" spans="1:32" ht="15.75" thickBot="1">
      <c r="C64" s="24" t="s">
        <v>0</v>
      </c>
      <c r="D64" s="24" t="s">
        <v>460</v>
      </c>
      <c r="E64" s="24" t="s">
        <v>433</v>
      </c>
      <c r="F64" s="24" t="s">
        <v>434</v>
      </c>
      <c r="G64" s="24" t="s">
        <v>435</v>
      </c>
      <c r="H64" s="24" t="s">
        <v>436</v>
      </c>
      <c r="I64" s="24" t="s">
        <v>437</v>
      </c>
      <c r="J64" s="24" t="s">
        <v>438</v>
      </c>
      <c r="K64" s="24" t="s">
        <v>439</v>
      </c>
      <c r="L64" s="24" t="s">
        <v>440</v>
      </c>
      <c r="M64" s="24" t="s">
        <v>441</v>
      </c>
      <c r="N64" s="24" t="s">
        <v>442</v>
      </c>
      <c r="O64" s="24" t="s">
        <v>443</v>
      </c>
      <c r="P64" s="24" t="s">
        <v>444</v>
      </c>
      <c r="Q64" s="24" t="s">
        <v>445</v>
      </c>
      <c r="R64" s="24" t="s">
        <v>446</v>
      </c>
      <c r="S64" s="24" t="s">
        <v>447</v>
      </c>
      <c r="T64" s="24" t="s">
        <v>448</v>
      </c>
      <c r="U64" s="24" t="s">
        <v>449</v>
      </c>
      <c r="V64" s="24" t="s">
        <v>450</v>
      </c>
      <c r="W64" s="24" t="s">
        <v>451</v>
      </c>
      <c r="X64" s="24" t="s">
        <v>452</v>
      </c>
      <c r="Y64" s="24" t="s">
        <v>453</v>
      </c>
      <c r="Z64" s="24" t="s">
        <v>454</v>
      </c>
      <c r="AA64" s="24" t="s">
        <v>455</v>
      </c>
      <c r="AB64" s="24" t="s">
        <v>456</v>
      </c>
      <c r="AC64" s="24" t="s">
        <v>457</v>
      </c>
      <c r="AD64" s="24" t="s">
        <v>458</v>
      </c>
      <c r="AE64" s="24" t="s">
        <v>463</v>
      </c>
    </row>
    <row r="65" spans="1:31">
      <c r="A65">
        <v>0</v>
      </c>
      <c r="C65" s="25" t="s">
        <v>469</v>
      </c>
      <c r="D65" s="26">
        <f>SUMIFS(Table1[SumHD_TJ],Table1[Group],A65)/1000*(1-$C$5)</f>
        <v>12.755152000000002</v>
      </c>
      <c r="E65" s="26">
        <f>SUMIFS(Table1[SumHD_TJ],Table1[Region],$E$57,Table1[Group],A65)/1000*(1-$C$5)</f>
        <v>0</v>
      </c>
      <c r="F65" s="26">
        <f>SUMIFS(Table1[SumHD_TJ],Table1[Region],$F$57,Table1[Group],A65)/1000*(1-$C$5)</f>
        <v>8.396096</v>
      </c>
      <c r="G65" s="26">
        <f>SUMIFS(Table1[SumHD_TJ],Table1[Region],$G$57,Table1[Group],A65)/1000*(1-$C$5)</f>
        <v>0</v>
      </c>
      <c r="H65" s="26">
        <f>SUMIFS(Table1[SumHD_TJ],Table1[Region],$H$57,Table1[Group],A65)/1000*(1-$C$5)</f>
        <v>0</v>
      </c>
      <c r="I65" s="26">
        <f>SUMIFS(Table1[SumHD_TJ],Table1[Region],$I$57,Table1[Group],A65)/1000*(1-$C$5)</f>
        <v>0</v>
      </c>
      <c r="J65" s="26">
        <f>SUMIFS(Table1[SumHD_TJ],Table1[Region],$J$57,Table1[Group],A65)/1000*(1-$C$5)</f>
        <v>0</v>
      </c>
      <c r="K65" s="26">
        <f>SUMIFS(Table1[SumHD_TJ],Table1[Region],$K$57,Table1[Group],A65)/1000*(1-$C$5)</f>
        <v>0</v>
      </c>
      <c r="L65" s="26">
        <f>SUMIFS(Table1[SumHD_TJ],Table1[Region],$L$57,Table1[Group],A65)/1000*(1-$C$5)</f>
        <v>0</v>
      </c>
      <c r="M65" s="26">
        <f>SUMIFS(Table1[SumHD_TJ],Table1[Region],$M$57,Table1[Group],A65)/1000*(1-$C$5)</f>
        <v>0</v>
      </c>
      <c r="N65">
        <f>SUMIFS(Table1[SumHD_TJ],Table1[Region],$N$57,Table1[Group],A65)/1000*(1-$C$5)</f>
        <v>0</v>
      </c>
      <c r="O65">
        <f>SUMIFS(Table1[SumHD_TJ],Table1[Region],$O$57,Table1[Group],A65)/1000*(1-$C$5)</f>
        <v>0</v>
      </c>
      <c r="P65">
        <f>SUMIFS(Table1[SumHD_TJ],Table1[Region],$P$57,Table1[Group],A65)/1000*(1-$C$5)</f>
        <v>0</v>
      </c>
      <c r="Q65">
        <f>SUMIFS(Table1[SumHD_TJ],Table1[Region],$Q$57,Table1[Group],A65)/1000*(1-$C$5)</f>
        <v>0</v>
      </c>
      <c r="R65">
        <f>SUMIFS(Table1[SumHD_TJ],Table1[Region],$R$57,Table1[Group],A65)/1000*(1-$C$5)</f>
        <v>1.8364840000000002</v>
      </c>
      <c r="S65">
        <f>SUMIFS(Table1[SumHD_TJ],Table1[Region],$S$57,Table1[Group],A65)/1000*(1-$C$5)</f>
        <v>0</v>
      </c>
      <c r="T65">
        <f>SUMIFS(Table1[SumHD_TJ],Table1[Region],$T$57,Table1[Group],A65)/1000*(1-$C$5)</f>
        <v>0.93495200000000001</v>
      </c>
      <c r="U65">
        <f>SUMIFS(Table1[SumHD_TJ],Table1[Region],$U$57,Table1[Group],A65)/1000*(1-$C$5)</f>
        <v>0</v>
      </c>
      <c r="V65">
        <f>SUMIFS(Table1[SumHD_TJ],Table1[Region],$V$57,Table1[Group],A65)/1000*(1-$C$5)</f>
        <v>0.554616</v>
      </c>
      <c r="W65">
        <f>SUMIFS(Table1[SumHD_TJ],Table1[Region],$W$57,Table1[Group],A65)/1000*(1-$C$5)</f>
        <v>1.033004</v>
      </c>
      <c r="X65">
        <f>SUMIFS(Table1[SumHD_TJ],Table1[Region],$X$57,Table1[Group],A65)/1000*(1-$C$5)</f>
        <v>0</v>
      </c>
      <c r="Y65">
        <f>SUMIFS(Table1[SumHD_TJ],Table1[Region],$Y$57,Table1[Group],A65)/1000*(1-$C$5)</f>
        <v>0</v>
      </c>
      <c r="Z65">
        <f>SUMIFS(Table1[SumHD_TJ],Table1[Region],$Z$57,Table1[Group],A65)/1000*(1-$C$5)</f>
        <v>0</v>
      </c>
      <c r="AA65">
        <f>SUMIFS(Table1[SumHD_TJ],Table1[Region],$AA$57,Table1[Group],A65)/1000*(1-$C$5)</f>
        <v>0</v>
      </c>
      <c r="AB65">
        <f>SUMIFS(Table1[SumHD_TJ],Table1[Region],$AB$57,Table1[Group],A65)/1000*(1-$C$5)</f>
        <v>0</v>
      </c>
      <c r="AC65">
        <f>SUMIFS(Table1[SumHD_TJ],Table1[Region],$AC$57,Table1[Group],A65)/1000*(1-$C$5)</f>
        <v>0</v>
      </c>
      <c r="AD65">
        <f>SUMIFS(Table1[SumHD_TJ],Table1[Region],$AD$57,Table1[Group],A65)/1000*(1-$C$5)</f>
        <v>0</v>
      </c>
      <c r="AE65" s="26">
        <f>D65</f>
        <v>12.755152000000002</v>
      </c>
    </row>
    <row r="66" spans="1:31">
      <c r="A66">
        <v>1</v>
      </c>
      <c r="C66" s="25" t="s">
        <v>470</v>
      </c>
      <c r="D66" s="26">
        <f>SUMIFS(Table1[SumHD_TJ],Table1[Group],A66)/1000*(1-$C$5)</f>
        <v>9.6211239999999982</v>
      </c>
      <c r="E66" s="26">
        <f>SUMIFS(Table1[SumHD_TJ],Table1[Region],$E$57,Table1[Group],A66)/1000*(1-$C$5)</f>
        <v>0</v>
      </c>
      <c r="F66" s="26">
        <f>SUMIFS(Table1[SumHD_TJ],Table1[Region],$F$57,Table1[Group],A66)/1000*(1-$C$5)</f>
        <v>1.123756</v>
      </c>
      <c r="G66" s="26">
        <f>SUMIFS(Table1[SumHD_TJ],Table1[Region],$G$57,Table1[Group],A66)/1000*(1-$C$5)</f>
        <v>1.0677040000000002</v>
      </c>
      <c r="H66" s="26">
        <f>SUMIFS(Table1[SumHD_TJ],Table1[Region],$H$57,Table1[Group],A66)/1000*(1-$C$5)</f>
        <v>0.52382399999999996</v>
      </c>
      <c r="I66" s="26">
        <f>SUMIFS(Table1[SumHD_TJ],Table1[Region],$I$57,Table1[Group],A66)/1000*(1-$C$5)</f>
        <v>0.29715200000000003</v>
      </c>
      <c r="J66" s="26">
        <f>SUMIFS(Table1[SumHD_TJ],Table1[Region],$J$57,Table1[Group],A66)/1000*(1-$C$5)</f>
        <v>0.166412</v>
      </c>
      <c r="K66" s="26">
        <f>SUMIFS(Table1[SumHD_TJ],Table1[Region],$K$57,Table1[Group],A66)/1000*(1-$C$5)</f>
        <v>0.64624000000000015</v>
      </c>
      <c r="L66" s="26">
        <f>SUMIFS(Table1[SumHD_TJ],Table1[Region],$L$57,Table1[Group],A66)/1000*(1-$C$5)</f>
        <v>0.73412000000000011</v>
      </c>
      <c r="M66" s="26">
        <f>SUMIFS(Table1[SumHD_TJ],Table1[Region],$M$57,Table1[Group],A66)/1000*(1-$C$5)</f>
        <v>0.29588000000000003</v>
      </c>
      <c r="N66">
        <f>SUMIFS(Table1[SumHD_TJ],Table1[Region],$N$57,Table1[Group],A66)/1000*(1-$C$5)</f>
        <v>0.20218800000000001</v>
      </c>
      <c r="O66">
        <f>SUMIFS(Table1[SumHD_TJ],Table1[Region],$O$57,Table1[Group],A66)/1000*(1-$C$5)</f>
        <v>0.51423999999999992</v>
      </c>
      <c r="P66">
        <f>SUMIFS(Table1[SumHD_TJ],Table1[Region],$P$57,Table1[Group],A66)/1000*(1-$C$5)</f>
        <v>0.47094400000000003</v>
      </c>
      <c r="Q66">
        <f>SUMIFS(Table1[SumHD_TJ],Table1[Region],$Q$57,Table1[Group],A66)/1000*(1-$C$5)</f>
        <v>0.38620800000000005</v>
      </c>
      <c r="R66">
        <f>SUMIFS(Table1[SumHD_TJ],Table1[Region],$R$57,Table1[Group],A66)/1000*(1-$C$5)</f>
        <v>0.67069199999999995</v>
      </c>
      <c r="S66">
        <f>SUMIFS(Table1[SumHD_TJ],Table1[Region],$S$57,Table1[Group],A66)/1000*(1-$C$5)</f>
        <v>0</v>
      </c>
      <c r="T66">
        <f>SUMIFS(Table1[SumHD_TJ],Table1[Region],$T$57,Table1[Group],A66)/1000*(1-$C$5)</f>
        <v>2.1299999999999999E-2</v>
      </c>
      <c r="U66">
        <f>SUMIFS(Table1[SumHD_TJ],Table1[Region],$U$57,Table1[Group],A66)/1000*(1-$C$5)</f>
        <v>0.46490400000000004</v>
      </c>
      <c r="V66">
        <f>SUMIFS(Table1[SumHD_TJ],Table1[Region],$V$57,Table1[Group],A66)/1000*(1-$C$5)</f>
        <v>0.12686399999999998</v>
      </c>
      <c r="W66">
        <f>SUMIFS(Table1[SumHD_TJ],Table1[Region],$W$57,Table1[Group],A66)/1000*(1-$C$5)</f>
        <v>0.12826399999999999</v>
      </c>
      <c r="X66">
        <f>SUMIFS(Table1[SumHD_TJ],Table1[Region],$X$57,Table1[Group],A66)/1000*(1-$C$5)</f>
        <v>8.4820000000000007E-2</v>
      </c>
      <c r="Y66">
        <f>SUMIFS(Table1[SumHD_TJ],Table1[Region],$Y$57,Table1[Group],A66)/1000*(1-$C$5)</f>
        <v>0.23490000000000003</v>
      </c>
      <c r="Z66">
        <f>SUMIFS(Table1[SumHD_TJ],Table1[Region],$Z$57,Table1[Group],A66)/1000*(1-$C$5)</f>
        <v>0.38877200000000001</v>
      </c>
      <c r="AA66">
        <f>SUMIFS(Table1[SumHD_TJ],Table1[Region],$AA$57,Table1[Group],A66)/1000*(1-$C$5)</f>
        <v>0.30846000000000001</v>
      </c>
      <c r="AB66">
        <f>SUMIFS(Table1[SumHD_TJ],Table1[Region],$AB$57,Table1[Group],A66)/1000*(1-$C$5)</f>
        <v>0.20333999999999999</v>
      </c>
      <c r="AC66">
        <f>SUMIFS(Table1[SumHD_TJ],Table1[Region],$AC$57,Table1[Group],A66)/1000*(1-$C$5)</f>
        <v>0.46395599999999998</v>
      </c>
      <c r="AD66">
        <f>SUMIFS(Table1[SumHD_TJ],Table1[Region],$AD$57,Table1[Group],A66)/1000*(1-$C$5)</f>
        <v>9.6183999999999992E-2</v>
      </c>
      <c r="AE66" s="26">
        <f t="shared" ref="AE66:AE68" si="20">D66</f>
        <v>9.6211239999999982</v>
      </c>
    </row>
    <row r="67" spans="1:31">
      <c r="A67">
        <v>2</v>
      </c>
      <c r="C67" s="25" t="s">
        <v>471</v>
      </c>
      <c r="D67" s="26">
        <f>SUMIFS(Table1[SumHD_TJ],Table1[Group],A67)/1000*(1-$C$5)</f>
        <v>4.1165639999999994</v>
      </c>
      <c r="E67" s="26">
        <f>SUMIFS(Table1[SumHD_TJ],Table1[Region],$E$57,Table1[Group],A67)/1000*(1-$C$5)</f>
        <v>0.22434400000000002</v>
      </c>
      <c r="F67" s="26">
        <f>SUMIFS(Table1[SumHD_TJ],Table1[Region],$F$57,Table1[Group],A67)/1000*(1-$C$5)</f>
        <v>0.312884</v>
      </c>
      <c r="G67" s="26">
        <f>SUMIFS(Table1[SumHD_TJ],Table1[Region],$G$57,Table1[Group],A67)/1000*(1-$C$5)</f>
        <v>0.30175200000000002</v>
      </c>
      <c r="H67" s="26">
        <f>SUMIFS(Table1[SumHD_TJ],Table1[Region],$H$57,Table1[Group],A67)/1000*(1-$C$5)</f>
        <v>5.7504E-2</v>
      </c>
      <c r="I67" s="26">
        <f>SUMIFS(Table1[SumHD_TJ],Table1[Region],$I$57,Table1[Group],A67)/1000*(1-$C$5)</f>
        <v>1.6648E-2</v>
      </c>
      <c r="J67" s="26">
        <f>SUMIFS(Table1[SumHD_TJ],Table1[Region],$J$57,Table1[Group],A67)/1000*(1-$C$5)</f>
        <v>3.2180000000000007E-2</v>
      </c>
      <c r="K67" s="26">
        <f>SUMIFS(Table1[SumHD_TJ],Table1[Region],$K$57,Table1[Group],A67)/1000*(1-$C$5)</f>
        <v>2.5527999999999995E-2</v>
      </c>
      <c r="L67" s="26">
        <f>SUMIFS(Table1[SumHD_TJ],Table1[Region],$L$57,Table1[Group],A67)/1000*(1-$C$5)</f>
        <v>0.57198799999999994</v>
      </c>
      <c r="M67" s="26">
        <f>SUMIFS(Table1[SumHD_TJ],Table1[Region],$M$57,Table1[Group],A67)/1000*(1-$C$5)</f>
        <v>8.3244000000000012E-2</v>
      </c>
      <c r="N67">
        <f>SUMIFS(Table1[SumHD_TJ],Table1[Region],$N$57,Table1[Group],A67)/1000*(1-$C$5)</f>
        <v>0</v>
      </c>
      <c r="O67">
        <f>SUMIFS(Table1[SumHD_TJ],Table1[Region],$O$57,Table1[Group],A67)/1000*(1-$C$5)</f>
        <v>0.10367200000000001</v>
      </c>
      <c r="P67">
        <f>SUMIFS(Table1[SumHD_TJ],Table1[Region],$P$57,Table1[Group],A67)/1000*(1-$C$5)</f>
        <v>0.26766799999999996</v>
      </c>
      <c r="Q67">
        <f>SUMIFS(Table1[SumHD_TJ],Table1[Region],$Q$57,Table1[Group],A67)/1000*(1-$C$5)</f>
        <v>4.7128000000000003E-2</v>
      </c>
      <c r="R67">
        <f>SUMIFS(Table1[SumHD_TJ],Table1[Region],$R$57,Table1[Group],A67)/1000*(1-$C$5)</f>
        <v>0.44575199999999998</v>
      </c>
      <c r="S67">
        <f>SUMIFS(Table1[SumHD_TJ],Table1[Region],$S$57,Table1[Group],A67)/1000*(1-$C$5)</f>
        <v>0.36031600000000008</v>
      </c>
      <c r="T67">
        <f>SUMIFS(Table1[SumHD_TJ],Table1[Region],$T$57,Table1[Group],A67)/1000*(1-$C$5)</f>
        <v>0.20916000000000007</v>
      </c>
      <c r="U67">
        <f>SUMIFS(Table1[SumHD_TJ],Table1[Region],$U$57,Table1[Group],A67)/1000*(1-$C$5)</f>
        <v>0.10593200000000001</v>
      </c>
      <c r="V67">
        <f>SUMIFS(Table1[SumHD_TJ],Table1[Region],$V$57,Table1[Group],A67)/1000*(1-$C$5)</f>
        <v>0.124056</v>
      </c>
      <c r="W67">
        <f>SUMIFS(Table1[SumHD_TJ],Table1[Region],$W$57,Table1[Group],A67)/1000*(1-$C$5)</f>
        <v>0.25581199999999998</v>
      </c>
      <c r="X67">
        <f>SUMIFS(Table1[SumHD_TJ],Table1[Region],$X$57,Table1[Group],A67)/1000*(1-$C$5)</f>
        <v>1.5688000000000001E-2</v>
      </c>
      <c r="Y67">
        <f>SUMIFS(Table1[SumHD_TJ],Table1[Region],$Y$57,Table1[Group],A67)/1000*(1-$C$5)</f>
        <v>0.19816</v>
      </c>
      <c r="Z67">
        <f>SUMIFS(Table1[SumHD_TJ],Table1[Region],$Z$57,Table1[Group],A67)/1000*(1-$C$5)</f>
        <v>4.0240000000000005E-2</v>
      </c>
      <c r="AA67">
        <f>SUMIFS(Table1[SumHD_TJ],Table1[Region],$AA$57,Table1[Group],A67)/1000*(1-$C$5)</f>
        <v>4.8596E-2</v>
      </c>
      <c r="AB67">
        <f>SUMIFS(Table1[SumHD_TJ],Table1[Region],$AB$57,Table1[Group],A67)/1000*(1-$C$5)</f>
        <v>8.4856000000000001E-2</v>
      </c>
      <c r="AC67">
        <f>SUMIFS(Table1[SumHD_TJ],Table1[Region],$AC$57,Table1[Group],A67)/1000*(1-$C$5)</f>
        <v>4.9563999999999997E-2</v>
      </c>
      <c r="AD67">
        <f>SUMIFS(Table1[SumHD_TJ],Table1[Region],$AD$57,Table1[Group],A67)/1000*(1-$C$5)</f>
        <v>0.13389200000000001</v>
      </c>
      <c r="AE67" s="26">
        <f t="shared" si="20"/>
        <v>4.1165639999999994</v>
      </c>
    </row>
    <row r="68" spans="1:31">
      <c r="A68">
        <v>3</v>
      </c>
      <c r="C68" s="25" t="s">
        <v>472</v>
      </c>
      <c r="D68" s="26">
        <f>SUMIFS(Table1[SumHD_TJ],Table1[Group],A68)/1000*(1-$C$5)</f>
        <v>1.0145240000000004</v>
      </c>
      <c r="E68" s="26">
        <f>SUMIFS(Table1[SumHD_TJ],Table1[Region],$E$57,Table1[Group],A68)/1000*(1-$C$5)</f>
        <v>3.0972E-2</v>
      </c>
      <c r="F68" s="26">
        <f>SUMIFS(Table1[SumHD_TJ],Table1[Region],$F$57,Table1[Group],A68)/1000*(1-$C$5)</f>
        <v>5.0560000000000006E-3</v>
      </c>
      <c r="G68" s="26">
        <f>SUMIFS(Table1[SumHD_TJ],Table1[Region],$G$57,Table1[Group],A68)/1000*(1-$C$5)</f>
        <v>4.0608000000000012E-2</v>
      </c>
      <c r="H68" s="26">
        <f>SUMIFS(Table1[SumHD_TJ],Table1[Region],$H$57,Table1[Group],A68)/1000*(1-$C$5)</f>
        <v>2.0868000000000001E-2</v>
      </c>
      <c r="I68" s="26">
        <f>SUMIFS(Table1[SumHD_TJ],Table1[Region],$I$57,Table1[Group],A68)/1000*(1-$C$5)</f>
        <v>2.8743999999999992E-2</v>
      </c>
      <c r="J68" s="26">
        <f>SUMIFS(Table1[SumHD_TJ],Table1[Region],$J$57,Table1[Group],A68)/1000*(1-$C$5)</f>
        <v>9.7039999999999991E-3</v>
      </c>
      <c r="K68" s="26">
        <f>SUMIFS(Table1[SumHD_TJ],Table1[Region],$K$57,Table1[Group],A68)/1000*(1-$C$5)</f>
        <v>3.9211999999999997E-2</v>
      </c>
      <c r="L68" s="26">
        <f>SUMIFS(Table1[SumHD_TJ],Table1[Region],$L$57,Table1[Group],A68)/1000*(1-$C$5)</f>
        <v>1.3712E-2</v>
      </c>
      <c r="M68" s="26">
        <f>SUMIFS(Table1[SumHD_TJ],Table1[Region],$M$57,Table1[Group],A68)/1000*(1-$C$5)</f>
        <v>3.0524000000000003E-2</v>
      </c>
      <c r="N68">
        <f>SUMIFS(Table1[SumHD_TJ],Table1[Region],$N$57,Table1[Group],A68)/1000*(1-$C$5)</f>
        <v>1.3688000000000001E-2</v>
      </c>
      <c r="O68">
        <f>SUMIFS(Table1[SumHD_TJ],Table1[Region],$O$57,Table1[Group],A68)/1000*(1-$C$5)</f>
        <v>4.9827999999999997E-2</v>
      </c>
      <c r="P68">
        <f>SUMIFS(Table1[SumHD_TJ],Table1[Region],$P$57,Table1[Group],A68)/1000*(1-$C$5)</f>
        <v>5.7160000000000002E-2</v>
      </c>
      <c r="Q68">
        <f>SUMIFS(Table1[SumHD_TJ],Table1[Region],$Q$57,Table1[Group],A68)/1000*(1-$C$5)</f>
        <v>3.6008000000000005E-2</v>
      </c>
      <c r="R68">
        <f>SUMIFS(Table1[SumHD_TJ],Table1[Region],$R$57,Table1[Group],A68)/1000*(1-$C$5)</f>
        <v>0.11165200000000003</v>
      </c>
      <c r="S68">
        <f>SUMIFS(Table1[SumHD_TJ],Table1[Region],$S$57,Table1[Group],A68)/1000*(1-$C$5)</f>
        <v>7.1779999999999997E-2</v>
      </c>
      <c r="T68">
        <f>SUMIFS(Table1[SumHD_TJ],Table1[Region],$T$57,Table1[Group],A68)/1000*(1-$C$5)</f>
        <v>8.7127999999999983E-2</v>
      </c>
      <c r="U68">
        <f>SUMIFS(Table1[SumHD_TJ],Table1[Region],$U$57,Table1[Group],A68)/1000*(1-$C$5)</f>
        <v>1.7648000000000004E-2</v>
      </c>
      <c r="V68">
        <f>SUMIFS(Table1[SumHD_TJ],Table1[Region],$V$57,Table1[Group],A68)/1000*(1-$C$5)</f>
        <v>3.0707999999999999E-2</v>
      </c>
      <c r="W68">
        <f>SUMIFS(Table1[SumHD_TJ],Table1[Region],$W$57,Table1[Group],A68)/1000*(1-$C$5)</f>
        <v>4.8755999999999994E-2</v>
      </c>
      <c r="X68">
        <f>SUMIFS(Table1[SumHD_TJ],Table1[Region],$X$57,Table1[Group],A68)/1000*(1-$C$5)</f>
        <v>2.2447999999999999E-2</v>
      </c>
      <c r="Y68">
        <f>SUMIFS(Table1[SumHD_TJ],Table1[Region],$Y$57,Table1[Group],A68)/1000*(1-$C$5)</f>
        <v>4.1483999999999993E-2</v>
      </c>
      <c r="Z68">
        <f>SUMIFS(Table1[SumHD_TJ],Table1[Region],$Z$57,Table1[Group],A68)/1000*(1-$C$5)</f>
        <v>1.8447999999999999E-2</v>
      </c>
      <c r="AA68">
        <f>SUMIFS(Table1[SumHD_TJ],Table1[Region],$AA$57,Table1[Group],A68)/1000*(1-$C$5)</f>
        <v>3.9312000000000007E-2</v>
      </c>
      <c r="AB68">
        <f>SUMIFS(Table1[SumHD_TJ],Table1[Region],$AB$57,Table1[Group],A68)/1000*(1-$C$5)</f>
        <v>1.9200000000000002E-2</v>
      </c>
      <c r="AC68">
        <f>SUMIFS(Table1[SumHD_TJ],Table1[Region],$AC$57,Table1[Group],A68)/1000*(1-$C$5)</f>
        <v>0.11476000000000003</v>
      </c>
      <c r="AD68">
        <f>SUMIFS(Table1[SumHD_TJ],Table1[Region],$AD$57,Table1[Group],A68)/1000*(1-$C$5)</f>
        <v>1.5115999999999999E-2</v>
      </c>
      <c r="AE68" s="26">
        <f t="shared" si="20"/>
        <v>1.0145240000000004</v>
      </c>
    </row>
    <row r="70" spans="1:31" ht="15">
      <c r="C70" s="23" t="s">
        <v>461</v>
      </c>
    </row>
    <row r="71" spans="1:31" ht="15.75" thickBot="1">
      <c r="C71" s="24" t="s">
        <v>0</v>
      </c>
      <c r="D71" s="24" t="s">
        <v>460</v>
      </c>
      <c r="E71" s="24" t="s">
        <v>433</v>
      </c>
      <c r="F71" s="24" t="s">
        <v>434</v>
      </c>
      <c r="G71" s="24" t="s">
        <v>435</v>
      </c>
      <c r="H71" s="24" t="s">
        <v>436</v>
      </c>
      <c r="I71" s="24" t="s">
        <v>437</v>
      </c>
      <c r="J71" s="24" t="s">
        <v>438</v>
      </c>
      <c r="K71" s="24" t="s">
        <v>439</v>
      </c>
      <c r="L71" s="24" t="s">
        <v>440</v>
      </c>
      <c r="M71" s="24" t="s">
        <v>441</v>
      </c>
      <c r="N71" s="24" t="s">
        <v>442</v>
      </c>
      <c r="O71" s="24" t="s">
        <v>443</v>
      </c>
      <c r="P71" s="24" t="s">
        <v>444</v>
      </c>
      <c r="Q71" s="24" t="s">
        <v>445</v>
      </c>
      <c r="R71" s="24" t="s">
        <v>446</v>
      </c>
      <c r="S71" s="24" t="s">
        <v>447</v>
      </c>
      <c r="T71" s="24" t="s">
        <v>448</v>
      </c>
      <c r="U71" s="24" t="s">
        <v>449</v>
      </c>
      <c r="V71" s="24" t="s">
        <v>450</v>
      </c>
      <c r="W71" s="24" t="s">
        <v>451</v>
      </c>
      <c r="X71" s="24" t="s">
        <v>452</v>
      </c>
      <c r="Y71" s="24" t="s">
        <v>453</v>
      </c>
      <c r="Z71" s="24" t="s">
        <v>454</v>
      </c>
      <c r="AA71" s="24" t="s">
        <v>455</v>
      </c>
      <c r="AB71" s="24" t="s">
        <v>456</v>
      </c>
      <c r="AC71" s="24" t="s">
        <v>457</v>
      </c>
      <c r="AD71" s="24" t="s">
        <v>458</v>
      </c>
      <c r="AE71" s="24" t="s">
        <v>463</v>
      </c>
    </row>
    <row r="72" spans="1:31">
      <c r="A72">
        <v>0</v>
      </c>
      <c r="C72" s="25" t="s">
        <v>465</v>
      </c>
      <c r="D72" s="26" cm="1">
        <f t="array" ref="D72">IFERROR(SUMPRODUCT((Table1[Group]=A72)*(Table1[Avg_DCCH_50percDH])*(Table1[SumHD_TJ]/((D58+D65)*1000))),0)</f>
        <v>3.0407225378419636</v>
      </c>
      <c r="E72" s="26" cm="1">
        <f t="array" ref="E72">IFERROR(SUMPRODUCT((Table1[Region]=E$71)*(Table1[Group]=$A72)*(Table1[Avg_DCCH_50percDH])*(Table1[SumHD_TJ]/((E58+E65)*1000))),0)</f>
        <v>0</v>
      </c>
      <c r="F72" s="26" cm="1">
        <f t="array" ref="F72">IFERROR(SUMPRODUCT((Table1[Region]=F$71)*(Table1[Group]=$A72)*(Table1[Avg_DCCH_50percDH])*(Table1[SumHD_TJ]/((F58+F65)*1000))),0)</f>
        <v>3.13</v>
      </c>
      <c r="G72" s="26" cm="1">
        <f t="array" ref="G72">IFERROR(SUMPRODUCT((Table1[Region]=G$71)*(Table1[Group]=$A72)*(Table1[Avg_DCCH_50percDH])*(Table1[SumHD_TJ]/((G58+G65)*1000))),0)</f>
        <v>0</v>
      </c>
      <c r="H72" s="26" cm="1">
        <f t="array" ref="H72">IFERROR(SUMPRODUCT((Table1[Region]=H$71)*(Table1[Group]=$A72)*(Table1[Avg_DCCH_50percDH])*(Table1[SumHD_TJ]/((H58+H65)*1000))),0)</f>
        <v>0</v>
      </c>
      <c r="I72" s="26" cm="1">
        <f t="array" ref="I72">IFERROR(SUMPRODUCT((Table1[Region]=I$71)*(Table1[Group]=$A72)*(Table1[Avg_DCCH_50percDH])*(Table1[SumHD_TJ]/((I58+I65)*1000))),0)</f>
        <v>0</v>
      </c>
      <c r="J72" s="26" cm="1">
        <f t="array" ref="J72">IFERROR(SUMPRODUCT((Table1[Region]=J$71)*(Table1[Group]=$A72)*(Table1[Avg_DCCH_50percDH])*(Table1[SumHD_TJ]/((J58+J65)*1000))),0)</f>
        <v>0</v>
      </c>
      <c r="K72" s="26" cm="1">
        <f t="array" ref="K72">IFERROR(SUMPRODUCT((Table1[Region]=K$71)*(Table1[Group]=$A72)*(Table1[Avg_DCCH_50percDH])*(Table1[SumHD_TJ]/((K58+K65)*1000))),0)</f>
        <v>0</v>
      </c>
      <c r="L72" s="26" cm="1">
        <f t="array" ref="L72">IFERROR(SUMPRODUCT((Table1[Region]=L$71)*(Table1[Group]=$A72)*(Table1[Avg_DCCH_50percDH])*(Table1[SumHD_TJ]/((L58+L65)*1000))),0)</f>
        <v>0</v>
      </c>
      <c r="M72" s="26" cm="1">
        <f t="array" ref="M72">IFERROR(SUMPRODUCT((Table1[Region]=M$71)*(Table1[Group]=$A72)*(Table1[Avg_DCCH_50percDH])*(Table1[SumHD_TJ]/((M58+M65)*1000))),0)</f>
        <v>0</v>
      </c>
      <c r="N72" s="26" cm="1">
        <f t="array" ref="N72">IFERROR(SUMPRODUCT((Table1[Region]=N$71)*(Table1[Group]=$A72)*(Table1[Avg_DCCH_50percDH])*(Table1[SumHD_TJ]/((N58+N65)*1000))),0)</f>
        <v>0</v>
      </c>
      <c r="O72" s="26" cm="1">
        <f t="array" ref="O72">IFERROR(SUMPRODUCT((Table1[Region]=O$71)*(Table1[Group]=$A72)*(Table1[Avg_DCCH_50percDH])*(Table1[SumHD_TJ]/((O58+O65)*1000))),0)</f>
        <v>0</v>
      </c>
      <c r="P72" s="26" cm="1">
        <f t="array" ref="P72">IFERROR(SUMPRODUCT((Table1[Region]=P$71)*(Table1[Group]=$A72)*(Table1[Avg_DCCH_50percDH])*(Table1[SumHD_TJ]/((P58+P65)*1000))),0)</f>
        <v>0</v>
      </c>
      <c r="Q72" s="26" cm="1">
        <f t="array" ref="Q72">IFERROR(SUMPRODUCT((Table1[Region]=Q$71)*(Table1[Group]=$A72)*(Table1[Avg_DCCH_50percDH])*(Table1[SumHD_TJ]/((Q58+Q65)*1000))),0)</f>
        <v>0</v>
      </c>
      <c r="R72" s="26" cm="1">
        <f t="array" ref="R72">IFERROR(SUMPRODUCT((Table1[Region]=R$71)*(Table1[Group]=$A72)*(Table1[Avg_DCCH_50percDH])*(Table1[SumHD_TJ]/((R58+R65)*1000))),0)</f>
        <v>2.94</v>
      </c>
      <c r="S72" s="26" cm="1">
        <f t="array" ref="S72">IFERROR(SUMPRODUCT((Table1[Region]=S$71)*(Table1[Group]=$A72)*(Table1[Avg_DCCH_50percDH])*(Table1[SumHD_TJ]/((S58+S65)*1000))),0)</f>
        <v>0</v>
      </c>
      <c r="T72" s="26" cm="1">
        <f t="array" ref="T72">IFERROR(SUMPRODUCT((Table1[Region]=T$71)*(Table1[Group]=$A72)*(Table1[Avg_DCCH_50percDH])*(Table1[SumHD_TJ]/((T58+T65)*1000))),0)</f>
        <v>3.23</v>
      </c>
      <c r="U72" s="26" cm="1">
        <f t="array" ref="U72">IFERROR(SUMPRODUCT((Table1[Region]=U$71)*(Table1[Group]=$A72)*(Table1[Avg_DCCH_50percDH])*(Table1[SumHD_TJ]/((U58+U65)*1000))),0)</f>
        <v>0</v>
      </c>
      <c r="V72" s="26" cm="1">
        <f t="array" ref="V72">IFERROR(SUMPRODUCT((Table1[Region]=V$71)*(Table1[Group]=$A72)*(Table1[Avg_DCCH_50percDH])*(Table1[SumHD_TJ]/((V58+V65)*1000))),0)</f>
        <v>2.4500000000000002</v>
      </c>
      <c r="W72" s="26" cm="1">
        <f t="array" ref="W72">IFERROR(SUMPRODUCT((Table1[Region]=W$71)*(Table1[Group]=$A72)*(Table1[Avg_DCCH_50percDH])*(Table1[SumHD_TJ]/((W58+W65)*1000))),0)</f>
        <v>2.64</v>
      </c>
      <c r="X72" s="26" cm="1">
        <f t="array" ref="X72">IFERROR(SUMPRODUCT((Table1[Region]=X$71)*(Table1[Group]=$A72)*(Table1[Avg_DCCH_50percDH])*(Table1[SumHD_TJ]/((X58+X65)*1000))),0)</f>
        <v>0</v>
      </c>
      <c r="Y72" s="26" cm="1">
        <f t="array" ref="Y72">IFERROR(SUMPRODUCT((Table1[Region]=Y$71)*(Table1[Group]=$A72)*(Table1[Avg_DCCH_50percDH])*(Table1[SumHD_TJ]/((Y58+Y65)*1000))),0)</f>
        <v>0</v>
      </c>
      <c r="Z72" s="26" cm="1">
        <f t="array" ref="Z72">IFERROR(SUMPRODUCT((Table1[Region]=Z$71)*(Table1[Group]=$A72)*(Table1[Avg_DCCH_50percDH])*(Table1[SumHD_TJ]/((Z58+Z65)*1000))),0)</f>
        <v>0</v>
      </c>
      <c r="AA72" s="26" cm="1">
        <f t="array" ref="AA72">IFERROR(SUMPRODUCT((Table1[Region]=AA$71)*(Table1[Group]=$A72)*(Table1[Avg_DCCH_50percDH])*(Table1[SumHD_TJ]/((AA58+AA65)*1000))),0)</f>
        <v>0</v>
      </c>
      <c r="AB72" s="26" cm="1">
        <f t="array" ref="AB72">IFERROR(SUMPRODUCT((Table1[Region]=AB$71)*(Table1[Group]=$A72)*(Table1[Avg_DCCH_50percDH])*(Table1[SumHD_TJ]/((AB58+AB65)*1000))),0)</f>
        <v>0</v>
      </c>
      <c r="AC72" s="26" cm="1">
        <f t="array" ref="AC72">IFERROR(SUMPRODUCT((Table1[Region]=AC$71)*(Table1[Group]=$A72)*(Table1[Avg_DCCH_50percDH])*(Table1[SumHD_TJ]/((AC58+AC65)*1000))),0)</f>
        <v>0</v>
      </c>
      <c r="AD72" s="26" cm="1">
        <f t="array" ref="AD72">IFERROR(SUMPRODUCT((Table1[Region]=AD$71)*(Table1[Group]=$A72)*(Table1[Avg_DCCH_50percDH])*(Table1[SumHD_TJ]/((AD58+AD65)*1000))),0)</f>
        <v>0</v>
      </c>
      <c r="AE72" s="26">
        <f>D72</f>
        <v>3.0407225378419636</v>
      </c>
    </row>
    <row r="73" spans="1:31">
      <c r="A73">
        <v>1</v>
      </c>
      <c r="C73" s="25" t="s">
        <v>466</v>
      </c>
      <c r="D73" s="26" cm="1">
        <f t="array" ref="D73">IFERROR(SUMPRODUCT((Table1[Group]=A73)*(Table1[Avg_DCCH_50percDH])*(Table1[SumHD_TJ]/((D59+D66)*1000))),0)</f>
        <v>3.2309865999024647</v>
      </c>
      <c r="E73" s="26" cm="1">
        <f t="array" ref="E73">IFERROR(SUMPRODUCT((Table1[Region]=E$71)*(Table1[Group]=$A73)*(Table1[Avg_DCCH_50percDH])*(Table1[SumHD_TJ]/((E59+E66)*1000))),0)</f>
        <v>0</v>
      </c>
      <c r="F73" s="26" cm="1">
        <f t="array" ref="F73">IFERROR(SUMPRODUCT((Table1[Region]=F$71)*(Table1[Group]=$A73)*(Table1[Avg_DCCH_50percDH])*(Table1[SumHD_TJ]/((F59+F66)*1000))),0)</f>
        <v>4.3617632297402631</v>
      </c>
      <c r="G73" s="26" cm="1">
        <f t="array" ref="G73">IFERROR(SUMPRODUCT((Table1[Region]=G$71)*(Table1[Group]=$A73)*(Table1[Avg_DCCH_50percDH])*(Table1[SumHD_TJ]/((G59+G66)*1000))),0)</f>
        <v>2.4503708143830121</v>
      </c>
      <c r="H73" s="26" cm="1">
        <f t="array" ref="H73">IFERROR(SUMPRODUCT((Table1[Region]=H$71)*(Table1[Group]=$A73)*(Table1[Avg_DCCH_50percDH])*(Table1[SumHD_TJ]/((H59+H66)*1000))),0)</f>
        <v>2.5445523687345375</v>
      </c>
      <c r="I73" s="26" cm="1">
        <f t="array" ref="I73">IFERROR(SUMPRODUCT((Table1[Region]=I$71)*(Table1[Group]=$A73)*(Table1[Avg_DCCH_50percDH])*(Table1[SumHD_TJ]/((I59+I66)*1000))),0)</f>
        <v>2.5751231692870986</v>
      </c>
      <c r="J73" s="26" cm="1">
        <f t="array" ref="J73">IFERROR(SUMPRODUCT((Table1[Region]=J$71)*(Table1[Group]=$A73)*(Table1[Avg_DCCH_50percDH])*(Table1[SumHD_TJ]/((J59+J66)*1000))),0)</f>
        <v>3.3725810638655869</v>
      </c>
      <c r="K73" s="26" cm="1">
        <f t="array" ref="K73">IFERROR(SUMPRODUCT((Table1[Region]=K$71)*(Table1[Group]=$A73)*(Table1[Avg_DCCH_50percDH])*(Table1[SumHD_TJ]/((K59+K66)*1000))),0)</f>
        <v>2.7560777420153499</v>
      </c>
      <c r="L73" s="26" cm="1">
        <f t="array" ref="L73">IFERROR(SUMPRODUCT((Table1[Region]=L$71)*(Table1[Group]=$A73)*(Table1[Avg_DCCH_50percDH])*(Table1[SumHD_TJ]/((L59+L66)*1000))),0)</f>
        <v>2.6909484008064073</v>
      </c>
      <c r="M73" s="26" cm="1">
        <f t="array" ref="M73">IFERROR(SUMPRODUCT((Table1[Region]=M$71)*(Table1[Group]=$A73)*(Table1[Avg_DCCH_50percDH])*(Table1[SumHD_TJ]/((M59+M66)*1000))),0)</f>
        <v>2.8990957144788427</v>
      </c>
      <c r="N73" s="26" cm="1">
        <f t="array" ref="N73">IFERROR(SUMPRODUCT((Table1[Region]=N$71)*(Table1[Group]=$A73)*(Table1[Avg_DCCH_50percDH])*(Table1[SumHD_TJ]/((N59+N66)*1000))),0)</f>
        <v>2.8066876372485012</v>
      </c>
      <c r="O73" s="26" cm="1">
        <f t="array" ref="O73">IFERROR(SUMPRODUCT((Table1[Region]=O$71)*(Table1[Group]=$A73)*(Table1[Avg_DCCH_50percDH])*(Table1[SumHD_TJ]/((O59+O66)*1000))),0)</f>
        <v>3.2700493932794021</v>
      </c>
      <c r="P73" s="26" cm="1">
        <f t="array" ref="P73">IFERROR(SUMPRODUCT((Table1[Region]=P$71)*(Table1[Group]=$A73)*(Table1[Avg_DCCH_50percDH])*(Table1[SumHD_TJ]/((P59+P66)*1000))),0)</f>
        <v>3.3485069137731882</v>
      </c>
      <c r="Q73" s="26" cm="1">
        <f t="array" ref="Q73">IFERROR(SUMPRODUCT((Table1[Region]=Q$71)*(Table1[Group]=$A73)*(Table1[Avg_DCCH_50percDH])*(Table1[SumHD_TJ]/((Q59+Q66)*1000))),0)</f>
        <v>4.3774391001739978</v>
      </c>
      <c r="R73" s="26" cm="1">
        <f t="array" ref="R73">IFERROR(SUMPRODUCT((Table1[Region]=R$71)*(Table1[Group]=$A73)*(Table1[Avg_DCCH_50percDH])*(Table1[SumHD_TJ]/((R59+R66)*1000))),0)</f>
        <v>3.2276063528415433</v>
      </c>
      <c r="S73" s="26" cm="1">
        <f t="array" ref="S73">IFERROR(SUMPRODUCT((Table1[Region]=S$71)*(Table1[Group]=$A73)*(Table1[Avg_DCCH_50percDH])*(Table1[SumHD_TJ]/((S59+S66)*1000))),0)</f>
        <v>0</v>
      </c>
      <c r="T73" s="26" cm="1">
        <f t="array" ref="T73">IFERROR(SUMPRODUCT((Table1[Region]=T$71)*(Table1[Group]=$A73)*(Table1[Avg_DCCH_50percDH])*(Table1[SumHD_TJ]/((T59+T66)*1000))),0)</f>
        <v>1.2500882629107981</v>
      </c>
      <c r="U73" s="26" cm="1">
        <f t="array" ref="U73">IFERROR(SUMPRODUCT((Table1[Region]=U$71)*(Table1[Group]=$A73)*(Table1[Avg_DCCH_50percDH])*(Table1[SumHD_TJ]/((U59+U66)*1000))),0)</f>
        <v>4.2940457384750399</v>
      </c>
      <c r="V73" s="26" cm="1">
        <f t="array" ref="V73">IFERROR(SUMPRODUCT((Table1[Region]=V$71)*(Table1[Group]=$A73)*(Table1[Avg_DCCH_50percDH])*(Table1[SumHD_TJ]/((V59+V66)*1000))),0)</f>
        <v>3.0074170765544208</v>
      </c>
      <c r="W73" s="26" cm="1">
        <f t="array" ref="W73">IFERROR(SUMPRODUCT((Table1[Region]=W$71)*(Table1[Group]=$A73)*(Table1[Avg_DCCH_50percDH])*(Table1[SumHD_TJ]/((W59+W66)*1000))),0)</f>
        <v>3.6103879498534273</v>
      </c>
      <c r="X73" s="26" cm="1">
        <f t="array" ref="X73">IFERROR(SUMPRODUCT((Table1[Region]=X$71)*(Table1[Group]=$A73)*(Table1[Avg_DCCH_50percDH])*(Table1[SumHD_TJ]/((X59+X66)*1000))),0)</f>
        <v>3.6</v>
      </c>
      <c r="Y73" s="26" cm="1">
        <f t="array" ref="Y73">IFERROR(SUMPRODUCT((Table1[Region]=Y$71)*(Table1[Group]=$A73)*(Table1[Avg_DCCH_50percDH])*(Table1[SumHD_TJ]/((Y59+Y66)*1000))),0)</f>
        <v>2.9590503192848017</v>
      </c>
      <c r="Z73" s="26" cm="1">
        <f t="array" ref="Z73">IFERROR(SUMPRODUCT((Table1[Region]=Z$71)*(Table1[Group]=$A73)*(Table1[Avg_DCCH_50percDH])*(Table1[SumHD_TJ]/((Z59+Z66)*1000))),0)</f>
        <v>3.7756996903069151</v>
      </c>
      <c r="AA73" s="26" cm="1">
        <f t="array" ref="AA73">IFERROR(SUMPRODUCT((Table1[Region]=AA$71)*(Table1[Group]=$A73)*(Table1[Avg_DCCH_50percDH])*(Table1[SumHD_TJ]/((AA59+AA66)*1000))),0)</f>
        <v>2.917711210529728</v>
      </c>
      <c r="AB73" s="26" cm="1">
        <f t="array" ref="AB73">IFERROR(SUMPRODUCT((Table1[Region]=AB$71)*(Table1[Group]=$A73)*(Table1[Avg_DCCH_50percDH])*(Table1[SumHD_TJ]/((AB59+AB66)*1000))),0)</f>
        <v>2.4883257598111537</v>
      </c>
      <c r="AC73" s="26" cm="1">
        <f t="array" ref="AC73">IFERROR(SUMPRODUCT((Table1[Region]=AC$71)*(Table1[Group]=$A73)*(Table1[Avg_DCCH_50percDH])*(Table1[SumHD_TJ]/((AC59+AC66)*1000))),0)</f>
        <v>3.2851475570959323</v>
      </c>
      <c r="AD73" s="26" cm="1">
        <f t="array" ref="AD73">IFERROR(SUMPRODUCT((Table1[Region]=AD$71)*(Table1[Group]=$A73)*(Table1[Avg_DCCH_50percDH])*(Table1[SumHD_TJ]/((AD59+AD66)*1000))),0)</f>
        <v>3.6058670880811783</v>
      </c>
      <c r="AE73" s="26">
        <f t="shared" ref="AE73:AE75" si="21">D73</f>
        <v>3.2309865999024647</v>
      </c>
    </row>
    <row r="74" spans="1:31">
      <c r="A74">
        <v>2</v>
      </c>
      <c r="C74" s="25" t="s">
        <v>467</v>
      </c>
      <c r="D74" s="26" cm="1">
        <f t="array" ref="D74">IFERROR(SUMPRODUCT((Table1[Group]=A74)*(Table1[Avg_DCCH_50percDH])*(Table1[SumHD_TJ]/((D60+D67)*1000))),0)</f>
        <v>5.675035529631022</v>
      </c>
      <c r="E74" s="26" cm="1">
        <f t="array" ref="E74">IFERROR(SUMPRODUCT((Table1[Region]=E$71)*(Table1[Group]=$A74)*(Table1[Avg_DCCH_50percDH])*(Table1[SumHD_TJ]/((E60+E67)*1000))),0)</f>
        <v>4.0793470741361482</v>
      </c>
      <c r="F74" s="26" cm="1">
        <f t="array" ref="F74">IFERROR(SUMPRODUCT((Table1[Region]=F$71)*(Table1[Group]=$A74)*(Table1[Avg_DCCH_50percDH])*(Table1[SumHD_TJ]/((F60+F67)*1000))),0)</f>
        <v>6.6593508137201018</v>
      </c>
      <c r="G74" s="26" cm="1">
        <f t="array" ref="G74">IFERROR(SUMPRODUCT((Table1[Region]=G$71)*(Table1[Group]=$A74)*(Table1[Avg_DCCH_50percDH])*(Table1[SumHD_TJ]/((G60+G67)*1000))),0)</f>
        <v>5.9571859010047978</v>
      </c>
      <c r="H74" s="26" cm="1">
        <f t="array" ref="H74">IFERROR(SUMPRODUCT((Table1[Region]=H$71)*(Table1[Group]=$A74)*(Table1[Avg_DCCH_50percDH])*(Table1[SumHD_TJ]/((H60+H67)*1000))),0)</f>
        <v>8.9177191151919875</v>
      </c>
      <c r="I74" s="26" cm="1">
        <f t="array" ref="I74">IFERROR(SUMPRODUCT((Table1[Region]=I$71)*(Table1[Group]=$A74)*(Table1[Avg_DCCH_50percDH])*(Table1[SumHD_TJ]/((I60+I67)*1000))),0)</f>
        <v>5.2124891878904371</v>
      </c>
      <c r="J74" s="26" cm="1">
        <f t="array" ref="J74">IFERROR(SUMPRODUCT((Table1[Region]=J$71)*(Table1[Group]=$A74)*(Table1[Avg_DCCH_50percDH])*(Table1[SumHD_TJ]/((J60+J67)*1000))),0)</f>
        <v>7.2922635177128647</v>
      </c>
      <c r="K74" s="26" cm="1">
        <f t="array" ref="K74">IFERROR(SUMPRODUCT((Table1[Region]=K$71)*(Table1[Group]=$A74)*(Table1[Avg_DCCH_50percDH])*(Table1[SumHD_TJ]/((K60+K67)*1000))),0)</f>
        <v>5.6395863365716092</v>
      </c>
      <c r="L74" s="26" cm="1">
        <f t="array" ref="L74">IFERROR(SUMPRODUCT((Table1[Region]=L$71)*(Table1[Group]=$A74)*(Table1[Avg_DCCH_50percDH])*(Table1[SumHD_TJ]/((L60+L67)*1000))),0)</f>
        <v>5.3160711763183865</v>
      </c>
      <c r="M74" s="26" cm="1">
        <f t="array" ref="M74">IFERROR(SUMPRODUCT((Table1[Region]=M$71)*(Table1[Group]=$A74)*(Table1[Avg_DCCH_50percDH])*(Table1[SumHD_TJ]/((M60+M67)*1000))),0)</f>
        <v>5.7256993897458068</v>
      </c>
      <c r="N74" s="26" cm="1">
        <f t="array" ref="N74">IFERROR(SUMPRODUCT((Table1[Region]=N$71)*(Table1[Group]=$A74)*(Table1[Avg_DCCH_50percDH])*(Table1[SumHD_TJ]/((N60+N67)*1000))),0)</f>
        <v>0</v>
      </c>
      <c r="O74" s="26" cm="1">
        <f t="array" ref="O74">IFERROR(SUMPRODUCT((Table1[Region]=O$71)*(Table1[Group]=$A74)*(Table1[Avg_DCCH_50percDH])*(Table1[SumHD_TJ]/((O60+O67)*1000))),0)</f>
        <v>7.0201994752681536</v>
      </c>
      <c r="P74" s="26" cm="1">
        <f t="array" ref="P74">IFERROR(SUMPRODUCT((Table1[Region]=P$71)*(Table1[Group]=$A74)*(Table1[Avg_DCCH_50percDH])*(Table1[SumHD_TJ]/((P60+P67)*1000))),0)</f>
        <v>5.8743219211859472</v>
      </c>
      <c r="Q74" s="26" cm="1">
        <f t="array" ref="Q74">IFERROR(SUMPRODUCT((Table1[Region]=Q$71)*(Table1[Group]=$A74)*(Table1[Avg_DCCH_50percDH])*(Table1[SumHD_TJ]/((Q60+Q67)*1000))),0)</f>
        <v>7.9187124427092179</v>
      </c>
      <c r="R74" s="26" cm="1">
        <f t="array" ref="R74">IFERROR(SUMPRODUCT((Table1[Region]=R$71)*(Table1[Group]=$A74)*(Table1[Avg_DCCH_50percDH])*(Table1[SumHD_TJ]/((R60+R67)*1000))),0)</f>
        <v>5.7904222976004593</v>
      </c>
      <c r="S74" s="26" cm="1">
        <f t="array" ref="S74">IFERROR(SUMPRODUCT((Table1[Region]=S$71)*(Table1[Group]=$A74)*(Table1[Avg_DCCH_50percDH])*(Table1[SumHD_TJ]/((S60+S67)*1000))),0)</f>
        <v>3.7254368942816862</v>
      </c>
      <c r="T74" s="26" cm="1">
        <f t="array" ref="T74">IFERROR(SUMPRODUCT((Table1[Region]=T$71)*(Table1[Group]=$A74)*(Table1[Avg_DCCH_50percDH])*(Table1[SumHD_TJ]/((T60+T67)*1000))),0)</f>
        <v>5.6967699368904174</v>
      </c>
      <c r="U74" s="26" cm="1">
        <f t="array" ref="U74">IFERROR(SUMPRODUCT((Table1[Region]=U$71)*(Table1[Group]=$A74)*(Table1[Avg_DCCH_50percDH])*(Table1[SumHD_TJ]/((U60+U67)*1000))),0)</f>
        <v>6.0029456632556739</v>
      </c>
      <c r="V74" s="26" cm="1">
        <f t="array" ref="V74">IFERROR(SUMPRODUCT((Table1[Region]=V$71)*(Table1[Group]=$A74)*(Table1[Avg_DCCH_50percDH])*(Table1[SumHD_TJ]/((V60+V67)*1000))),0)</f>
        <v>7.3234358676726643</v>
      </c>
      <c r="W74" s="26" cm="1">
        <f t="array" ref="W74">IFERROR(SUMPRODUCT((Table1[Region]=W$71)*(Table1[Group]=$A74)*(Table1[Avg_DCCH_50percDH])*(Table1[SumHD_TJ]/((W60+W67)*1000))),0)</f>
        <v>5.6935064813222214</v>
      </c>
      <c r="X74" s="26" cm="1">
        <f t="array" ref="X74">IFERROR(SUMPRODUCT((Table1[Region]=X$71)*(Table1[Group]=$A74)*(Table1[Avg_DCCH_50percDH])*(Table1[SumHD_TJ]/((X60+X67)*1000))),0)</f>
        <v>6.9997118816930151</v>
      </c>
      <c r="Y74" s="26" cm="1">
        <f t="array" ref="Y74">IFERROR(SUMPRODUCT((Table1[Region]=Y$71)*(Table1[Group]=$A74)*(Table1[Avg_DCCH_50percDH])*(Table1[SumHD_TJ]/((Y60+Y67)*1000))),0)</f>
        <v>5.5836077916834883</v>
      </c>
      <c r="Z74" s="26" cm="1">
        <f t="array" ref="Z74">IFERROR(SUMPRODUCT((Table1[Region]=Z$71)*(Table1[Group]=$A74)*(Table1[Avg_DCCH_50percDH])*(Table1[SumHD_TJ]/((Z60+Z67)*1000))),0)</f>
        <v>6.1848518886679926</v>
      </c>
      <c r="AA74" s="26" cm="1">
        <f t="array" ref="AA74">IFERROR(SUMPRODUCT((Table1[Region]=AA$71)*(Table1[Group]=$A74)*(Table1[Avg_DCCH_50percDH])*(Table1[SumHD_TJ]/((AA60+AA67)*1000))),0)</f>
        <v>5.9208650917771024</v>
      </c>
      <c r="AB74" s="26" cm="1">
        <f t="array" ref="AB74">IFERROR(SUMPRODUCT((Table1[Region]=AB$71)*(Table1[Group]=$A74)*(Table1[Avg_DCCH_50percDH])*(Table1[SumHD_TJ]/((AB60+AB67)*1000))),0)</f>
        <v>6.2626256245875371</v>
      </c>
      <c r="AC74" s="26" cm="1">
        <f t="array" ref="AC74">IFERROR(SUMPRODUCT((Table1[Region]=AC$71)*(Table1[Group]=$A74)*(Table1[Avg_DCCH_50percDH])*(Table1[SumHD_TJ]/((AC60+AC67)*1000))),0)</f>
        <v>6.5033419417319021</v>
      </c>
      <c r="AD74" s="26" cm="1">
        <f t="array" ref="AD74">IFERROR(SUMPRODUCT((Table1[Region]=AD$71)*(Table1[Group]=$A74)*(Table1[Avg_DCCH_50percDH])*(Table1[SumHD_TJ]/((AD60+AD67)*1000))),0)</f>
        <v>5.0329253428136109</v>
      </c>
      <c r="AE74" s="26">
        <f t="shared" si="21"/>
        <v>5.675035529631022</v>
      </c>
    </row>
    <row r="75" spans="1:31">
      <c r="A75">
        <v>3</v>
      </c>
      <c r="C75" s="25" t="s">
        <v>468</v>
      </c>
      <c r="D75" s="26" cm="1">
        <f t="array" ref="D75">IFERROR(SUMPRODUCT((Table1[Group]=A75)*(Table1[Avg_DCCH_50percDH])*(Table1[SumHD_TJ]/((D61+D68)*1000))),0)</f>
        <v>12.177971699043084</v>
      </c>
      <c r="E75" s="26" cm="1">
        <f t="array" ref="E75">IFERROR(SUMPRODUCT((Table1[Region]=E$71)*(Table1[Group]=$A75)*(Table1[Avg_DCCH_50percDH])*(Table1[SumHD_TJ]/((E61+E68)*1000))),0)</f>
        <v>10.637242670799434</v>
      </c>
      <c r="F75" s="26" cm="1">
        <f t="array" ref="F75">IFERROR(SUMPRODUCT((Table1[Region]=F$71)*(Table1[Group]=$A75)*(Table1[Avg_DCCH_50percDH])*(Table1[SumHD_TJ]/((F61+F68)*1000))),0)</f>
        <v>20.5</v>
      </c>
      <c r="G75" s="26" cm="1">
        <f t="array" ref="G75">IFERROR(SUMPRODUCT((Table1[Region]=G$71)*(Table1[Group]=$A75)*(Table1[Avg_DCCH_50percDH])*(Table1[SumHD_TJ]/((G61+G68)*1000))),0)</f>
        <v>13.795917060677695</v>
      </c>
      <c r="H75" s="26" cm="1">
        <f t="array" ref="H75">IFERROR(SUMPRODUCT((Table1[Region]=H$71)*(Table1[Group]=$A75)*(Table1[Avg_DCCH_50percDH])*(Table1[SumHD_TJ]/((H61+H68)*1000))),0)</f>
        <v>12.430990990990992</v>
      </c>
      <c r="I75" s="26" cm="1">
        <f t="array" ref="I75">IFERROR(SUMPRODUCT((Table1[Region]=I$71)*(Table1[Group]=$A75)*(Table1[Avg_DCCH_50percDH])*(Table1[SumHD_TJ]/((I61+I68)*1000))),0)</f>
        <v>12.07431533537434</v>
      </c>
      <c r="J75" s="26" cm="1">
        <f t="array" ref="J75">IFERROR(SUMPRODUCT((Table1[Region]=J$71)*(Table1[Group]=$A75)*(Table1[Avg_DCCH_50percDH])*(Table1[SumHD_TJ]/((J61+J68)*1000))),0)</f>
        <v>15.338120362737019</v>
      </c>
      <c r="K75" s="26" cm="1">
        <f t="array" ref="K75">IFERROR(SUMPRODUCT((Table1[Region]=K$71)*(Table1[Group]=$A75)*(Table1[Avg_DCCH_50percDH])*(Table1[SumHD_TJ]/((K61+K68)*1000))),0)</f>
        <v>12.942052432928698</v>
      </c>
      <c r="L75" s="26" cm="1">
        <f t="array" ref="L75">IFERROR(SUMPRODUCT((Table1[Region]=L$71)*(Table1[Group]=$A75)*(Table1[Avg_DCCH_50percDH])*(Table1[SumHD_TJ]/((L61+L68)*1000))),0)</f>
        <v>14.145046674445741</v>
      </c>
      <c r="M75" s="26" cm="1">
        <f t="array" ref="M75">IFERROR(SUMPRODUCT((Table1[Region]=M$71)*(Table1[Group]=$A75)*(Table1[Avg_DCCH_50percDH])*(Table1[SumHD_TJ]/((M61+M68)*1000))),0)</f>
        <v>11.669644869610797</v>
      </c>
      <c r="N75" s="26" cm="1">
        <f t="array" ref="N75">IFERROR(SUMPRODUCT((Table1[Region]=N$71)*(Table1[Group]=$A75)*(Table1[Avg_DCCH_50percDH])*(Table1[SumHD_TJ]/((N61+N68)*1000))),0)</f>
        <v>11.782901811805962</v>
      </c>
      <c r="O75" s="26" cm="1">
        <f t="array" ref="O75">IFERROR(SUMPRODUCT((Table1[Region]=O$71)*(Table1[Group]=$A75)*(Table1[Avg_DCCH_50percDH])*(Table1[SumHD_TJ]/((O61+O68)*1000))),0)</f>
        <v>11.749842658746088</v>
      </c>
      <c r="P75" s="26" cm="1">
        <f t="array" ref="P75">IFERROR(SUMPRODUCT((Table1[Region]=P$71)*(Table1[Group]=$A75)*(Table1[Avg_DCCH_50percDH])*(Table1[SumHD_TJ]/((P61+P68)*1000))),0)</f>
        <v>14.2956011196641</v>
      </c>
      <c r="Q75" s="26" cm="1">
        <f t="array" ref="Q75">IFERROR(SUMPRODUCT((Table1[Region]=Q$71)*(Table1[Group]=$A75)*(Table1[Avg_DCCH_50percDH])*(Table1[SumHD_TJ]/((Q61+Q68)*1000))),0)</f>
        <v>13.219953343701402</v>
      </c>
      <c r="R75" s="26" cm="1">
        <f t="array" ref="R75">IFERROR(SUMPRODUCT((Table1[Region]=R$71)*(Table1[Group]=$A75)*(Table1[Avg_DCCH_50percDH])*(Table1[SumHD_TJ]/((R61+R68)*1000))),0)</f>
        <v>9.9402787231755809</v>
      </c>
      <c r="S75" s="26" cm="1">
        <f t="array" ref="S75">IFERROR(SUMPRODUCT((Table1[Region]=S$71)*(Table1[Group]=$A75)*(Table1[Avg_DCCH_50percDH])*(Table1[SumHD_TJ]/((S61+S68)*1000))),0)</f>
        <v>11.532456951797158</v>
      </c>
      <c r="T75" s="26" cm="1">
        <f t="array" ref="T75">IFERROR(SUMPRODUCT((Table1[Region]=T$71)*(Table1[Group]=$A75)*(Table1[Avg_DCCH_50percDH])*(Table1[SumHD_TJ]/((T61+T68)*1000))),0)</f>
        <v>12.009080892480032</v>
      </c>
      <c r="U75" s="26" cm="1">
        <f t="array" ref="U75">IFERROR(SUMPRODUCT((Table1[Region]=U$71)*(Table1[Group]=$A75)*(Table1[Avg_DCCH_50percDH])*(Table1[SumHD_TJ]/((U61+U68)*1000))),0)</f>
        <v>12.407495466908431</v>
      </c>
      <c r="V75" s="26" cm="1">
        <f t="array" ref="V75">IFERROR(SUMPRODUCT((Table1[Region]=V$71)*(Table1[Group]=$A75)*(Table1[Avg_DCCH_50percDH])*(Table1[SumHD_TJ]/((V61+V68)*1000))),0)</f>
        <v>11.674048456428292</v>
      </c>
      <c r="W75" s="26" cm="1">
        <f t="array" ref="W75">IFERROR(SUMPRODUCT((Table1[Region]=W$71)*(Table1[Group]=$A75)*(Table1[Avg_DCCH_50percDH])*(Table1[SumHD_TJ]/((W61+W68)*1000))),0)</f>
        <v>12.172261875461484</v>
      </c>
      <c r="X75" s="26" cm="1">
        <f t="array" ref="X75">IFERROR(SUMPRODUCT((Table1[Region]=X$71)*(Table1[Group]=$A75)*(Table1[Avg_DCCH_50percDH])*(Table1[SumHD_TJ]/((X61+X68)*1000))),0)</f>
        <v>10.700547042052746</v>
      </c>
      <c r="Y75" s="26" cm="1">
        <f t="array" ref="Y75">IFERROR(SUMPRODUCT((Table1[Region]=Y$71)*(Table1[Group]=$A75)*(Table1[Avg_DCCH_50percDH])*(Table1[SumHD_TJ]/((Y61+Y68)*1000))),0)</f>
        <v>13.994888631761647</v>
      </c>
      <c r="Z75" s="26" cm="1">
        <f t="array" ref="Z75">IFERROR(SUMPRODUCT((Table1[Region]=Z$71)*(Table1[Group]=$A75)*(Table1[Avg_DCCH_50percDH])*(Table1[SumHD_TJ]/((Z61+Z68)*1000))),0)</f>
        <v>11.458100607111882</v>
      </c>
      <c r="AA75" s="26" cm="1">
        <f t="array" ref="AA75">IFERROR(SUMPRODUCT((Table1[Region]=AA$71)*(Table1[Group]=$A75)*(Table1[Avg_DCCH_50percDH])*(Table1[SumHD_TJ]/((AA61+AA68)*1000))),0)</f>
        <v>12.163822751322751</v>
      </c>
      <c r="AB75" s="26" cm="1">
        <f t="array" ref="AB75">IFERROR(SUMPRODUCT((Table1[Region]=AB$71)*(Table1[Group]=$A75)*(Table1[Avg_DCCH_50percDH])*(Table1[SumHD_TJ]/((AB61+AB68)*1000))),0)</f>
        <v>12.729979166666666</v>
      </c>
      <c r="AC75" s="26" cm="1">
        <f t="array" ref="AC75">IFERROR(SUMPRODUCT((Table1[Region]=AC$71)*(Table1[Group]=$A75)*(Table1[Avg_DCCH_50percDH])*(Table1[SumHD_TJ]/((AC61+AC68)*1000))),0)</f>
        <v>12.328911118856743</v>
      </c>
      <c r="AD75" s="26" cm="1">
        <f t="array" ref="AD75">IFERROR(SUMPRODUCT((Table1[Region]=AD$71)*(Table1[Group]=$A75)*(Table1[Avg_DCCH_50percDH])*(Table1[SumHD_TJ]/((AD61+AD68)*1000))),0)</f>
        <v>12.18051336332363</v>
      </c>
      <c r="AE75" s="26">
        <f t="shared" si="21"/>
        <v>12.177971699043084</v>
      </c>
    </row>
    <row r="76" spans="1:31">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1" ht="15">
      <c r="C77" s="23" t="s">
        <v>461</v>
      </c>
    </row>
    <row r="78" spans="1:31" ht="15.75" thickBot="1">
      <c r="C78" s="24" t="s">
        <v>0</v>
      </c>
      <c r="D78" s="24" t="s">
        <v>460</v>
      </c>
      <c r="E78" s="24" t="s">
        <v>433</v>
      </c>
      <c r="F78" s="24" t="s">
        <v>434</v>
      </c>
      <c r="G78" s="24" t="s">
        <v>435</v>
      </c>
      <c r="H78" s="24" t="s">
        <v>436</v>
      </c>
      <c r="I78" s="24" t="s">
        <v>437</v>
      </c>
      <c r="J78" s="24" t="s">
        <v>438</v>
      </c>
      <c r="K78" s="24" t="s">
        <v>439</v>
      </c>
      <c r="L78" s="24" t="s">
        <v>440</v>
      </c>
      <c r="M78" s="24" t="s">
        <v>441</v>
      </c>
      <c r="N78" s="24" t="s">
        <v>442</v>
      </c>
      <c r="O78" s="24" t="s">
        <v>443</v>
      </c>
      <c r="P78" s="24" t="s">
        <v>444</v>
      </c>
      <c r="Q78" s="24" t="s">
        <v>445</v>
      </c>
      <c r="R78" s="24" t="s">
        <v>446</v>
      </c>
      <c r="S78" s="24" t="s">
        <v>447</v>
      </c>
      <c r="T78" s="24" t="s">
        <v>448</v>
      </c>
      <c r="U78" s="24" t="s">
        <v>449</v>
      </c>
      <c r="V78" s="24" t="s">
        <v>450</v>
      </c>
      <c r="W78" s="24" t="s">
        <v>451</v>
      </c>
      <c r="X78" s="24" t="s">
        <v>452</v>
      </c>
      <c r="Y78" s="24" t="s">
        <v>453</v>
      </c>
      <c r="Z78" s="24" t="s">
        <v>454</v>
      </c>
      <c r="AA78" s="24" t="s">
        <v>455</v>
      </c>
      <c r="AB78" s="24" t="s">
        <v>456</v>
      </c>
      <c r="AC78" s="24" t="s">
        <v>457</v>
      </c>
      <c r="AD78" s="24" t="s">
        <v>458</v>
      </c>
      <c r="AE78" s="24" t="s">
        <v>463</v>
      </c>
    </row>
    <row r="79" spans="1:31">
      <c r="A79">
        <v>0</v>
      </c>
      <c r="C79" s="25" t="s">
        <v>469</v>
      </c>
      <c r="D79" s="26">
        <f>D72</f>
        <v>3.0407225378419636</v>
      </c>
      <c r="E79" s="26">
        <f t="shared" ref="E79:AD82" si="22">E72</f>
        <v>0</v>
      </c>
      <c r="F79" s="26">
        <f t="shared" si="22"/>
        <v>3.13</v>
      </c>
      <c r="G79" s="26">
        <f t="shared" si="22"/>
        <v>0</v>
      </c>
      <c r="H79" s="26">
        <f t="shared" si="22"/>
        <v>0</v>
      </c>
      <c r="I79" s="26">
        <f t="shared" si="22"/>
        <v>0</v>
      </c>
      <c r="J79" s="26">
        <f t="shared" si="22"/>
        <v>0</v>
      </c>
      <c r="K79" s="26">
        <f t="shared" si="22"/>
        <v>0</v>
      </c>
      <c r="L79" s="26">
        <f t="shared" si="22"/>
        <v>0</v>
      </c>
      <c r="M79" s="26">
        <f t="shared" si="22"/>
        <v>0</v>
      </c>
      <c r="N79" s="26">
        <f t="shared" si="22"/>
        <v>0</v>
      </c>
      <c r="O79" s="26">
        <f t="shared" si="22"/>
        <v>0</v>
      </c>
      <c r="P79" s="26">
        <f t="shared" si="22"/>
        <v>0</v>
      </c>
      <c r="Q79" s="26">
        <f t="shared" si="22"/>
        <v>0</v>
      </c>
      <c r="R79" s="26">
        <f t="shared" si="22"/>
        <v>2.94</v>
      </c>
      <c r="S79" s="26">
        <f t="shared" si="22"/>
        <v>0</v>
      </c>
      <c r="T79" s="26">
        <f t="shared" si="22"/>
        <v>3.23</v>
      </c>
      <c r="U79" s="26">
        <f t="shared" si="22"/>
        <v>0</v>
      </c>
      <c r="V79" s="26">
        <f t="shared" si="22"/>
        <v>2.4500000000000002</v>
      </c>
      <c r="W79" s="26">
        <f t="shared" si="22"/>
        <v>2.64</v>
      </c>
      <c r="X79" s="26">
        <f t="shared" si="22"/>
        <v>0</v>
      </c>
      <c r="Y79" s="26">
        <f t="shared" si="22"/>
        <v>0</v>
      </c>
      <c r="Z79" s="26">
        <f t="shared" si="22"/>
        <v>0</v>
      </c>
      <c r="AA79" s="26">
        <f t="shared" si="22"/>
        <v>0</v>
      </c>
      <c r="AB79" s="26">
        <f t="shared" si="22"/>
        <v>0</v>
      </c>
      <c r="AC79" s="26">
        <f t="shared" si="22"/>
        <v>0</v>
      </c>
      <c r="AD79" s="26">
        <f t="shared" si="22"/>
        <v>0</v>
      </c>
      <c r="AE79" s="26">
        <f>D79</f>
        <v>3.0407225378419636</v>
      </c>
    </row>
    <row r="80" spans="1:31">
      <c r="A80">
        <v>1</v>
      </c>
      <c r="C80" s="25" t="s">
        <v>470</v>
      </c>
      <c r="D80" s="26">
        <f t="shared" ref="D80:S82" si="23">D73</f>
        <v>3.2309865999024647</v>
      </c>
      <c r="E80" s="26">
        <f t="shared" si="23"/>
        <v>0</v>
      </c>
      <c r="F80" s="26">
        <f t="shared" si="23"/>
        <v>4.3617632297402631</v>
      </c>
      <c r="G80" s="26">
        <f t="shared" si="23"/>
        <v>2.4503708143830121</v>
      </c>
      <c r="H80" s="26">
        <f t="shared" si="23"/>
        <v>2.5445523687345375</v>
      </c>
      <c r="I80" s="26">
        <f t="shared" si="23"/>
        <v>2.5751231692870986</v>
      </c>
      <c r="J80" s="26">
        <f t="shared" si="23"/>
        <v>3.3725810638655869</v>
      </c>
      <c r="K80" s="26">
        <f t="shared" si="23"/>
        <v>2.7560777420153499</v>
      </c>
      <c r="L80" s="26">
        <f t="shared" si="23"/>
        <v>2.6909484008064073</v>
      </c>
      <c r="M80" s="26">
        <f t="shared" si="23"/>
        <v>2.8990957144788427</v>
      </c>
      <c r="N80" s="26">
        <f t="shared" si="23"/>
        <v>2.8066876372485012</v>
      </c>
      <c r="O80" s="26">
        <f t="shared" si="23"/>
        <v>3.2700493932794021</v>
      </c>
      <c r="P80" s="26">
        <f t="shared" si="23"/>
        <v>3.3485069137731882</v>
      </c>
      <c r="Q80" s="26">
        <f t="shared" si="23"/>
        <v>4.3774391001739978</v>
      </c>
      <c r="R80" s="26">
        <f t="shared" si="23"/>
        <v>3.2276063528415433</v>
      </c>
      <c r="S80" s="26">
        <f t="shared" si="23"/>
        <v>0</v>
      </c>
      <c r="T80" s="26">
        <f t="shared" si="22"/>
        <v>1.2500882629107981</v>
      </c>
      <c r="U80" s="26">
        <f t="shared" si="22"/>
        <v>4.2940457384750399</v>
      </c>
      <c r="V80" s="26">
        <f t="shared" si="22"/>
        <v>3.0074170765544208</v>
      </c>
      <c r="W80" s="26">
        <f t="shared" si="22"/>
        <v>3.6103879498534273</v>
      </c>
      <c r="X80" s="26">
        <f t="shared" si="22"/>
        <v>3.6</v>
      </c>
      <c r="Y80" s="26">
        <f t="shared" si="22"/>
        <v>2.9590503192848017</v>
      </c>
      <c r="Z80" s="26">
        <f t="shared" si="22"/>
        <v>3.7756996903069151</v>
      </c>
      <c r="AA80" s="26">
        <f t="shared" si="22"/>
        <v>2.917711210529728</v>
      </c>
      <c r="AB80" s="26">
        <f t="shared" si="22"/>
        <v>2.4883257598111537</v>
      </c>
      <c r="AC80" s="26">
        <f t="shared" si="22"/>
        <v>3.2851475570959323</v>
      </c>
      <c r="AD80" s="26">
        <f t="shared" si="22"/>
        <v>3.6058670880811783</v>
      </c>
      <c r="AE80" s="26">
        <f t="shared" ref="AE80:AE82" si="24">D80</f>
        <v>3.2309865999024647</v>
      </c>
    </row>
    <row r="81" spans="1:31">
      <c r="A81">
        <v>2</v>
      </c>
      <c r="C81" s="25" t="s">
        <v>471</v>
      </c>
      <c r="D81" s="26">
        <f t="shared" si="23"/>
        <v>5.675035529631022</v>
      </c>
      <c r="E81" s="26">
        <f t="shared" si="22"/>
        <v>4.0793470741361482</v>
      </c>
      <c r="F81" s="26">
        <f t="shared" si="22"/>
        <v>6.6593508137201018</v>
      </c>
      <c r="G81" s="26">
        <f t="shared" si="22"/>
        <v>5.9571859010047978</v>
      </c>
      <c r="H81" s="26">
        <f t="shared" si="22"/>
        <v>8.9177191151919875</v>
      </c>
      <c r="I81" s="26">
        <f t="shared" si="22"/>
        <v>5.2124891878904371</v>
      </c>
      <c r="J81" s="26">
        <f t="shared" si="22"/>
        <v>7.2922635177128647</v>
      </c>
      <c r="K81" s="26">
        <f t="shared" si="22"/>
        <v>5.6395863365716092</v>
      </c>
      <c r="L81" s="26">
        <f t="shared" si="22"/>
        <v>5.3160711763183865</v>
      </c>
      <c r="M81" s="26">
        <f t="shared" si="22"/>
        <v>5.7256993897458068</v>
      </c>
      <c r="N81" s="26">
        <f t="shared" si="22"/>
        <v>0</v>
      </c>
      <c r="O81" s="26">
        <f t="shared" si="22"/>
        <v>7.0201994752681536</v>
      </c>
      <c r="P81" s="26">
        <f t="shared" si="22"/>
        <v>5.8743219211859472</v>
      </c>
      <c r="Q81" s="26">
        <f t="shared" si="22"/>
        <v>7.9187124427092179</v>
      </c>
      <c r="R81" s="26">
        <f t="shared" si="22"/>
        <v>5.7904222976004593</v>
      </c>
      <c r="S81" s="26">
        <f t="shared" si="22"/>
        <v>3.7254368942816862</v>
      </c>
      <c r="T81" s="26">
        <f t="shared" si="22"/>
        <v>5.6967699368904174</v>
      </c>
      <c r="U81" s="26">
        <f t="shared" si="22"/>
        <v>6.0029456632556739</v>
      </c>
      <c r="V81" s="26">
        <f t="shared" si="22"/>
        <v>7.3234358676726643</v>
      </c>
      <c r="W81" s="26">
        <f t="shared" si="22"/>
        <v>5.6935064813222214</v>
      </c>
      <c r="X81" s="26">
        <f t="shared" si="22"/>
        <v>6.9997118816930151</v>
      </c>
      <c r="Y81" s="26">
        <f t="shared" si="22"/>
        <v>5.5836077916834883</v>
      </c>
      <c r="Z81" s="26">
        <f t="shared" si="22"/>
        <v>6.1848518886679926</v>
      </c>
      <c r="AA81" s="26">
        <f t="shared" si="22"/>
        <v>5.9208650917771024</v>
      </c>
      <c r="AB81" s="26">
        <f t="shared" si="22"/>
        <v>6.2626256245875371</v>
      </c>
      <c r="AC81" s="26">
        <f t="shared" si="22"/>
        <v>6.5033419417319021</v>
      </c>
      <c r="AD81" s="26">
        <f t="shared" si="22"/>
        <v>5.0329253428136109</v>
      </c>
      <c r="AE81" s="26">
        <f t="shared" si="24"/>
        <v>5.675035529631022</v>
      </c>
    </row>
    <row r="82" spans="1:31">
      <c r="A82">
        <v>3</v>
      </c>
      <c r="C82" s="25" t="s">
        <v>472</v>
      </c>
      <c r="D82" s="26">
        <f t="shared" si="23"/>
        <v>12.177971699043084</v>
      </c>
      <c r="E82" s="26">
        <f t="shared" si="22"/>
        <v>10.637242670799434</v>
      </c>
      <c r="F82" s="26">
        <f t="shared" si="22"/>
        <v>20.5</v>
      </c>
      <c r="G82" s="26">
        <f t="shared" si="22"/>
        <v>13.795917060677695</v>
      </c>
      <c r="H82" s="26">
        <f t="shared" si="22"/>
        <v>12.430990990990992</v>
      </c>
      <c r="I82" s="26">
        <f t="shared" si="22"/>
        <v>12.07431533537434</v>
      </c>
      <c r="J82" s="26">
        <f t="shared" si="22"/>
        <v>15.338120362737019</v>
      </c>
      <c r="K82" s="26">
        <f t="shared" si="22"/>
        <v>12.942052432928698</v>
      </c>
      <c r="L82" s="26">
        <f t="shared" si="22"/>
        <v>14.145046674445741</v>
      </c>
      <c r="M82" s="26">
        <f t="shared" si="22"/>
        <v>11.669644869610797</v>
      </c>
      <c r="N82" s="26">
        <f t="shared" si="22"/>
        <v>11.782901811805962</v>
      </c>
      <c r="O82" s="26">
        <f t="shared" si="22"/>
        <v>11.749842658746088</v>
      </c>
      <c r="P82" s="26">
        <f t="shared" si="22"/>
        <v>14.2956011196641</v>
      </c>
      <c r="Q82" s="26">
        <f t="shared" si="22"/>
        <v>13.219953343701402</v>
      </c>
      <c r="R82" s="26">
        <f t="shared" si="22"/>
        <v>9.9402787231755809</v>
      </c>
      <c r="S82" s="26">
        <f t="shared" si="22"/>
        <v>11.532456951797158</v>
      </c>
      <c r="T82" s="26">
        <f t="shared" si="22"/>
        <v>12.009080892480032</v>
      </c>
      <c r="U82" s="26">
        <f t="shared" si="22"/>
        <v>12.407495466908431</v>
      </c>
      <c r="V82" s="26">
        <f t="shared" si="22"/>
        <v>11.674048456428292</v>
      </c>
      <c r="W82" s="26">
        <f t="shared" si="22"/>
        <v>12.172261875461484</v>
      </c>
      <c r="X82" s="26">
        <f t="shared" si="22"/>
        <v>10.700547042052746</v>
      </c>
      <c r="Y82" s="26">
        <f t="shared" si="22"/>
        <v>13.994888631761647</v>
      </c>
      <c r="Z82" s="26">
        <f t="shared" si="22"/>
        <v>11.458100607111882</v>
      </c>
      <c r="AA82" s="26">
        <f t="shared" si="22"/>
        <v>12.163822751322751</v>
      </c>
      <c r="AB82" s="26">
        <f t="shared" si="22"/>
        <v>12.729979166666666</v>
      </c>
      <c r="AC82" s="26">
        <f t="shared" si="22"/>
        <v>12.328911118856743</v>
      </c>
      <c r="AD82" s="26">
        <f t="shared" si="22"/>
        <v>12.18051336332363</v>
      </c>
      <c r="AE82" s="26">
        <f t="shared" si="24"/>
        <v>12.177971699043084</v>
      </c>
    </row>
    <row r="84" spans="1:31" ht="15">
      <c r="C84" s="23" t="s">
        <v>462</v>
      </c>
    </row>
    <row r="85" spans="1:31" ht="15.75" thickBot="1">
      <c r="C85" s="24" t="s">
        <v>0</v>
      </c>
      <c r="D85" s="24" t="s">
        <v>460</v>
      </c>
      <c r="E85" s="24" t="s">
        <v>433</v>
      </c>
      <c r="F85" s="24" t="s">
        <v>434</v>
      </c>
      <c r="G85" s="24" t="s">
        <v>435</v>
      </c>
      <c r="H85" s="24" t="s">
        <v>436</v>
      </c>
      <c r="I85" s="24" t="s">
        <v>437</v>
      </c>
      <c r="J85" s="24" t="s">
        <v>438</v>
      </c>
      <c r="K85" s="24" t="s">
        <v>439</v>
      </c>
      <c r="L85" s="24" t="s">
        <v>440</v>
      </c>
      <c r="M85" s="24" t="s">
        <v>441</v>
      </c>
      <c r="N85" s="24" t="s">
        <v>442</v>
      </c>
      <c r="O85" s="24" t="s">
        <v>443</v>
      </c>
      <c r="P85" s="24" t="s">
        <v>444</v>
      </c>
      <c r="Q85" s="24" t="s">
        <v>445</v>
      </c>
      <c r="R85" s="24" t="s">
        <v>446</v>
      </c>
      <c r="S85" s="24" t="s">
        <v>447</v>
      </c>
      <c r="T85" s="24" t="s">
        <v>448</v>
      </c>
      <c r="U85" s="24" t="s">
        <v>449</v>
      </c>
      <c r="V85" s="24" t="s">
        <v>450</v>
      </c>
      <c r="W85" s="24" t="s">
        <v>451</v>
      </c>
      <c r="X85" s="24" t="s">
        <v>452</v>
      </c>
      <c r="Y85" s="24" t="s">
        <v>453</v>
      </c>
      <c r="Z85" s="24" t="s">
        <v>454</v>
      </c>
      <c r="AA85" s="24" t="s">
        <v>455</v>
      </c>
      <c r="AB85" s="24" t="s">
        <v>456</v>
      </c>
      <c r="AC85" s="24" t="s">
        <v>457</v>
      </c>
      <c r="AD85" s="24" t="s">
        <v>458</v>
      </c>
      <c r="AE85" s="24" t="s">
        <v>463</v>
      </c>
    </row>
    <row r="86" spans="1:31">
      <c r="A86">
        <v>0</v>
      </c>
      <c r="C86" s="25" t="s">
        <v>465</v>
      </c>
      <c r="D86" s="26">
        <f>D72*$A$5</f>
        <v>9.1221676135258903E-2</v>
      </c>
      <c r="E86" s="26"/>
      <c r="F86" s="26">
        <f>F72*$A$5</f>
        <v>9.3899999999999997E-2</v>
      </c>
      <c r="G86" s="26"/>
      <c r="H86" s="26"/>
      <c r="I86" s="26"/>
      <c r="J86" s="26"/>
      <c r="K86" s="26"/>
      <c r="L86" s="26"/>
      <c r="M86" s="26"/>
      <c r="N86" s="26"/>
      <c r="O86" s="26"/>
      <c r="P86" s="26"/>
      <c r="Q86" s="26"/>
      <c r="R86" s="26">
        <f>R72*$A$5</f>
        <v>8.8200000000000001E-2</v>
      </c>
      <c r="S86" s="26"/>
      <c r="T86" s="26">
        <f>T72*$A$5</f>
        <v>9.69E-2</v>
      </c>
      <c r="U86" s="26"/>
      <c r="V86" s="26">
        <f t="shared" ref="V86:W89" si="25">V72*$A$5</f>
        <v>7.3499999999999996E-2</v>
      </c>
      <c r="W86" s="26">
        <f t="shared" si="25"/>
        <v>7.9200000000000007E-2</v>
      </c>
      <c r="X86" s="26"/>
      <c r="Y86" s="26"/>
      <c r="Z86" s="26"/>
      <c r="AA86" s="26"/>
      <c r="AB86" s="26"/>
      <c r="AC86" s="26"/>
      <c r="AD86" s="26"/>
      <c r="AE86" s="26">
        <f>D86</f>
        <v>9.1221676135258903E-2</v>
      </c>
    </row>
    <row r="87" spans="1:31">
      <c r="A87">
        <v>1</v>
      </c>
      <c r="C87" s="25" t="s">
        <v>466</v>
      </c>
      <c r="D87" s="26">
        <f>D73*$A$5</f>
        <v>9.6929597997073944E-2</v>
      </c>
      <c r="E87" s="26"/>
      <c r="F87" s="26">
        <f>F73*$A$5</f>
        <v>0.13085289689220789</v>
      </c>
      <c r="G87" s="26">
        <f t="shared" ref="G87:Q87" si="26">G73*$A$5</f>
        <v>7.3511124431490354E-2</v>
      </c>
      <c r="H87" s="26">
        <f t="shared" si="26"/>
        <v>7.6336571062036118E-2</v>
      </c>
      <c r="I87" s="26">
        <f t="shared" si="26"/>
        <v>7.7253695078612961E-2</v>
      </c>
      <c r="J87" s="26">
        <f t="shared" si="26"/>
        <v>0.10117743191596761</v>
      </c>
      <c r="K87" s="26">
        <f t="shared" si="26"/>
        <v>8.2682332260460498E-2</v>
      </c>
      <c r="L87" s="26">
        <f t="shared" si="26"/>
        <v>8.072845202419221E-2</v>
      </c>
      <c r="M87" s="26">
        <f t="shared" si="26"/>
        <v>8.6972871434365273E-2</v>
      </c>
      <c r="N87" s="26">
        <f t="shared" si="26"/>
        <v>8.4200629117455031E-2</v>
      </c>
      <c r="O87" s="26">
        <f t="shared" si="26"/>
        <v>9.8101481798382059E-2</v>
      </c>
      <c r="P87" s="26">
        <f t="shared" si="26"/>
        <v>0.10045520741319565</v>
      </c>
      <c r="Q87" s="26">
        <f t="shared" si="26"/>
        <v>0.13132317300521992</v>
      </c>
      <c r="R87" s="26">
        <f>R73*$A$5</f>
        <v>9.682819058524629E-2</v>
      </c>
      <c r="S87" s="26"/>
      <c r="T87" s="26">
        <f>T73*$A$5</f>
        <v>3.7502647887323944E-2</v>
      </c>
      <c r="U87" s="26">
        <f>U73*$A$5</f>
        <v>0.12882137215425118</v>
      </c>
      <c r="V87" s="26">
        <f t="shared" si="25"/>
        <v>9.0222512296632626E-2</v>
      </c>
      <c r="W87" s="26">
        <f t="shared" si="25"/>
        <v>0.10831163849560281</v>
      </c>
      <c r="X87" s="26">
        <f t="shared" ref="X87:AD89" si="27">X73*$A$5</f>
        <v>0.108</v>
      </c>
      <c r="Y87" s="26">
        <f t="shared" si="27"/>
        <v>8.8771509578544044E-2</v>
      </c>
      <c r="Z87" s="26">
        <f t="shared" si="27"/>
        <v>0.11327099070920744</v>
      </c>
      <c r="AA87" s="26">
        <f t="shared" si="27"/>
        <v>8.7531336315891842E-2</v>
      </c>
      <c r="AB87" s="26">
        <f t="shared" si="27"/>
        <v>7.4649772794334601E-2</v>
      </c>
      <c r="AC87" s="26">
        <f t="shared" si="27"/>
        <v>9.8554426712877966E-2</v>
      </c>
      <c r="AD87" s="26">
        <f t="shared" si="27"/>
        <v>0.10817601264243534</v>
      </c>
      <c r="AE87" s="26">
        <f t="shared" ref="AE87:AE89" si="28">D87</f>
        <v>9.6929597997073944E-2</v>
      </c>
    </row>
    <row r="88" spans="1:31">
      <c r="A88">
        <v>2</v>
      </c>
      <c r="C88" s="25" t="s">
        <v>467</v>
      </c>
      <c r="D88" s="26">
        <f>D74*$A$5</f>
        <v>0.17025106588893066</v>
      </c>
      <c r="E88" s="26">
        <f>E74*$A$5</f>
        <v>0.12238041222408444</v>
      </c>
      <c r="F88" s="26">
        <f>F74*$A$5</f>
        <v>0.19978052441160304</v>
      </c>
      <c r="G88" s="26">
        <f t="shared" ref="G88:M89" si="29">G74*$A$5</f>
        <v>0.17871557703014393</v>
      </c>
      <c r="H88" s="26">
        <f t="shared" si="29"/>
        <v>0.26753157345575962</v>
      </c>
      <c r="I88" s="26">
        <f t="shared" si="29"/>
        <v>0.15637467563671312</v>
      </c>
      <c r="J88" s="26">
        <f t="shared" si="29"/>
        <v>0.21876790553138595</v>
      </c>
      <c r="K88" s="26">
        <f t="shared" si="29"/>
        <v>0.16918759009714826</v>
      </c>
      <c r="L88" s="26">
        <f t="shared" si="29"/>
        <v>0.1594821352895516</v>
      </c>
      <c r="M88" s="26">
        <f t="shared" si="29"/>
        <v>0.1717709816923742</v>
      </c>
      <c r="N88" s="26"/>
      <c r="O88" s="26">
        <f t="shared" ref="O88:Q89" si="30">O74*$A$5</f>
        <v>0.21060598425804461</v>
      </c>
      <c r="P88" s="26">
        <f t="shared" si="30"/>
        <v>0.17622965763557841</v>
      </c>
      <c r="Q88" s="26">
        <f t="shared" si="30"/>
        <v>0.23756137328127652</v>
      </c>
      <c r="R88" s="26">
        <f>R74*$A$5</f>
        <v>0.17371266892801376</v>
      </c>
      <c r="S88" s="26">
        <f>S74*$A$5</f>
        <v>0.11176310682845059</v>
      </c>
      <c r="T88" s="26">
        <f>T74*$A$5</f>
        <v>0.1709030981067125</v>
      </c>
      <c r="U88" s="26">
        <f>U74*$A$5</f>
        <v>0.18008836989767021</v>
      </c>
      <c r="V88" s="26">
        <f t="shared" si="25"/>
        <v>0.21970307603017991</v>
      </c>
      <c r="W88" s="26">
        <f t="shared" si="25"/>
        <v>0.17080519443966663</v>
      </c>
      <c r="X88" s="26">
        <f t="shared" si="27"/>
        <v>0.20999135645079045</v>
      </c>
      <c r="Y88" s="26">
        <f t="shared" si="27"/>
        <v>0.16750823375050464</v>
      </c>
      <c r="Z88" s="26">
        <f t="shared" si="27"/>
        <v>0.18554555666003977</v>
      </c>
      <c r="AA88" s="26">
        <f t="shared" si="27"/>
        <v>0.17762595275331305</v>
      </c>
      <c r="AB88" s="26">
        <f t="shared" si="27"/>
        <v>0.1878787687376261</v>
      </c>
      <c r="AC88" s="26">
        <f t="shared" si="27"/>
        <v>0.19510025825195706</v>
      </c>
      <c r="AD88" s="26">
        <f t="shared" si="27"/>
        <v>0.15098776028440833</v>
      </c>
      <c r="AE88" s="26">
        <f t="shared" si="28"/>
        <v>0.17025106588893066</v>
      </c>
    </row>
    <row r="89" spans="1:31">
      <c r="A89">
        <v>3</v>
      </c>
      <c r="C89" s="25" t="s">
        <v>468</v>
      </c>
      <c r="D89" s="26">
        <f>D75*$A$5</f>
        <v>0.36533915097129249</v>
      </c>
      <c r="E89" s="26">
        <f>E75*$A$5</f>
        <v>0.31911728012398299</v>
      </c>
      <c r="F89" s="26">
        <f>F75*$A$5</f>
        <v>0.61499999999999999</v>
      </c>
      <c r="G89" s="26">
        <f t="shared" si="29"/>
        <v>0.41387751182033083</v>
      </c>
      <c r="H89" s="26">
        <f t="shared" si="29"/>
        <v>0.37292972972972976</v>
      </c>
      <c r="I89" s="26">
        <f t="shared" si="29"/>
        <v>0.36222946006123019</v>
      </c>
      <c r="J89" s="26">
        <f t="shared" si="29"/>
        <v>0.46014361088211053</v>
      </c>
      <c r="K89" s="26">
        <f t="shared" si="29"/>
        <v>0.3882615729878609</v>
      </c>
      <c r="L89" s="26">
        <f t="shared" si="29"/>
        <v>0.4243514002333722</v>
      </c>
      <c r="M89" s="26">
        <f t="shared" si="29"/>
        <v>0.35008934608832393</v>
      </c>
      <c r="N89" s="26">
        <f>N75*$A$5</f>
        <v>0.35348705435417882</v>
      </c>
      <c r="O89" s="26">
        <f t="shared" si="30"/>
        <v>0.35249527976238265</v>
      </c>
      <c r="P89" s="26">
        <f t="shared" si="30"/>
        <v>0.42886803358992298</v>
      </c>
      <c r="Q89" s="26">
        <f t="shared" si="30"/>
        <v>0.39659860031104205</v>
      </c>
      <c r="R89" s="26">
        <f>R75*$A$5</f>
        <v>0.29820836169526743</v>
      </c>
      <c r="S89" s="26">
        <f>S75*$A$5</f>
        <v>0.34597370855391474</v>
      </c>
      <c r="T89" s="26">
        <f>T75*$A$5</f>
        <v>0.36027242677440097</v>
      </c>
      <c r="U89" s="26">
        <f>U75*$A$5</f>
        <v>0.37222486400725291</v>
      </c>
      <c r="V89" s="26">
        <f t="shared" si="25"/>
        <v>0.35022145369284874</v>
      </c>
      <c r="W89" s="26">
        <f t="shared" si="25"/>
        <v>0.36516785626384451</v>
      </c>
      <c r="X89" s="26">
        <f t="shared" si="27"/>
        <v>0.32101641126158237</v>
      </c>
      <c r="Y89" s="26">
        <f t="shared" si="27"/>
        <v>0.41984665895284939</v>
      </c>
      <c r="Z89" s="26">
        <f t="shared" si="27"/>
        <v>0.34374301821335645</v>
      </c>
      <c r="AA89" s="26">
        <f t="shared" si="27"/>
        <v>0.36491468253968251</v>
      </c>
      <c r="AB89" s="26">
        <f t="shared" si="27"/>
        <v>0.38189937499999999</v>
      </c>
      <c r="AC89" s="26">
        <f t="shared" si="27"/>
        <v>0.36986733356570228</v>
      </c>
      <c r="AD89" s="26">
        <f t="shared" si="27"/>
        <v>0.36541540089970892</v>
      </c>
      <c r="AE89" s="26">
        <f t="shared" si="28"/>
        <v>0.36533915097129249</v>
      </c>
    </row>
    <row r="90" spans="1:31">
      <c r="F90" s="3"/>
      <c r="G90" s="3"/>
      <c r="H90" s="3"/>
      <c r="I90" s="3"/>
      <c r="J90" s="3"/>
      <c r="K90" s="3"/>
    </row>
    <row r="91" spans="1:31" ht="15">
      <c r="C91" s="23" t="s">
        <v>462</v>
      </c>
    </row>
    <row r="92" spans="1:31" ht="15.75" thickBot="1">
      <c r="C92" s="24" t="s">
        <v>0</v>
      </c>
      <c r="D92" s="24" t="s">
        <v>460</v>
      </c>
      <c r="E92" s="24" t="s">
        <v>433</v>
      </c>
      <c r="F92" s="24" t="s">
        <v>434</v>
      </c>
      <c r="G92" s="24" t="s">
        <v>435</v>
      </c>
      <c r="H92" s="24" t="s">
        <v>436</v>
      </c>
      <c r="I92" s="24" t="s">
        <v>437</v>
      </c>
      <c r="J92" s="24" t="s">
        <v>438</v>
      </c>
      <c r="K92" s="24" t="s">
        <v>439</v>
      </c>
      <c r="L92" s="24" t="s">
        <v>440</v>
      </c>
      <c r="M92" s="24" t="s">
        <v>441</v>
      </c>
      <c r="N92" s="24" t="s">
        <v>442</v>
      </c>
      <c r="O92" s="24" t="s">
        <v>443</v>
      </c>
      <c r="P92" s="24" t="s">
        <v>444</v>
      </c>
      <c r="Q92" s="24" t="s">
        <v>445</v>
      </c>
      <c r="R92" s="24" t="s">
        <v>446</v>
      </c>
      <c r="S92" s="24" t="s">
        <v>447</v>
      </c>
      <c r="T92" s="24" t="s">
        <v>448</v>
      </c>
      <c r="U92" s="24" t="s">
        <v>449</v>
      </c>
      <c r="V92" s="24" t="s">
        <v>450</v>
      </c>
      <c r="W92" s="24" t="s">
        <v>451</v>
      </c>
      <c r="X92" s="24" t="s">
        <v>452</v>
      </c>
      <c r="Y92" s="24" t="s">
        <v>453</v>
      </c>
      <c r="Z92" s="24" t="s">
        <v>454</v>
      </c>
      <c r="AA92" s="24" t="s">
        <v>455</v>
      </c>
      <c r="AB92" s="24" t="s">
        <v>456</v>
      </c>
      <c r="AC92" s="24" t="s">
        <v>457</v>
      </c>
      <c r="AD92" s="24" t="s">
        <v>458</v>
      </c>
      <c r="AE92" s="24" t="s">
        <v>463</v>
      </c>
    </row>
    <row r="93" spans="1:31">
      <c r="A93">
        <v>0</v>
      </c>
      <c r="C93" s="25" t="s">
        <v>469</v>
      </c>
      <c r="D93" s="26">
        <f>D79*$A$5</f>
        <v>9.1221676135258903E-2</v>
      </c>
      <c r="E93" s="26"/>
      <c r="F93" s="26">
        <f>F79*$A$5</f>
        <v>9.3899999999999997E-2</v>
      </c>
      <c r="G93" s="26"/>
      <c r="H93" s="26"/>
      <c r="I93" s="26"/>
      <c r="J93" s="26"/>
      <c r="K93" s="26"/>
      <c r="L93" s="26"/>
      <c r="M93" s="26"/>
      <c r="N93" s="26"/>
      <c r="O93" s="26"/>
      <c r="P93" s="26"/>
      <c r="Q93" s="26"/>
      <c r="R93" s="26">
        <f>R79*$A$5</f>
        <v>8.8200000000000001E-2</v>
      </c>
      <c r="S93" s="26"/>
      <c r="T93" s="26">
        <f>T79*$A$5</f>
        <v>9.69E-2</v>
      </c>
      <c r="U93" s="26"/>
      <c r="V93" s="26">
        <f t="shared" ref="V93:W96" si="31">V79*$A$5</f>
        <v>7.3499999999999996E-2</v>
      </c>
      <c r="W93" s="26">
        <f t="shared" si="31"/>
        <v>7.9200000000000007E-2</v>
      </c>
      <c r="X93" s="26"/>
      <c r="Y93" s="26"/>
      <c r="Z93" s="26"/>
      <c r="AA93" s="26"/>
      <c r="AB93" s="26"/>
      <c r="AC93" s="26"/>
      <c r="AD93" s="26"/>
      <c r="AE93" s="26">
        <f>D93</f>
        <v>9.1221676135258903E-2</v>
      </c>
    </row>
    <row r="94" spans="1:31">
      <c r="A94">
        <v>1</v>
      </c>
      <c r="C94" s="25" t="s">
        <v>470</v>
      </c>
      <c r="D94" s="26">
        <f>D80*$A$5</f>
        <v>9.6929597997073944E-2</v>
      </c>
      <c r="E94" s="26"/>
      <c r="F94" s="26">
        <f>F80*$A$5</f>
        <v>0.13085289689220789</v>
      </c>
      <c r="G94" s="26">
        <f t="shared" ref="G94:Q94" si="32">G80*$A$5</f>
        <v>7.3511124431490354E-2</v>
      </c>
      <c r="H94" s="26">
        <f t="shared" si="32"/>
        <v>7.6336571062036118E-2</v>
      </c>
      <c r="I94" s="26">
        <f t="shared" si="32"/>
        <v>7.7253695078612961E-2</v>
      </c>
      <c r="J94" s="26">
        <f t="shared" si="32"/>
        <v>0.10117743191596761</v>
      </c>
      <c r="K94" s="26">
        <f t="shared" si="32"/>
        <v>8.2682332260460498E-2</v>
      </c>
      <c r="L94" s="26">
        <f t="shared" si="32"/>
        <v>8.072845202419221E-2</v>
      </c>
      <c r="M94" s="26">
        <f t="shared" si="32"/>
        <v>8.6972871434365273E-2</v>
      </c>
      <c r="N94" s="26">
        <f t="shared" si="32"/>
        <v>8.4200629117455031E-2</v>
      </c>
      <c r="O94" s="26">
        <f t="shared" si="32"/>
        <v>9.8101481798382059E-2</v>
      </c>
      <c r="P94" s="26">
        <f t="shared" si="32"/>
        <v>0.10045520741319565</v>
      </c>
      <c r="Q94" s="26">
        <f t="shared" si="32"/>
        <v>0.13132317300521992</v>
      </c>
      <c r="R94" s="26">
        <f>R80*$A$5</f>
        <v>9.682819058524629E-2</v>
      </c>
      <c r="S94" s="26"/>
      <c r="T94" s="26">
        <f>T80*$A$5</f>
        <v>3.7502647887323944E-2</v>
      </c>
      <c r="U94" s="26">
        <f>U80*$A$5</f>
        <v>0.12882137215425118</v>
      </c>
      <c r="V94" s="26">
        <f t="shared" si="31"/>
        <v>9.0222512296632626E-2</v>
      </c>
      <c r="W94" s="26">
        <f t="shared" si="31"/>
        <v>0.10831163849560281</v>
      </c>
      <c r="X94" s="26">
        <f t="shared" ref="X94:AD96" si="33">X80*$A$5</f>
        <v>0.108</v>
      </c>
      <c r="Y94" s="26">
        <f t="shared" si="33"/>
        <v>8.8771509578544044E-2</v>
      </c>
      <c r="Z94" s="26">
        <f t="shared" si="33"/>
        <v>0.11327099070920744</v>
      </c>
      <c r="AA94" s="26">
        <f t="shared" si="33"/>
        <v>8.7531336315891842E-2</v>
      </c>
      <c r="AB94" s="26">
        <f t="shared" si="33"/>
        <v>7.4649772794334601E-2</v>
      </c>
      <c r="AC94" s="26">
        <f t="shared" si="33"/>
        <v>9.8554426712877966E-2</v>
      </c>
      <c r="AD94" s="26">
        <f t="shared" si="33"/>
        <v>0.10817601264243534</v>
      </c>
      <c r="AE94" s="26">
        <f t="shared" ref="AE94:AE96" si="34">D94</f>
        <v>9.6929597997073944E-2</v>
      </c>
    </row>
    <row r="95" spans="1:31">
      <c r="A95">
        <v>2</v>
      </c>
      <c r="C95" s="25" t="s">
        <v>471</v>
      </c>
      <c r="D95" s="26">
        <f>D81*$A$5</f>
        <v>0.17025106588893066</v>
      </c>
      <c r="E95" s="26">
        <f>E81*$A$5</f>
        <v>0.12238041222408444</v>
      </c>
      <c r="F95" s="26">
        <f>F81*$A$5</f>
        <v>0.19978052441160304</v>
      </c>
      <c r="G95" s="26">
        <f t="shared" ref="G95:M96" si="35">G81*$A$5</f>
        <v>0.17871557703014393</v>
      </c>
      <c r="H95" s="26">
        <f t="shared" si="35"/>
        <v>0.26753157345575962</v>
      </c>
      <c r="I95" s="26">
        <f t="shared" si="35"/>
        <v>0.15637467563671312</v>
      </c>
      <c r="J95" s="26">
        <f t="shared" si="35"/>
        <v>0.21876790553138595</v>
      </c>
      <c r="K95" s="26">
        <f t="shared" si="35"/>
        <v>0.16918759009714826</v>
      </c>
      <c r="L95" s="26">
        <f t="shared" si="35"/>
        <v>0.1594821352895516</v>
      </c>
      <c r="M95" s="26">
        <f t="shared" si="35"/>
        <v>0.1717709816923742</v>
      </c>
      <c r="N95" s="26"/>
      <c r="O95" s="26">
        <f t="shared" ref="O95:Q96" si="36">O81*$A$5</f>
        <v>0.21060598425804461</v>
      </c>
      <c r="P95" s="26">
        <f t="shared" si="36"/>
        <v>0.17622965763557841</v>
      </c>
      <c r="Q95" s="26">
        <f t="shared" si="36"/>
        <v>0.23756137328127652</v>
      </c>
      <c r="R95" s="26">
        <f>R81*$A$5</f>
        <v>0.17371266892801376</v>
      </c>
      <c r="S95" s="26">
        <f>S81*$A$5</f>
        <v>0.11176310682845059</v>
      </c>
      <c r="T95" s="26">
        <f>T81*$A$5</f>
        <v>0.1709030981067125</v>
      </c>
      <c r="U95" s="26">
        <f>U81*$A$5</f>
        <v>0.18008836989767021</v>
      </c>
      <c r="V95" s="26">
        <f t="shared" si="31"/>
        <v>0.21970307603017991</v>
      </c>
      <c r="W95" s="26">
        <f t="shared" si="31"/>
        <v>0.17080519443966663</v>
      </c>
      <c r="X95" s="26">
        <f t="shared" si="33"/>
        <v>0.20999135645079045</v>
      </c>
      <c r="Y95" s="26">
        <f t="shared" si="33"/>
        <v>0.16750823375050464</v>
      </c>
      <c r="Z95" s="26">
        <f t="shared" si="33"/>
        <v>0.18554555666003977</v>
      </c>
      <c r="AA95" s="26">
        <f t="shared" si="33"/>
        <v>0.17762595275331305</v>
      </c>
      <c r="AB95" s="26">
        <f t="shared" si="33"/>
        <v>0.1878787687376261</v>
      </c>
      <c r="AC95" s="26">
        <f t="shared" si="33"/>
        <v>0.19510025825195706</v>
      </c>
      <c r="AD95" s="26">
        <f t="shared" si="33"/>
        <v>0.15098776028440833</v>
      </c>
      <c r="AE95" s="26">
        <f t="shared" si="34"/>
        <v>0.17025106588893066</v>
      </c>
    </row>
    <row r="96" spans="1:31">
      <c r="A96">
        <v>3</v>
      </c>
      <c r="C96" s="25" t="s">
        <v>472</v>
      </c>
      <c r="D96" s="26">
        <f>D82*$A$5</f>
        <v>0.36533915097129249</v>
      </c>
      <c r="E96" s="26">
        <f>E82*$A$5</f>
        <v>0.31911728012398299</v>
      </c>
      <c r="F96" s="26">
        <f>F82*$A$5</f>
        <v>0.61499999999999999</v>
      </c>
      <c r="G96" s="26">
        <f t="shared" si="35"/>
        <v>0.41387751182033083</v>
      </c>
      <c r="H96" s="26">
        <f t="shared" si="35"/>
        <v>0.37292972972972976</v>
      </c>
      <c r="I96" s="26">
        <f t="shared" si="35"/>
        <v>0.36222946006123019</v>
      </c>
      <c r="J96" s="26">
        <f t="shared" si="35"/>
        <v>0.46014361088211053</v>
      </c>
      <c r="K96" s="26">
        <f t="shared" si="35"/>
        <v>0.3882615729878609</v>
      </c>
      <c r="L96" s="26">
        <f t="shared" si="35"/>
        <v>0.4243514002333722</v>
      </c>
      <c r="M96" s="26">
        <f t="shared" si="35"/>
        <v>0.35008934608832393</v>
      </c>
      <c r="N96" s="26">
        <f>N82*$A$5</f>
        <v>0.35348705435417882</v>
      </c>
      <c r="O96" s="26">
        <f t="shared" si="36"/>
        <v>0.35249527976238265</v>
      </c>
      <c r="P96" s="26">
        <f t="shared" si="36"/>
        <v>0.42886803358992298</v>
      </c>
      <c r="Q96" s="26">
        <f t="shared" si="36"/>
        <v>0.39659860031104205</v>
      </c>
      <c r="R96" s="26">
        <f>R82*$A$5</f>
        <v>0.29820836169526743</v>
      </c>
      <c r="S96" s="26">
        <f>S82*$A$5</f>
        <v>0.34597370855391474</v>
      </c>
      <c r="T96" s="26">
        <f>T82*$A$5</f>
        <v>0.36027242677440097</v>
      </c>
      <c r="U96" s="26">
        <f>U82*$A$5</f>
        <v>0.37222486400725291</v>
      </c>
      <c r="V96" s="26">
        <f t="shared" si="31"/>
        <v>0.35022145369284874</v>
      </c>
      <c r="W96" s="26">
        <f t="shared" si="31"/>
        <v>0.36516785626384451</v>
      </c>
      <c r="X96" s="26">
        <f t="shared" si="33"/>
        <v>0.32101641126158237</v>
      </c>
      <c r="Y96" s="26">
        <f t="shared" si="33"/>
        <v>0.41984665895284939</v>
      </c>
      <c r="Z96" s="26">
        <f t="shared" si="33"/>
        <v>0.34374301821335645</v>
      </c>
      <c r="AA96" s="26">
        <f t="shared" si="33"/>
        <v>0.36491468253968251</v>
      </c>
      <c r="AB96" s="26">
        <f t="shared" si="33"/>
        <v>0.38189937499999999</v>
      </c>
      <c r="AC96" s="26">
        <f t="shared" si="33"/>
        <v>0.36986733356570228</v>
      </c>
      <c r="AD96" s="26">
        <f t="shared" si="33"/>
        <v>0.36541540089970892</v>
      </c>
      <c r="AE96" s="26">
        <f t="shared" si="34"/>
        <v>0.36533915097129249</v>
      </c>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row r="118" spans="6:11">
      <c r="F118" s="3"/>
      <c r="G118" s="3"/>
      <c r="H118" s="3"/>
      <c r="I118" s="3"/>
      <c r="J118" s="3"/>
      <c r="K118" s="3"/>
    </row>
    <row r="119" spans="6:11">
      <c r="F119" s="3"/>
      <c r="G119" s="3"/>
      <c r="H119" s="3"/>
      <c r="I119" s="3"/>
      <c r="J119" s="3"/>
      <c r="K119" s="3"/>
    </row>
    <row r="120" spans="6:11">
      <c r="F120" s="3"/>
      <c r="G120" s="3"/>
      <c r="H120" s="3"/>
      <c r="I120" s="3"/>
      <c r="J120" s="3"/>
      <c r="K120" s="3"/>
    </row>
    <row r="121" spans="6:11">
      <c r="F121" s="3"/>
      <c r="G121" s="3"/>
      <c r="H121" s="3"/>
      <c r="I121" s="3"/>
      <c r="J121" s="3"/>
      <c r="K121" s="3"/>
    </row>
    <row r="122" spans="6:11">
      <c r="F122" s="3"/>
      <c r="G122" s="3"/>
      <c r="H122" s="3"/>
      <c r="I122" s="3"/>
      <c r="J122" s="3"/>
      <c r="K122" s="3"/>
    </row>
    <row r="123" spans="6:11">
      <c r="F123" s="3"/>
      <c r="G123" s="3"/>
      <c r="H123" s="3"/>
      <c r="I123" s="3"/>
      <c r="J123" s="3"/>
      <c r="K123" s="3"/>
    </row>
  </sheetData>
  <mergeCells count="5">
    <mergeCell ref="D16:E16"/>
    <mergeCell ref="D41:E41"/>
    <mergeCell ref="AI16:AJ16"/>
    <mergeCell ref="D7:E7"/>
    <mergeCell ref="I7:J7"/>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9" t="s">
        <v>527</v>
      </c>
      <c r="D4" s="229"/>
      <c r="E4" s="229"/>
      <c r="F4" s="229"/>
      <c r="G4" s="229"/>
      <c r="H4" s="47" t="s">
        <v>530</v>
      </c>
      <c r="I4" s="47" t="s">
        <v>522</v>
      </c>
      <c r="J4" s="47" t="s">
        <v>523</v>
      </c>
      <c r="K4" s="227" t="s">
        <v>531</v>
      </c>
      <c r="L4" s="228"/>
      <c r="M4" s="228"/>
      <c r="N4" s="228"/>
      <c r="O4" s="228"/>
      <c r="P4" s="228"/>
      <c r="Q4" s="228"/>
      <c r="R4" s="228"/>
      <c r="S4" s="228"/>
      <c r="T4" s="228"/>
      <c r="U4" s="227" t="s">
        <v>528</v>
      </c>
      <c r="V4" s="228"/>
      <c r="W4" s="228"/>
      <c r="X4" s="228"/>
      <c r="Y4" s="228"/>
      <c r="Z4" s="228"/>
      <c r="AA4" s="228"/>
      <c r="AB4" s="228"/>
      <c r="AC4" s="228"/>
      <c r="AD4" s="228"/>
      <c r="AE4" s="228"/>
      <c r="AF4" s="228"/>
      <c r="AG4" s="2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896</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30" t="s">
        <v>938</v>
      </c>
      <c r="D1" s="230"/>
      <c r="E1" s="230"/>
      <c r="F1" s="230"/>
      <c r="G1" s="230"/>
      <c r="H1" s="230"/>
      <c r="I1" s="230"/>
      <c r="J1" s="230"/>
      <c r="K1" s="230"/>
      <c r="L1" s="230"/>
      <c r="M1" s="230"/>
      <c r="N1" s="230"/>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744</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712</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949</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30" t="s">
        <v>655</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716</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952</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940</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929</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917</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780</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845</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810</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32" t="s">
        <v>1065</v>
      </c>
      <c r="B1" s="234" t="s">
        <v>1066</v>
      </c>
      <c r="C1" s="235"/>
      <c r="D1" s="235"/>
      <c r="E1" s="235"/>
      <c r="F1" s="236"/>
      <c r="G1" s="234" t="s">
        <v>1067</v>
      </c>
      <c r="H1" s="235"/>
      <c r="I1" s="235"/>
      <c r="J1" s="235"/>
      <c r="K1" s="236"/>
    </row>
    <row r="2" spans="1:14" ht="13.5" thickBot="1">
      <c r="A2" s="233"/>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31" t="s">
        <v>1069</v>
      </c>
      <c r="B7" s="231"/>
      <c r="C7" s="231"/>
      <c r="D7" s="231"/>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31" t="s">
        <v>1081</v>
      </c>
      <c r="B18" s="231"/>
      <c r="C18" s="231"/>
      <c r="D18" s="231"/>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31" t="s">
        <v>1089</v>
      </c>
      <c r="B28" s="231"/>
      <c r="C28" s="231"/>
      <c r="D28" s="231"/>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37" t="s">
        <v>1093</v>
      </c>
      <c r="U30" s="238"/>
      <c r="V30" s="238"/>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37" t="s">
        <v>1092</v>
      </c>
      <c r="U35" s="238"/>
      <c r="V35" s="238"/>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31" t="s">
        <v>1072</v>
      </c>
      <c r="B40" s="231"/>
      <c r="C40" s="231"/>
      <c r="D40" s="231"/>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37" t="s">
        <v>1126</v>
      </c>
      <c r="U41" s="238"/>
      <c r="V41" s="238"/>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31" t="s">
        <v>1128</v>
      </c>
      <c r="B45" s="231"/>
      <c r="C45" s="231"/>
      <c r="D45" s="231"/>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774</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2023-01-20T12:53:09Z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592983424663543</vt:r8>
  </property>
</Properties>
</file>