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2E50A7FA-6EB7-4D2C-8058-73DD8D76D52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F24" i="20"/>
  <c r="E7" i="20" s="1"/>
  <c r="E24" i="20"/>
  <c r="D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<sst xmlns="http://schemas.openxmlformats.org/spreadsheetml/2006/main" count="168" uniqueCount="114">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</sst>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E16" sqref="E16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UC_CB_160_Mt_2021-2025</v>
      </c>
      <c r="D4" t="str">
        <f t="shared" ref="D4:E4" si="0" xml:space="preserve"> _xlfn.TEXTJOIN("_",TRUE,"UC","CB",ROUND(D7,0),"Mt",D6)</f>
        <v>UC_CB_109_Mt_2026-2030</v>
      </c>
      <c r="E4" t="str">
        <f t="shared" si="0"/>
        <v>UC_CB_31_Mt_2031-2050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160 Mt 2021-2025</v>
      </c>
      <c r="D5" t="str">
        <f t="shared" ref="D5:F5" si="2" xml:space="preserve"> _xlfn.TEXTJOIN(" ",TRUE,"Carbon budget",ROUND(D7,0),"Mt",D6)</f>
        <v>Carbon budget 109 Mt 2026-2030</v>
      </c>
      <c r="E5" t="str">
        <f t="shared" si="2"/>
        <v>Carbon budget 31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25">
      <c r="B7" t="s">
        <v>69</v>
      </c>
      <c r="C7" s="17">
        <f>D24</f>
        <v>160</v>
      </c>
      <c r="D7" s="17">
        <f t="shared" ref="D7:E7" si="3">E24</f>
        <v>109</v>
      </c>
      <c r="E7" s="17">
        <f t="shared" si="3"/>
        <v>31</v>
      </c>
      <c r="F7">
        <v>0</v>
      </c>
    </row>
    <row r="8" spans="2:6" x14ac:dyDescent="0.2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25">
      <c r="B9" t="s">
        <v>62</v>
      </c>
      <c r="C9" t="s">
        <v>113</v>
      </c>
      <c r="D9" s="46" t="s">
        <v>113</v>
      </c>
      <c r="E9" s="46" t="s">
        <v>113</v>
      </c>
      <c r="F9" s="46" t="s">
        <v>113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25">
      <c r="C18" s="33"/>
    </row>
    <row r="19" spans="3:7" x14ac:dyDescent="0.25">
      <c r="C19" t="s">
        <v>110</v>
      </c>
      <c r="D19" s="35">
        <v>300</v>
      </c>
    </row>
    <row r="22" spans="3:7" x14ac:dyDescent="0.25">
      <c r="C22" s="33" t="s">
        <v>109</v>
      </c>
    </row>
    <row r="23" spans="3:7" x14ac:dyDescent="0.25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25">
      <c r="C24" t="s">
        <v>69</v>
      </c>
      <c r="D24" s="34">
        <f>40+54+29+7+30</f>
        <v>160</v>
      </c>
      <c r="E24" s="34">
        <f>20+37+23+5+24</f>
        <v>109</v>
      </c>
      <c r="F24" s="34">
        <f>D19-D24-E24</f>
        <v>31</v>
      </c>
      <c r="G24" s="34">
        <v>0</v>
      </c>
    </row>
    <row r="26" spans="3:7" x14ac:dyDescent="0.25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UC_CB_160_Mt_2021-2025_Single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VLOOKUP($L$5, config!$B$4:$F$14,2,FALSE) &amp; " - Single"</f>
        <v>Carbon budget 160 Mt 2021-2025 - Single</v>
      </c>
    </row>
    <row r="8" spans="1:12" x14ac:dyDescent="0.25">
      <c r="B8" s="39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VLOOKUP($B$5, config!$B$4:$F$14,3,FALSE) &amp; "_Single"</f>
        <v>UC_CB_109_Mt_2026-2030_Single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VLOOKUP($L$5, config!$B$4:$F$14,3,FALSE) &amp; " - Single"</f>
        <v>Carbon budget 109 Mt 2026-2030 - Single</v>
      </c>
    </row>
    <row r="10" spans="1:12" x14ac:dyDescent="0.25">
      <c r="B10" s="4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VLOOKUP($B$5, config!$B$4:$F$14,4,FALSE) &amp; "_Single"</f>
        <v>UC_CB_31_Mt_2031-2050_Single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31000</v>
      </c>
      <c r="L11" t="str">
        <f>VLOOKUP($L$5, config!$B$4:$F$14,4,FALSE) &amp; " - Single"</f>
        <v>Carbon budget 31 Mt 2031-2050 - Single</v>
      </c>
    </row>
    <row r="12" spans="1:12" x14ac:dyDescent="0.25">
      <c r="B12" s="41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B14" s="42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B14" sqref="B14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UC_CB_160_Mt_2021-2025_Multi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160000</v>
      </c>
      <c r="L7" t="str">
        <f>VLOOKUP(L$5, config!$B$4:$F$14,2,FALSE) &amp; " - Multi"</f>
        <v>Carbon budget 160 Mt 2021-2025 - Multi</v>
      </c>
    </row>
    <row r="8" spans="1:12" x14ac:dyDescent="0.25">
      <c r="B8" s="43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25">
      <c r="B9" t="str">
        <f>VLOOKUP(B$5, config!$B$4:$F$14,3,FALSE) &amp; "_Multi"</f>
        <v>UC_CB_109_Mt_2026-2030_Multi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109000</v>
      </c>
      <c r="L9" t="str">
        <f>VLOOKUP(L$5, config!$B$4:$F$14,3,FALSE) &amp; " - Multi"</f>
        <v>Carbon budget 109 Mt 2026-2030 - Multi</v>
      </c>
    </row>
    <row r="10" spans="1:12" x14ac:dyDescent="0.25">
      <c r="B10" s="44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25">
      <c r="B11" t="str">
        <f>VLOOKUP(B$5, config!$B$4:$F$14,4,FALSE) &amp; "_Multi"</f>
        <v>UC_CB_31_Mt_2031-2050_Multi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31000</v>
      </c>
      <c r="L11" t="str">
        <f>VLOOKUP(L$5, config!$B$4:$F$14,4,FALSE) &amp; " - Multi"</f>
        <v>Carbon budget 31 Mt 2031-2050 - Multi</v>
      </c>
    </row>
    <row r="12" spans="1:12" x14ac:dyDescent="0.25">
      <c r="B12" s="45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B14" s="46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84</v>
      </c>
    </row>
    <row r="3" spans="2:8" ht="15.75" thickBot="1" x14ac:dyDescent="0.3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2024-04-13T23:02:48Z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