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03B52DC0-3A35-4BD3-9DF7-6CA003C8A248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" i="8" l="1"/>
  <c r="J10" i="8" l="1"/>
  <c r="J8" i="5" l="1"/>
  <c r="L6" i="8" l="1"/>
  <c r="J6" i="8"/>
  <c r="B13" i="4" l="1"/>
  <c r="G13" i="4"/>
  <c r="I13" i="4"/>
  <c r="K13" i="4"/>
  <c r="G12" i="4" l="1"/>
  <c r="I12" i="4"/>
  <c r="K12" i="4"/>
  <c r="B12" i="4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B11" i="5"/>
  <c r="J18" i="8" l="1"/>
  <c r="H37" i="8" l="1"/>
  <c r="J7" i="8" l="1"/>
  <c r="B9" i="8" l="1"/>
  <c r="J17" i="8" l="1"/>
  <c r="L18" i="8" l="1"/>
  <c r="L17" i="8"/>
  <c r="N18" i="8"/>
  <c r="N17" i="8"/>
  <c r="B18" i="8"/>
  <c r="B17" i="8"/>
  <c r="N16" i="8" l="1"/>
  <c r="B16" i="8"/>
  <c r="B2" i="8" l="1"/>
  <c r="G16" i="7" l="1"/>
  <c r="F16" i="7"/>
  <c r="G36" i="8"/>
  <c r="F36" i="8"/>
  <c r="G27" i="5"/>
  <c r="F27" i="5"/>
  <c r="G17" i="7"/>
  <c r="G37" i="8"/>
  <c r="H28" i="5"/>
  <c r="G28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B7" i="8"/>
  <c r="B8" i="8"/>
  <c r="B10" i="8"/>
  <c r="B11" i="8"/>
  <c r="B12" i="8"/>
  <c r="B13" i="8"/>
  <c r="B14" i="8"/>
  <c r="B15" i="8"/>
  <c r="B6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10" i="5"/>
  <c r="J10" i="5"/>
  <c r="L10" i="5"/>
  <c r="N10" i="5"/>
  <c r="B9" i="5" l="1"/>
  <c r="L9" i="5"/>
  <c r="N9" i="5"/>
  <c r="B8" i="5" l="1"/>
  <c r="L8" i="5"/>
  <c r="N8" i="5"/>
  <c r="K6" i="7"/>
  <c r="I6" i="7"/>
  <c r="G6" i="7"/>
  <c r="B6" i="7"/>
  <c r="B2" i="7"/>
  <c r="G28" i="4"/>
  <c r="G29" i="4"/>
  <c r="G27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<sst xmlns="http://schemas.openxmlformats.org/spreadsheetml/2006/main" count="510" uniqueCount="230">
  <si>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</si>
  <si>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</si>
  <si>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</si>
  <si>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</si>
  <si>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</si>
  <si>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</si>
  <si>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</si>
  <si>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</si>
  <si>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</si>
  <si>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</si>
  <si>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</si>
  <si>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</si>
  <si>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</si>
  <si>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</si>
  <si>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</si>
  <si>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</si>
  <si>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</si>
  <si>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</si>
  <si>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</si>
  <si>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</si>
  <si>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</si>
  <si>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</si>
  <si>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</si>
  <si>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</si>
  <si>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</si>
  <si>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</si>
  <si>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</si>
  <si>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</si>
  <si>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</si>
  <si>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</si>
  <si>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</si>
  <si>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</si>
  <si>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</si>
  <si>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</si>
  <si>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</si>
  <si>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</si>
  <si>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</si>
  <si>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</si>
  <si>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</si>
  <si>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</si>
  <si>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</si>
  <si>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</si>
  <si>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</si>
  <si>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</si>
  <si>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</si>
  <si>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</si>
  <si>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</si>
  <si>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</si>
  <si>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</si>
  <si>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</si>
  <si>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</si>
  <si>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</si>
  <si>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</si>
  <si>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</si>
  <si>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</si>
  <si>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</si>
  <si>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</si>
  <si>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</si>
  <si>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</si>
  <si>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</si>
  <si>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</si>
  <si>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</si>
  <si>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</si>
  <si>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</si>
  <si>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</si>
  <si>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</si>
  <si>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</si>
  <si>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</si>
  <si>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</si>
  <si>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</si>
  <si>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</si>
  <si>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</si>
  <si>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</si>
  <si>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</si>
  <si>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</si>
  <si>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</si>
  <si>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</si>
  <si>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</si>
  <si>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</si>
  <si>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</si>
  <si>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</si>
  <si>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</si>
  <si>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</si>
  <si>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</si>
  <si>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</si>
  <si>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</si>
  <si>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</si>
  <si>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</si>
  <si>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</si>
  <si>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</si>
  <si>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</si>
  <si>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</si>
  <si>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</si>
  <si>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</si>
  <si>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</si>
  <si>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</si>
  <si>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</si>
  <si>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</si>
  <si>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</si>
  <si>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</si>
  <si>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</si>
  <si>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</si>
  <si>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</si>
  <si>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</si>
  <si>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</si>
  <si>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</si>
  <si>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</si>
  <si>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</si>
  <si>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</si>
  <si>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</si>
  <si>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</si>
  <si>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</si>
  <si>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</si>
  <si>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</si>
  <si>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</si>
  <si>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</si>
  <si>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</si>
  <si>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</si>
  <si>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</si>
  <si>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</si>
  <si>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</si>
  <si>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</si>
  <si>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</si>
  <si>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</si>
  <si>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</si>
  <si>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</si>
  <si>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</si>
  <si>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</si>
  <si>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</si>
  <si>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</si>
  <si>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</si>
  <si>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</si>
  <si>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</si>
  <si>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</si>
  <si>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</si>
  <si>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</si>
  <si>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</si>
  <si>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</si>
  <si>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</si>
  <si>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</si>
  <si>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</si>
  <si>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</si>
  <si>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</si>
  <si>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</si>
  <si>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</si>
  <si>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</si>
  <si>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</si>
  <si>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</si>
  <si>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</si>
  <si>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</si>
  <si>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</si>
  <si>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</si>
  <si>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</si>
  <si>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</si>
  <si>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</si>
  <si>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</si>
  <si>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</si>
  <si>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</si>
  <si>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</si>
  <si>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</si>
  <si>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</si>
  <si>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</si>
  <si>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</si>
  <si>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</si>
  <si>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</si>
  <si>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</si>
  <si>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</si>
  <si>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</si>
  <si>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</si>
  <si>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</si>
  <si>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</si>
  <si>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</si>
  <si>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</si>
  <si>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</si>
  <si>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</si>
  <si>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</si>
  <si>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</si>
  <si>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</si>
  <si>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</si>
  <si>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</si>
  <si>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</si>
  <si>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</si>
  <si>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</si>
  <si>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</si>
  <si>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</si>
  <si>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</si>
  <si>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</si>
  <si>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</si>
  <si>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</si>
  <si>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</si>
  <si>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</si>
  <si>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</si>
  <si>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</si>
  <si>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</si>
  <si>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</si>
  <si>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</si>
  <si>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</si>
  <si>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</si>
  <si>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</si>
  <si>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</si>
  <si>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</si>
  <si>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</si>
  <si>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</si>
  <si>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</si>
  <si>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</si>
  <si>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</si>
  <si>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</si>
  <si>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</si>
  <si>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</si>
  <si>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</si>
  <si>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</si>
  <si>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</si>
  <si>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</si>
  <si>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</si>
  <si>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</si>
  <si>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</si>
  <si>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</si>
  <si>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</si>
  <si>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</si>
  <si>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</si>
  <si>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</si>
  <si>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</si>
  <si>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</si>
  <si>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</si>
  <si>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</si>
  <si>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</si>
  <si>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DH_IND*</t>
  </si>
  <si>
    <t>DH_IND</t>
  </si>
  <si>
    <t>DH_SOL</t>
  </si>
  <si>
    <t>DH_SOL*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</si>
</sst>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0"/>
  <sheetViews>
    <sheetView zoomScaleNormal="100" workbookViewId="0">
      <selection activeCell="C24" sqref="C2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1+$C16</f>
        <v>1.02</v>
      </c>
      <c r="H6" s="2">
        <v>1</v>
      </c>
      <c r="I6" s="16">
        <f t="shared" ref="I6:I11" si="2">-D16</f>
        <v>-0.1</v>
      </c>
      <c r="J6" s="2">
        <v>5</v>
      </c>
      <c r="K6" s="2" t="str">
        <f t="shared" ref="K6:K11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2" si="4">_xlfn.TEXTJOIN("_",TRUE,"UC",A20,"MaxGrowth",B20)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3" si="5">1+$C20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4"/>
        <v>UC_PWR_MaxGrowth_DH_IND</v>
      </c>
      <c r="C12" s="2" t="s">
        <v>13</v>
      </c>
      <c r="D12" s="2" t="s">
        <v>226</v>
      </c>
      <c r="E12">
        <v>2018</v>
      </c>
      <c r="F12" s="2" t="s">
        <v>15</v>
      </c>
      <c r="G12" s="26">
        <f t="shared" si="5"/>
        <v>1.1000000000000001</v>
      </c>
      <c r="H12" s="2">
        <v>1</v>
      </c>
      <c r="I12" s="16">
        <f t="shared" ref="I12" si="6">-D22</f>
        <v>-0.1</v>
      </c>
      <c r="J12" s="2">
        <v>5</v>
      </c>
      <c r="K12" s="2" t="str">
        <f t="shared" ref="K12" si="7">_xlfn.TEXTJOIN(" ",TRUE,A22, "maximum growth rate of",B22)</f>
        <v>PWR maximum growth rate of DH_IND</v>
      </c>
    </row>
    <row r="13" spans="1:14" x14ac:dyDescent="0.25">
      <c r="B13" s="2" t="str">
        <f t="shared" ref="B13" si="8">_xlfn.TEXTJOIN("_",TRUE,"UC",A23,"MaxGrowth",B23)</f>
        <v>UC_PWR_MaxGrowth_DH_SOL</v>
      </c>
      <c r="C13" s="2" t="s">
        <v>13</v>
      </c>
      <c r="D13" s="2" t="s">
        <v>229</v>
      </c>
      <c r="E13">
        <v>2018</v>
      </c>
      <c r="F13" s="2" t="s">
        <v>15</v>
      </c>
      <c r="G13" s="26">
        <f t="shared" si="5"/>
        <v>1.1000000000000001</v>
      </c>
      <c r="H13" s="2">
        <v>1</v>
      </c>
      <c r="I13" s="16">
        <f t="shared" ref="I13" si="9">-D23</f>
        <v>-0.1</v>
      </c>
      <c r="J13" s="2">
        <v>5</v>
      </c>
      <c r="K13" s="2" t="str">
        <f t="shared" ref="K13" si="10"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50">
        <v>0.02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227</v>
      </c>
      <c r="C22" s="11">
        <v>0.1</v>
      </c>
      <c r="D22">
        <v>0.1</v>
      </c>
    </row>
    <row r="23" spans="1:11" x14ac:dyDescent="0.25">
      <c r="A23" t="s">
        <v>128</v>
      </c>
      <c r="B23" t="s">
        <v>228</v>
      </c>
      <c r="C23" s="11">
        <v>0.1</v>
      </c>
      <c r="D23">
        <v>0.1</v>
      </c>
    </row>
    <row r="24" spans="1:11" x14ac:dyDescent="0.25">
      <c r="C24" s="11"/>
    </row>
    <row r="25" spans="1:11" x14ac:dyDescent="0.25">
      <c r="B25" s="2"/>
      <c r="C25" s="2"/>
      <c r="D25" s="2"/>
      <c r="E25" s="2"/>
      <c r="F25" s="2" t="s">
        <v>16</v>
      </c>
      <c r="G25" s="2"/>
      <c r="H25" s="2"/>
      <c r="I25" s="2"/>
      <c r="J25" s="2"/>
      <c r="K25" s="2"/>
    </row>
    <row r="26" spans="1:11" x14ac:dyDescent="0.25">
      <c r="B26" s="4" t="s">
        <v>1</v>
      </c>
      <c r="C26" s="14" t="s">
        <v>2</v>
      </c>
      <c r="D26" s="14" t="s">
        <v>6</v>
      </c>
      <c r="E26" s="15" t="s">
        <v>7</v>
      </c>
      <c r="F26" s="15" t="s">
        <v>8</v>
      </c>
      <c r="G26" s="4" t="s">
        <v>181</v>
      </c>
      <c r="H26" s="4" t="s">
        <v>182</v>
      </c>
      <c r="I26" s="4" t="s">
        <v>11</v>
      </c>
      <c r="J26" s="4" t="s">
        <v>12</v>
      </c>
    </row>
    <row r="27" spans="1:11" x14ac:dyDescent="0.25">
      <c r="B27" s="2" t="s">
        <v>179</v>
      </c>
      <c r="C27" s="2"/>
      <c r="D27" s="2" t="s">
        <v>154</v>
      </c>
      <c r="E27" s="2">
        <v>2019</v>
      </c>
      <c r="F27" s="2" t="s">
        <v>185</v>
      </c>
      <c r="G27" s="26">
        <f>1+$C32</f>
        <v>1</v>
      </c>
      <c r="H27" s="16">
        <v>0.6</v>
      </c>
      <c r="I27" s="2">
        <v>3</v>
      </c>
      <c r="J27" s="2" t="s">
        <v>183</v>
      </c>
    </row>
    <row r="28" spans="1:11" x14ac:dyDescent="0.25">
      <c r="B28" s="2"/>
      <c r="C28" s="2"/>
      <c r="D28" s="2" t="s">
        <v>154</v>
      </c>
      <c r="E28" s="2">
        <v>2020</v>
      </c>
      <c r="F28" s="2" t="s">
        <v>185</v>
      </c>
      <c r="G28" s="26">
        <f>1+$C33</f>
        <v>1</v>
      </c>
      <c r="H28" s="16">
        <v>0.5</v>
      </c>
      <c r="I28" s="2"/>
      <c r="J28" s="2"/>
    </row>
    <row r="29" spans="1:11" x14ac:dyDescent="0.25">
      <c r="B29" s="2" t="s">
        <v>180</v>
      </c>
      <c r="C29" s="2"/>
      <c r="D29" s="2" t="s">
        <v>155</v>
      </c>
      <c r="E29">
        <v>2026</v>
      </c>
      <c r="F29" s="2" t="s">
        <v>185</v>
      </c>
      <c r="G29" s="26">
        <f>1+$C33</f>
        <v>1</v>
      </c>
      <c r="H29" s="16">
        <v>1</v>
      </c>
      <c r="I29" s="2">
        <v>3</v>
      </c>
      <c r="J29" s="2" t="s">
        <v>184</v>
      </c>
    </row>
    <row r="30" spans="1:11" x14ac:dyDescent="0.25">
      <c r="D30" s="2"/>
      <c r="E30">
        <v>2027</v>
      </c>
      <c r="F30" s="2" t="s">
        <v>185</v>
      </c>
      <c r="H30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abSelected="1" topLeftCell="A3" zoomScaleNormal="100" workbookViewId="0">
      <selection activeCell="C23" sqref="C23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1.0249999999999999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ref="B11:B16" si="0">_xlfn.TEXTJOIN("_",TRUE,"UC",A26,"MaxGrowth",B26)</f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6" si="1">1+C26</f>
        <v>1.3</v>
      </c>
      <c r="K11" s="2">
        <v>1</v>
      </c>
      <c r="L11" s="16">
        <f t="shared" ref="L11:L16" si="2">-D26</f>
        <v>-0.1</v>
      </c>
      <c r="M11" s="2">
        <v>5</v>
      </c>
      <c r="N11" s="2" t="str">
        <f t="shared" ref="N11:N16" si="3">_xlfn.TEXTJOIN(" ",TRUE,A26, "maximum growth rate of",B26)</f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 t="shared" si="3"/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1"/>
        <v>1.0249999999999999</v>
      </c>
      <c r="K13" s="2">
        <v>1</v>
      </c>
      <c r="L13" s="16">
        <f t="shared" si="2"/>
        <v>-0.1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 t="shared" si="0"/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1"/>
        <v>1.2</v>
      </c>
      <c r="K14" s="2">
        <v>1</v>
      </c>
      <c r="L14" s="16">
        <f t="shared" si="2"/>
        <v>-0.3</v>
      </c>
      <c r="M14" s="2">
        <v>5</v>
      </c>
      <c r="N14" s="2" t="str">
        <f t="shared" si="3"/>
        <v>RSD maximum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1"/>
        <v>1.01</v>
      </c>
      <c r="K15" s="2">
        <v>1</v>
      </c>
      <c r="L15" s="16">
        <f t="shared" si="2"/>
        <v>0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 t="shared" si="0"/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1"/>
        <v>1.01</v>
      </c>
      <c r="K16" s="2">
        <v>1</v>
      </c>
      <c r="L16" s="16">
        <f t="shared" si="2"/>
        <v>-0.1</v>
      </c>
      <c r="M16" s="2">
        <v>5</v>
      </c>
      <c r="N16" s="2" t="str">
        <f t="shared" si="3"/>
        <v>RSD maximum growth rate of Kerosene</v>
      </c>
    </row>
    <row r="17" spans="1:14" x14ac:dyDescent="0.25">
      <c r="B17" s="2" t="str">
        <f>_xlfn.TEXTJOIN("_",TRUE,"UC",A32,"MaxGrowth",B32)</f>
        <v>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2.5000000000000001E-2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2.5000000000000001E-2</v>
      </c>
      <c r="D28">
        <v>0.1</v>
      </c>
    </row>
    <row r="29" spans="1:14" x14ac:dyDescent="0.25">
      <c r="A29" t="s">
        <v>194</v>
      </c>
      <c r="B29" t="s">
        <v>191</v>
      </c>
      <c r="C29" s="50">
        <v>0.2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0.01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2222</v>
      </c>
      <c r="G37">
        <f>F37</f>
        <v>2222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zoomScaleNormal="100" workbookViewId="0">
      <selection activeCell="F18" sqref="F18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 t="shared" si="0"/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1.03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0.2</v>
      </c>
      <c r="D20">
        <v>0.3</v>
      </c>
    </row>
    <row r="21" spans="1:8" x14ac:dyDescent="0.25">
      <c r="A21" t="s">
        <v>139</v>
      </c>
      <c r="B21" t="s">
        <v>192</v>
      </c>
      <c r="C21" s="50">
        <v>0.03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2023-04-22T17:22:01Z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