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A9701CCB-58B8-4647-BCC4-B8D309C492D4}" xr6:coauthVersionLast="45" xr6:coauthVersionMax="47" xr10:uidLastSave="{00000000-0000-0000-0000-000000000000}"/>
  <bookViews>
    <workbookView xWindow="4140" yWindow="-14025" windowWidth="21600" windowHeight="11385" firstSheet="1" activeTab="3" xr2:uid="{26DFD300-6D1A-4C69-8693-AB29A96855B6}"/>
  </bookViews>
  <sheets>
    <sheet name="Cover" sheetId="5" r:id="rId1"/>
    <sheet name="BY-Demands" sheetId="4" r:id="rId2"/>
    <sheet name="REG_TRA_DEMANDS" sheetId="3" r:id="rId3"/>
    <sheet name="REG_RSD_DEMANDS" sheetId="6" r:id="rId4"/>
    <sheet name="Regions" sheetId="2" r:id="rId5"/>
    <sheet name="DEMANDS" sheetId="1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3" i="1" l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I33" i="1"/>
  <c r="I34" i="1"/>
  <c r="I35" i="1"/>
  <c r="I36" i="1"/>
  <c r="I37" i="1"/>
  <c r="I3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K31" i="1"/>
  <c r="J31" i="1"/>
  <c r="C38" i="1" l="1"/>
  <c r="C37" i="1"/>
  <c r="C36" i="1"/>
  <c r="C35" i="1"/>
  <c r="C34" i="1"/>
  <c r="C33" i="1"/>
  <c r="C28" i="1"/>
  <c r="C27" i="1"/>
  <c r="C26" i="1"/>
  <c r="O71" i="6" l="1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O48" i="6"/>
  <c r="O47" i="6"/>
  <c r="O46" i="6"/>
  <c r="L22" i="4" l="1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46" i="6"/>
  <c r="M24" i="4" l="1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L24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L23" i="4"/>
  <c r="L20" i="4" s="1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O22" i="4"/>
  <c r="P22" i="4"/>
  <c r="Q22" i="4"/>
  <c r="R22" i="4"/>
  <c r="M22" i="4"/>
  <c r="N22" i="4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P17" i="4" l="1"/>
  <c r="P19" i="4"/>
  <c r="P20" i="4"/>
  <c r="P16" i="4"/>
  <c r="P15" i="4"/>
  <c r="P18" i="4"/>
  <c r="Q18" i="4"/>
  <c r="Q17" i="4"/>
  <c r="Q20" i="4"/>
  <c r="Q16" i="4"/>
  <c r="Q15" i="4"/>
  <c r="Q19" i="4"/>
  <c r="AF17" i="4"/>
  <c r="AF19" i="4"/>
  <c r="AF20" i="4"/>
  <c r="AF16" i="4"/>
  <c r="AF15" i="4"/>
  <c r="AF18" i="4"/>
  <c r="X19" i="4"/>
  <c r="X17" i="4"/>
  <c r="X20" i="4"/>
  <c r="X16" i="4"/>
  <c r="X15" i="4"/>
  <c r="X18" i="4"/>
  <c r="O17" i="4"/>
  <c r="O20" i="4"/>
  <c r="O16" i="4"/>
  <c r="O15" i="4"/>
  <c r="O18" i="4"/>
  <c r="O19" i="4"/>
  <c r="AD20" i="4"/>
  <c r="AD16" i="4"/>
  <c r="AD15" i="4"/>
  <c r="AD19" i="4"/>
  <c r="AD18" i="4"/>
  <c r="AD17" i="4"/>
  <c r="V20" i="4"/>
  <c r="V16" i="4"/>
  <c r="V15" i="4"/>
  <c r="V19" i="4"/>
  <c r="V18" i="4"/>
  <c r="V17" i="4"/>
  <c r="L17" i="4"/>
  <c r="AK20" i="4"/>
  <c r="AK16" i="4"/>
  <c r="AK17" i="4"/>
  <c r="AK15" i="4"/>
  <c r="AK19" i="4"/>
  <c r="AK18" i="4"/>
  <c r="AC20" i="4"/>
  <c r="AC16" i="4"/>
  <c r="AC15" i="4"/>
  <c r="AC19" i="4"/>
  <c r="AC17" i="4"/>
  <c r="AC18" i="4"/>
  <c r="U20" i="4"/>
  <c r="U16" i="4"/>
  <c r="U15" i="4"/>
  <c r="U19" i="4"/>
  <c r="U18" i="4"/>
  <c r="U17" i="4"/>
  <c r="L18" i="4"/>
  <c r="AJ15" i="4"/>
  <c r="AJ19" i="4"/>
  <c r="AJ18" i="4"/>
  <c r="AJ17" i="4"/>
  <c r="AJ20" i="4"/>
  <c r="AJ16" i="4"/>
  <c r="AB15" i="4"/>
  <c r="AB19" i="4"/>
  <c r="AB18" i="4"/>
  <c r="AB17" i="4"/>
  <c r="AB20" i="4"/>
  <c r="AB16" i="4"/>
  <c r="T15" i="4"/>
  <c r="T19" i="4"/>
  <c r="T18" i="4"/>
  <c r="T17" i="4"/>
  <c r="T20" i="4"/>
  <c r="T16" i="4"/>
  <c r="L15" i="4"/>
  <c r="N20" i="4"/>
  <c r="N16" i="4"/>
  <c r="N15" i="4"/>
  <c r="N19" i="4"/>
  <c r="N18" i="4"/>
  <c r="N17" i="4"/>
  <c r="AI19" i="4"/>
  <c r="AI18" i="4"/>
  <c r="AI17" i="4"/>
  <c r="AI16" i="4"/>
  <c r="AI15" i="4"/>
  <c r="AI20" i="4"/>
  <c r="AA19" i="4"/>
  <c r="AA18" i="4"/>
  <c r="AA17" i="4"/>
  <c r="AA20" i="4"/>
  <c r="AA15" i="4"/>
  <c r="AA16" i="4"/>
  <c r="S19" i="4"/>
  <c r="S18" i="4"/>
  <c r="S16" i="4"/>
  <c r="S17" i="4"/>
  <c r="S20" i="4"/>
  <c r="S15" i="4"/>
  <c r="L19" i="4"/>
  <c r="W17" i="4"/>
  <c r="W20" i="4"/>
  <c r="W16" i="4"/>
  <c r="W15" i="4"/>
  <c r="W19" i="4"/>
  <c r="W18" i="4"/>
  <c r="M20" i="4"/>
  <c r="M16" i="4"/>
  <c r="M17" i="4"/>
  <c r="M15" i="4"/>
  <c r="M19" i="4"/>
  <c r="M18" i="4"/>
  <c r="AH19" i="4"/>
  <c r="AH18" i="4"/>
  <c r="AH17" i="4"/>
  <c r="AH20" i="4"/>
  <c r="AH16" i="4"/>
  <c r="AH15" i="4"/>
  <c r="Z19" i="4"/>
  <c r="Z18" i="4"/>
  <c r="Z17" i="4"/>
  <c r="Z15" i="4"/>
  <c r="Z20" i="4"/>
  <c r="Z16" i="4"/>
  <c r="L16" i="4"/>
  <c r="AE17" i="4"/>
  <c r="AE20" i="4"/>
  <c r="AE16" i="4"/>
  <c r="AE15" i="4"/>
  <c r="AE18" i="4"/>
  <c r="AE19" i="4"/>
  <c r="R19" i="4"/>
  <c r="R18" i="4"/>
  <c r="R15" i="4"/>
  <c r="R17" i="4"/>
  <c r="R20" i="4"/>
  <c r="R16" i="4"/>
  <c r="AG18" i="4"/>
  <c r="AG17" i="4"/>
  <c r="AG20" i="4"/>
  <c r="AG16" i="4"/>
  <c r="AG15" i="4"/>
  <c r="AG19" i="4"/>
  <c r="Y18" i="4"/>
  <c r="Y17" i="4"/>
  <c r="Y20" i="4"/>
  <c r="Y16" i="4"/>
  <c r="Y15" i="4"/>
  <c r="Y19" i="4"/>
  <c r="O8" i="6"/>
  <c r="O9" i="6"/>
  <c r="O7" i="6"/>
  <c r="W8" i="6"/>
  <c r="W9" i="6"/>
  <c r="W7" i="6"/>
  <c r="AE8" i="6"/>
  <c r="AE9" i="6"/>
  <c r="AE7" i="6"/>
  <c r="H9" i="6"/>
  <c r="H8" i="6"/>
  <c r="H7" i="6"/>
  <c r="H4" i="6"/>
  <c r="P8" i="6"/>
  <c r="P9" i="6"/>
  <c r="P7" i="6"/>
  <c r="X8" i="6"/>
  <c r="X9" i="6"/>
  <c r="X7" i="6"/>
  <c r="AF8" i="6"/>
  <c r="AF9" i="6"/>
  <c r="AF7" i="6"/>
  <c r="AG9" i="6"/>
  <c r="AG7" i="6"/>
  <c r="AG8" i="6"/>
  <c r="J9" i="6"/>
  <c r="J7" i="6"/>
  <c r="J8" i="6"/>
  <c r="R9" i="6"/>
  <c r="R7" i="6"/>
  <c r="R8" i="6"/>
  <c r="Z9" i="6"/>
  <c r="Z7" i="6"/>
  <c r="Z8" i="6"/>
  <c r="K9" i="6"/>
  <c r="K7" i="6"/>
  <c r="K8" i="6"/>
  <c r="S9" i="6"/>
  <c r="S7" i="6"/>
  <c r="S8" i="6"/>
  <c r="AA9" i="6"/>
  <c r="AA7" i="6"/>
  <c r="AA8" i="6"/>
  <c r="I9" i="6"/>
  <c r="I7" i="6"/>
  <c r="I8" i="6"/>
  <c r="L9" i="6"/>
  <c r="L7" i="6"/>
  <c r="L8" i="6"/>
  <c r="T9" i="6"/>
  <c r="T7" i="6"/>
  <c r="T8" i="6"/>
  <c r="AB9" i="6"/>
  <c r="AB7" i="6"/>
  <c r="AB8" i="6"/>
  <c r="Y9" i="6"/>
  <c r="Y7" i="6"/>
  <c r="Y8" i="6"/>
  <c r="M9" i="6"/>
  <c r="M7" i="6"/>
  <c r="M8" i="6"/>
  <c r="U9" i="6"/>
  <c r="U7" i="6"/>
  <c r="U8" i="6"/>
  <c r="AC9" i="6"/>
  <c r="AC7" i="6"/>
  <c r="AC8" i="6"/>
  <c r="Q9" i="6"/>
  <c r="Q7" i="6"/>
  <c r="Q8" i="6"/>
  <c r="N9" i="6"/>
  <c r="N7" i="6"/>
  <c r="N8" i="6"/>
  <c r="V9" i="6"/>
  <c r="V7" i="6"/>
  <c r="V8" i="6"/>
  <c r="AD9" i="6"/>
  <c r="AD7" i="6"/>
  <c r="AD8" i="6"/>
  <c r="O5" i="6"/>
  <c r="Y6" i="6"/>
  <c r="AG6" i="6"/>
  <c r="P5" i="6"/>
  <c r="Q6" i="6"/>
  <c r="J6" i="6"/>
  <c r="R6" i="6"/>
  <c r="Z6" i="6"/>
  <c r="AE5" i="6"/>
  <c r="I6" i="6"/>
  <c r="S6" i="6"/>
  <c r="AA6" i="6"/>
  <c r="AF6" i="6"/>
  <c r="T6" i="6"/>
  <c r="AB6" i="6"/>
  <c r="W5" i="6"/>
  <c r="L6" i="6"/>
  <c r="M4" i="6"/>
  <c r="U4" i="6"/>
  <c r="AC4" i="6"/>
  <c r="X5" i="6"/>
  <c r="K6" i="6"/>
  <c r="N4" i="6"/>
  <c r="V4" i="6"/>
  <c r="AD4" i="6"/>
  <c r="AD5" i="6"/>
  <c r="L5" i="6"/>
  <c r="K4" i="6"/>
  <c r="M5" i="6"/>
  <c r="AC5" i="6"/>
  <c r="AE6" i="6"/>
  <c r="AB4" i="6"/>
  <c r="AB5" i="6"/>
  <c r="AD6" i="6"/>
  <c r="AA4" i="6"/>
  <c r="V5" i="6"/>
  <c r="W6" i="6"/>
  <c r="T4" i="6"/>
  <c r="U5" i="6"/>
  <c r="V6" i="6"/>
  <c r="S4" i="6"/>
  <c r="T5" i="6"/>
  <c r="O6" i="6"/>
  <c r="L4" i="6"/>
  <c r="N5" i="6"/>
  <c r="N6" i="6"/>
  <c r="X6" i="6"/>
  <c r="J4" i="6"/>
  <c r="AG4" i="6"/>
  <c r="Y4" i="6"/>
  <c r="Q4" i="6"/>
  <c r="I4" i="6"/>
  <c r="AA5" i="6"/>
  <c r="S5" i="6"/>
  <c r="K5" i="6"/>
  <c r="AC6" i="6"/>
  <c r="U6" i="6"/>
  <c r="M6" i="6"/>
  <c r="P6" i="6"/>
  <c r="AF4" i="6"/>
  <c r="X4" i="6"/>
  <c r="P4" i="6"/>
  <c r="H5" i="6"/>
  <c r="Z5" i="6"/>
  <c r="R5" i="6"/>
  <c r="J5" i="6"/>
  <c r="Z4" i="6"/>
  <c r="AE4" i="6"/>
  <c r="W4" i="6"/>
  <c r="O4" i="6"/>
  <c r="AG5" i="6"/>
  <c r="Y5" i="6"/>
  <c r="Q5" i="6"/>
  <c r="I5" i="6"/>
  <c r="R4" i="6"/>
  <c r="AF5" i="6"/>
  <c r="H6" i="6"/>
  <c r="H10" i="6" l="1"/>
  <c r="AC10" i="6"/>
  <c r="N10" i="6"/>
  <c r="M10" i="6"/>
  <c r="Q10" i="6"/>
  <c r="AE10" i="6"/>
  <c r="AF10" i="6"/>
  <c r="I10" i="6"/>
  <c r="L10" i="6"/>
  <c r="K10" i="6"/>
  <c r="V10" i="6"/>
  <c r="Z10" i="6"/>
  <c r="Y10" i="6"/>
  <c r="AG10" i="6"/>
  <c r="S10" i="6"/>
  <c r="J10" i="6"/>
  <c r="AB10" i="6"/>
  <c r="AD10" i="6"/>
  <c r="U10" i="6"/>
  <c r="AA10" i="6"/>
  <c r="O10" i="6"/>
  <c r="P10" i="6"/>
  <c r="T10" i="6"/>
  <c r="R10" i="6"/>
  <c r="W10" i="6"/>
  <c r="X10" i="6"/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X16" i="6" l="1"/>
  <c r="AA31" i="6"/>
  <c r="AG16" i="6"/>
  <c r="AC26" i="6"/>
  <c r="L31" i="6"/>
  <c r="T36" i="6"/>
  <c r="S16" i="6"/>
  <c r="AF21" i="6"/>
  <c r="O26" i="6"/>
  <c r="W31" i="6"/>
  <c r="X31" i="6"/>
  <c r="V16" i="6"/>
  <c r="Q36" i="6"/>
  <c r="AF16" i="6"/>
  <c r="Z36" i="6"/>
  <c r="T31" i="6"/>
  <c r="O21" i="6"/>
  <c r="AA16" i="6"/>
  <c r="W26" i="6"/>
  <c r="AE31" i="6"/>
  <c r="N36" i="6"/>
  <c r="AF31" i="6"/>
  <c r="O36" i="6"/>
  <c r="AD16" i="6"/>
  <c r="Z26" i="6"/>
  <c r="I31" i="6"/>
  <c r="L21" i="6"/>
  <c r="Y36" i="6"/>
  <c r="K36" i="6"/>
  <c r="J16" i="6"/>
  <c r="W21" i="6"/>
  <c r="AE26" i="6"/>
  <c r="N31" i="6"/>
  <c r="I21" i="6"/>
  <c r="V36" i="6"/>
  <c r="J21" i="6"/>
  <c r="W36" i="6"/>
  <c r="Q31" i="6"/>
  <c r="T21" i="6"/>
  <c r="AG36" i="6"/>
  <c r="S36" i="6"/>
  <c r="AE21" i="6"/>
  <c r="N26" i="6"/>
  <c r="V31" i="6"/>
  <c r="Q21" i="6"/>
  <c r="AD36" i="6"/>
  <c r="AE36" i="6"/>
  <c r="Y31" i="6"/>
  <c r="H36" i="6"/>
  <c r="O16" i="6"/>
  <c r="K26" i="6"/>
  <c r="M21" i="6"/>
  <c r="N21" i="6"/>
  <c r="AA36" i="6"/>
  <c r="Z16" i="6"/>
  <c r="V26" i="6"/>
  <c r="AD31" i="6"/>
  <c r="M36" i="6"/>
  <c r="L16" i="6"/>
  <c r="Y21" i="6"/>
  <c r="H26" i="6"/>
  <c r="M16" i="6"/>
  <c r="Z21" i="6"/>
  <c r="I26" i="6"/>
  <c r="AG31" i="6"/>
  <c r="P36" i="6"/>
  <c r="W16" i="6"/>
  <c r="S26" i="6"/>
  <c r="U21" i="6"/>
  <c r="L26" i="6"/>
  <c r="I16" i="6"/>
  <c r="V21" i="6"/>
  <c r="AD26" i="6"/>
  <c r="M31" i="6"/>
  <c r="H21" i="6"/>
  <c r="U36" i="6"/>
  <c r="T16" i="6"/>
  <c r="AG21" i="6"/>
  <c r="P26" i="6"/>
  <c r="U16" i="6"/>
  <c r="Q26" i="6"/>
  <c r="H15" i="6"/>
  <c r="K21" i="6"/>
  <c r="X36" i="6"/>
  <c r="AE16" i="6"/>
  <c r="AA26" i="6"/>
  <c r="J31" i="6"/>
  <c r="H16" i="6"/>
  <c r="AC21" i="6"/>
  <c r="T26" i="6"/>
  <c r="K31" i="6"/>
  <c r="Q16" i="6"/>
  <c r="AD21" i="6"/>
  <c r="M26" i="6"/>
  <c r="U31" i="6"/>
  <c r="P21" i="6"/>
  <c r="AC36" i="6"/>
  <c r="X26" i="6"/>
  <c r="AC16" i="6"/>
  <c r="Y26" i="6"/>
  <c r="H31" i="6"/>
  <c r="S21" i="6"/>
  <c r="AF36" i="6"/>
  <c r="P16" i="6"/>
  <c r="S31" i="6"/>
  <c r="J36" i="6"/>
  <c r="Y16" i="6"/>
  <c r="U26" i="6"/>
  <c r="AC31" i="6"/>
  <c r="L36" i="6"/>
  <c r="K16" i="6"/>
  <c r="X21" i="6"/>
  <c r="AF26" i="6"/>
  <c r="O31" i="6"/>
  <c r="AG26" i="6"/>
  <c r="P31" i="6"/>
  <c r="N16" i="6"/>
  <c r="AA21" i="6"/>
  <c r="J26" i="6"/>
  <c r="Z31" i="6"/>
  <c r="I36" i="6"/>
  <c r="C29" i="1"/>
  <c r="C30" i="1"/>
  <c r="C31" i="1"/>
  <c r="C32" i="1"/>
  <c r="I12" i="6" l="1"/>
  <c r="H12" i="6"/>
  <c r="K19" i="6"/>
  <c r="S19" i="6"/>
  <c r="AA19" i="6"/>
  <c r="L19" i="6"/>
  <c r="T19" i="6"/>
  <c r="AB19" i="6"/>
  <c r="M19" i="6"/>
  <c r="U19" i="6"/>
  <c r="AC19" i="6"/>
  <c r="N19" i="6"/>
  <c r="V19" i="6"/>
  <c r="AD19" i="6"/>
  <c r="H19" i="6"/>
  <c r="I19" i="6"/>
  <c r="Q19" i="6"/>
  <c r="Y19" i="6"/>
  <c r="AG19" i="6"/>
  <c r="R19" i="6"/>
  <c r="J19" i="6"/>
  <c r="W19" i="6"/>
  <c r="AF19" i="6"/>
  <c r="X19" i="6"/>
  <c r="AE19" i="6"/>
  <c r="Z19" i="6"/>
  <c r="O19" i="6"/>
  <c r="P19" i="6"/>
  <c r="N22" i="6"/>
  <c r="V22" i="6"/>
  <c r="AD22" i="6"/>
  <c r="O22" i="6"/>
  <c r="W22" i="6"/>
  <c r="AE22" i="6"/>
  <c r="P22" i="6"/>
  <c r="X22" i="6"/>
  <c r="AF22" i="6"/>
  <c r="R21" i="6"/>
  <c r="I22" i="6"/>
  <c r="Q22" i="6"/>
  <c r="Y22" i="6"/>
  <c r="AG22" i="6"/>
  <c r="L22" i="6"/>
  <c r="T22" i="6"/>
  <c r="AB22" i="6"/>
  <c r="H22" i="6"/>
  <c r="Z22" i="6"/>
  <c r="AA22" i="6"/>
  <c r="M22" i="6"/>
  <c r="J22" i="6"/>
  <c r="AC22" i="6"/>
  <c r="R22" i="6"/>
  <c r="K22" i="6"/>
  <c r="S22" i="6"/>
  <c r="U22" i="6"/>
  <c r="M29" i="6"/>
  <c r="U29" i="6"/>
  <c r="AC29" i="6"/>
  <c r="N29" i="6"/>
  <c r="V29" i="6"/>
  <c r="AD29" i="6"/>
  <c r="O29" i="6"/>
  <c r="W29" i="6"/>
  <c r="AE29" i="6"/>
  <c r="H29" i="6"/>
  <c r="P29" i="6"/>
  <c r="X29" i="6"/>
  <c r="AF29" i="6"/>
  <c r="K29" i="6"/>
  <c r="S29" i="6"/>
  <c r="AA29" i="6"/>
  <c r="Q29" i="6"/>
  <c r="I29" i="6"/>
  <c r="R29" i="6"/>
  <c r="Z29" i="6"/>
  <c r="T29" i="6"/>
  <c r="Y29" i="6"/>
  <c r="AB29" i="6"/>
  <c r="J29" i="6"/>
  <c r="AG29" i="6"/>
  <c r="L29" i="6"/>
  <c r="I25" i="6"/>
  <c r="Q25" i="6"/>
  <c r="Y25" i="6"/>
  <c r="AG25" i="6"/>
  <c r="J25" i="6"/>
  <c r="R25" i="6"/>
  <c r="Z25" i="6"/>
  <c r="K25" i="6"/>
  <c r="S25" i="6"/>
  <c r="AA25" i="6"/>
  <c r="L25" i="6"/>
  <c r="T25" i="6"/>
  <c r="AB25" i="6"/>
  <c r="O25" i="6"/>
  <c r="W25" i="6"/>
  <c r="AE25" i="6"/>
  <c r="H25" i="6"/>
  <c r="AD25" i="6"/>
  <c r="V25" i="6"/>
  <c r="M25" i="6"/>
  <c r="AF25" i="6"/>
  <c r="N25" i="6"/>
  <c r="U25" i="6"/>
  <c r="P25" i="6"/>
  <c r="X25" i="6"/>
  <c r="AC25" i="6"/>
  <c r="AF11" i="6"/>
  <c r="AB11" i="6"/>
  <c r="V11" i="6"/>
  <c r="J11" i="6"/>
  <c r="R11" i="6"/>
  <c r="S11" i="6"/>
  <c r="T11" i="6"/>
  <c r="W11" i="6"/>
  <c r="AE11" i="6"/>
  <c r="U11" i="6"/>
  <c r="Q11" i="6"/>
  <c r="K11" i="6"/>
  <c r="Y11" i="6"/>
  <c r="AD11" i="6"/>
  <c r="AA11" i="6"/>
  <c r="O11" i="6"/>
  <c r="N11" i="6"/>
  <c r="P11" i="6"/>
  <c r="I11" i="6"/>
  <c r="M11" i="6"/>
  <c r="X11" i="6"/>
  <c r="AC11" i="6"/>
  <c r="Z11" i="6"/>
  <c r="AG11" i="6"/>
  <c r="L11" i="6"/>
  <c r="H11" i="6"/>
  <c r="P37" i="6"/>
  <c r="X37" i="6"/>
  <c r="AF37" i="6"/>
  <c r="R36" i="6"/>
  <c r="I37" i="6"/>
  <c r="Q37" i="6"/>
  <c r="Y37" i="6"/>
  <c r="AG37" i="6"/>
  <c r="H37" i="6"/>
  <c r="J37" i="6"/>
  <c r="R37" i="6"/>
  <c r="Z37" i="6"/>
  <c r="K37" i="6"/>
  <c r="S37" i="6"/>
  <c r="AA37" i="6"/>
  <c r="N37" i="6"/>
  <c r="V37" i="6"/>
  <c r="AD37" i="6"/>
  <c r="L37" i="6"/>
  <c r="AE37" i="6"/>
  <c r="M37" i="6"/>
  <c r="O37" i="6"/>
  <c r="U37" i="6"/>
  <c r="T37" i="6"/>
  <c r="W37" i="6"/>
  <c r="AB37" i="6"/>
  <c r="AC37" i="6"/>
  <c r="S13" i="6"/>
  <c r="AB13" i="6"/>
  <c r="W13" i="6"/>
  <c r="L13" i="6"/>
  <c r="N13" i="6"/>
  <c r="U13" i="6"/>
  <c r="V13" i="6"/>
  <c r="AG13" i="6"/>
  <c r="X13" i="6"/>
  <c r="M13" i="6"/>
  <c r="R13" i="6"/>
  <c r="AA13" i="6"/>
  <c r="AD13" i="6"/>
  <c r="K13" i="6"/>
  <c r="P13" i="6"/>
  <c r="J13" i="6"/>
  <c r="AC13" i="6"/>
  <c r="O13" i="6"/>
  <c r="H13" i="6"/>
  <c r="I13" i="6"/>
  <c r="Y13" i="6"/>
  <c r="T13" i="6"/>
  <c r="AE13" i="6"/>
  <c r="Z13" i="6"/>
  <c r="AF13" i="6"/>
  <c r="Q13" i="6"/>
  <c r="P32" i="6"/>
  <c r="X32" i="6"/>
  <c r="AF32" i="6"/>
  <c r="R31" i="6"/>
  <c r="I32" i="6"/>
  <c r="Q32" i="6"/>
  <c r="Y32" i="6"/>
  <c r="AG32" i="6"/>
  <c r="H32" i="6"/>
  <c r="J32" i="6"/>
  <c r="R32" i="6"/>
  <c r="Z32" i="6"/>
  <c r="K32" i="6"/>
  <c r="S32" i="6"/>
  <c r="AA32" i="6"/>
  <c r="N32" i="6"/>
  <c r="V32" i="6"/>
  <c r="AD32" i="6"/>
  <c r="U32" i="6"/>
  <c r="W32" i="6"/>
  <c r="AB32" i="6"/>
  <c r="L32" i="6"/>
  <c r="M32" i="6"/>
  <c r="AC32" i="6"/>
  <c r="AE32" i="6"/>
  <c r="O32" i="6"/>
  <c r="T32" i="6"/>
  <c r="I15" i="6"/>
  <c r="Q15" i="6"/>
  <c r="Y15" i="6"/>
  <c r="AG15" i="6"/>
  <c r="J15" i="6"/>
  <c r="R15" i="6"/>
  <c r="Z15" i="6"/>
  <c r="K15" i="6"/>
  <c r="S15" i="6"/>
  <c r="AA15" i="6"/>
  <c r="L15" i="6"/>
  <c r="T15" i="6"/>
  <c r="AB15" i="6"/>
  <c r="O15" i="6"/>
  <c r="W15" i="6"/>
  <c r="AE15" i="6"/>
  <c r="M15" i="6"/>
  <c r="AF15" i="6"/>
  <c r="N15" i="6"/>
  <c r="P15" i="6"/>
  <c r="V15" i="6"/>
  <c r="U15" i="6"/>
  <c r="X15" i="6"/>
  <c r="AC15" i="6"/>
  <c r="AD15" i="6"/>
  <c r="O14" i="6"/>
  <c r="W14" i="6"/>
  <c r="AE14" i="6"/>
  <c r="P14" i="6"/>
  <c r="X14" i="6"/>
  <c r="AF14" i="6"/>
  <c r="I14" i="6"/>
  <c r="Q14" i="6"/>
  <c r="Y14" i="6"/>
  <c r="AG14" i="6"/>
  <c r="J14" i="6"/>
  <c r="R14" i="6"/>
  <c r="Z14" i="6"/>
  <c r="H14" i="6"/>
  <c r="M14" i="6"/>
  <c r="U14" i="6"/>
  <c r="AC14" i="6"/>
  <c r="AB14" i="6"/>
  <c r="K14" i="6"/>
  <c r="AD14" i="6"/>
  <c r="L14" i="6"/>
  <c r="N14" i="6"/>
  <c r="S14" i="6"/>
  <c r="V14" i="6"/>
  <c r="AA14" i="6"/>
  <c r="T14" i="6"/>
  <c r="M23" i="6"/>
  <c r="U23" i="6"/>
  <c r="AC23" i="6"/>
  <c r="N23" i="6"/>
  <c r="V23" i="6"/>
  <c r="AD23" i="6"/>
  <c r="O23" i="6"/>
  <c r="W23" i="6"/>
  <c r="AE23" i="6"/>
  <c r="P23" i="6"/>
  <c r="X23" i="6"/>
  <c r="AF23" i="6"/>
  <c r="H23" i="6"/>
  <c r="K23" i="6"/>
  <c r="S23" i="6"/>
  <c r="AA23" i="6"/>
  <c r="AB21" i="6"/>
  <c r="T23" i="6"/>
  <c r="L23" i="6"/>
  <c r="Y23" i="6"/>
  <c r="Z23" i="6"/>
  <c r="AG23" i="6"/>
  <c r="I23" i="6"/>
  <c r="AB23" i="6"/>
  <c r="J23" i="6"/>
  <c r="Q23" i="6"/>
  <c r="R23" i="6"/>
  <c r="H33" i="6"/>
  <c r="O33" i="6"/>
  <c r="W33" i="6"/>
  <c r="AE33" i="6"/>
  <c r="P33" i="6"/>
  <c r="X33" i="6"/>
  <c r="AF33" i="6"/>
  <c r="I33" i="6"/>
  <c r="Q33" i="6"/>
  <c r="Y33" i="6"/>
  <c r="AG33" i="6"/>
  <c r="AB31" i="6"/>
  <c r="J33" i="6"/>
  <c r="R33" i="6"/>
  <c r="Z33" i="6"/>
  <c r="M33" i="6"/>
  <c r="U33" i="6"/>
  <c r="AC33" i="6"/>
  <c r="S33" i="6"/>
  <c r="T33" i="6"/>
  <c r="AB33" i="6"/>
  <c r="K33" i="6"/>
  <c r="V33" i="6"/>
  <c r="AA33" i="6"/>
  <c r="AD33" i="6"/>
  <c r="L33" i="6"/>
  <c r="N33" i="6"/>
  <c r="H17" i="6"/>
  <c r="M17" i="6"/>
  <c r="U17" i="6"/>
  <c r="AC17" i="6"/>
  <c r="R16" i="6"/>
  <c r="N17" i="6"/>
  <c r="V17" i="6"/>
  <c r="AD17" i="6"/>
  <c r="O17" i="6"/>
  <c r="W17" i="6"/>
  <c r="AE17" i="6"/>
  <c r="P17" i="6"/>
  <c r="X17" i="6"/>
  <c r="AF17" i="6"/>
  <c r="K17" i="6"/>
  <c r="S17" i="6"/>
  <c r="AA17" i="6"/>
  <c r="Z17" i="6"/>
  <c r="I17" i="6"/>
  <c r="AB17" i="6"/>
  <c r="AG17" i="6"/>
  <c r="J17" i="6"/>
  <c r="Q17" i="6"/>
  <c r="L17" i="6"/>
  <c r="R17" i="6"/>
  <c r="T17" i="6"/>
  <c r="Y17" i="6"/>
  <c r="I35" i="6"/>
  <c r="J35" i="6"/>
  <c r="R35" i="6"/>
  <c r="Z35" i="6"/>
  <c r="K35" i="6"/>
  <c r="S35" i="6"/>
  <c r="AA35" i="6"/>
  <c r="L35" i="6"/>
  <c r="T35" i="6"/>
  <c r="AB35" i="6"/>
  <c r="M35" i="6"/>
  <c r="U35" i="6"/>
  <c r="AC35" i="6"/>
  <c r="N35" i="6"/>
  <c r="P35" i="6"/>
  <c r="X35" i="6"/>
  <c r="AF35" i="6"/>
  <c r="Q35" i="6"/>
  <c r="H35" i="6"/>
  <c r="V35" i="6"/>
  <c r="AD35" i="6"/>
  <c r="AE35" i="6"/>
  <c r="W35" i="6"/>
  <c r="Y35" i="6"/>
  <c r="AG35" i="6"/>
  <c r="O35" i="6"/>
  <c r="N28" i="6"/>
  <c r="V28" i="6"/>
  <c r="AD28" i="6"/>
  <c r="O28" i="6"/>
  <c r="W28" i="6"/>
  <c r="AE28" i="6"/>
  <c r="P28" i="6"/>
  <c r="X28" i="6"/>
  <c r="AF28" i="6"/>
  <c r="I28" i="6"/>
  <c r="Q28" i="6"/>
  <c r="Y28" i="6"/>
  <c r="AG28" i="6"/>
  <c r="L28" i="6"/>
  <c r="T28" i="6"/>
  <c r="AB28" i="6"/>
  <c r="AB26" i="6"/>
  <c r="S28" i="6"/>
  <c r="U28" i="6"/>
  <c r="K28" i="6"/>
  <c r="Z28" i="6"/>
  <c r="J28" i="6"/>
  <c r="AA28" i="6"/>
  <c r="AC28" i="6"/>
  <c r="H28" i="6"/>
  <c r="M28" i="6"/>
  <c r="R28" i="6"/>
  <c r="N39" i="6"/>
  <c r="V39" i="6"/>
  <c r="AD39" i="6"/>
  <c r="O39" i="6"/>
  <c r="W39" i="6"/>
  <c r="AE39" i="6"/>
  <c r="P39" i="6"/>
  <c r="X39" i="6"/>
  <c r="AF39" i="6"/>
  <c r="I39" i="6"/>
  <c r="Q39" i="6"/>
  <c r="Y39" i="6"/>
  <c r="AG39" i="6"/>
  <c r="L39" i="6"/>
  <c r="T39" i="6"/>
  <c r="AB39" i="6"/>
  <c r="H39" i="6"/>
  <c r="Z39" i="6"/>
  <c r="AA39" i="6"/>
  <c r="J39" i="6"/>
  <c r="AC39" i="6"/>
  <c r="K39" i="6"/>
  <c r="M39" i="6"/>
  <c r="R39" i="6"/>
  <c r="S39" i="6"/>
  <c r="U39" i="6"/>
  <c r="L18" i="6"/>
  <c r="T18" i="6"/>
  <c r="AB18" i="6"/>
  <c r="M18" i="6"/>
  <c r="U18" i="6"/>
  <c r="AC18" i="6"/>
  <c r="N18" i="6"/>
  <c r="V18" i="6"/>
  <c r="AD18" i="6"/>
  <c r="AB16" i="6"/>
  <c r="O18" i="6"/>
  <c r="W18" i="6"/>
  <c r="AE18" i="6"/>
  <c r="J18" i="6"/>
  <c r="R18" i="6"/>
  <c r="Z18" i="6"/>
  <c r="X18" i="6"/>
  <c r="AA18" i="6"/>
  <c r="Y18" i="6"/>
  <c r="K18" i="6"/>
  <c r="P18" i="6"/>
  <c r="I18" i="6"/>
  <c r="AF18" i="6"/>
  <c r="AG18" i="6"/>
  <c r="Q18" i="6"/>
  <c r="H18" i="6"/>
  <c r="S18" i="6"/>
  <c r="N12" i="6"/>
  <c r="P12" i="6"/>
  <c r="M12" i="6"/>
  <c r="AG12" i="6"/>
  <c r="R12" i="6"/>
  <c r="L12" i="6"/>
  <c r="V12" i="6"/>
  <c r="Q12" i="6"/>
  <c r="K12" i="6"/>
  <c r="Y12" i="6"/>
  <c r="AA12" i="6"/>
  <c r="T12" i="6"/>
  <c r="W12" i="6"/>
  <c r="O12" i="6"/>
  <c r="AB12" i="6"/>
  <c r="U12" i="6"/>
  <c r="AC12" i="6"/>
  <c r="Z12" i="6"/>
  <c r="J12" i="6"/>
  <c r="X12" i="6"/>
  <c r="AD12" i="6"/>
  <c r="AE12" i="6"/>
  <c r="AF12" i="6"/>
  <c r="S12" i="6"/>
  <c r="J30" i="6"/>
  <c r="R30" i="6"/>
  <c r="Z30" i="6"/>
  <c r="K30" i="6"/>
  <c r="S30" i="6"/>
  <c r="AA30" i="6"/>
  <c r="L30" i="6"/>
  <c r="T30" i="6"/>
  <c r="AB30" i="6"/>
  <c r="M30" i="6"/>
  <c r="U30" i="6"/>
  <c r="AC30" i="6"/>
  <c r="H30" i="6"/>
  <c r="P30" i="6"/>
  <c r="X30" i="6"/>
  <c r="AF30" i="6"/>
  <c r="AD30" i="6"/>
  <c r="I30" i="6"/>
  <c r="AE30" i="6"/>
  <c r="N30" i="6"/>
  <c r="AG30" i="6"/>
  <c r="Q30" i="6"/>
  <c r="O30" i="6"/>
  <c r="V30" i="6"/>
  <c r="W30" i="6"/>
  <c r="Y30" i="6"/>
  <c r="L24" i="6"/>
  <c r="T24" i="6"/>
  <c r="AB24" i="6"/>
  <c r="M24" i="6"/>
  <c r="U24" i="6"/>
  <c r="AC24" i="6"/>
  <c r="N24" i="6"/>
  <c r="V24" i="6"/>
  <c r="AD24" i="6"/>
  <c r="O24" i="6"/>
  <c r="W24" i="6"/>
  <c r="AE24" i="6"/>
  <c r="J24" i="6"/>
  <c r="R24" i="6"/>
  <c r="Z24" i="6"/>
  <c r="Q24" i="6"/>
  <c r="S24" i="6"/>
  <c r="AA24" i="6"/>
  <c r="AF24" i="6"/>
  <c r="X24" i="6"/>
  <c r="Y24" i="6"/>
  <c r="I24" i="6"/>
  <c r="K24" i="6"/>
  <c r="AG24" i="6"/>
  <c r="H24" i="6"/>
  <c r="P24" i="6"/>
  <c r="O20" i="6"/>
  <c r="W20" i="6"/>
  <c r="AE20" i="6"/>
  <c r="H20" i="6"/>
  <c r="P20" i="6"/>
  <c r="X20" i="6"/>
  <c r="AF20" i="6"/>
  <c r="I20" i="6"/>
  <c r="Q20" i="6"/>
  <c r="Y20" i="6"/>
  <c r="AG20" i="6"/>
  <c r="J20" i="6"/>
  <c r="R20" i="6"/>
  <c r="Z20" i="6"/>
  <c r="M20" i="6"/>
  <c r="U20" i="6"/>
  <c r="AC20" i="6"/>
  <c r="K20" i="6"/>
  <c r="AD20" i="6"/>
  <c r="V20" i="6"/>
  <c r="L20" i="6"/>
  <c r="N20" i="6"/>
  <c r="S20" i="6"/>
  <c r="T20" i="6"/>
  <c r="AA20" i="6"/>
  <c r="AB20" i="6"/>
  <c r="M34" i="6"/>
  <c r="U34" i="6"/>
  <c r="AC34" i="6"/>
  <c r="N34" i="6"/>
  <c r="V34" i="6"/>
  <c r="AD34" i="6"/>
  <c r="O34" i="6"/>
  <c r="W34" i="6"/>
  <c r="AE34" i="6"/>
  <c r="P34" i="6"/>
  <c r="X34" i="6"/>
  <c r="AF34" i="6"/>
  <c r="K34" i="6"/>
  <c r="S34" i="6"/>
  <c r="AA34" i="6"/>
  <c r="T34" i="6"/>
  <c r="L34" i="6"/>
  <c r="Y34" i="6"/>
  <c r="AG34" i="6"/>
  <c r="Z34" i="6"/>
  <c r="J34" i="6"/>
  <c r="I34" i="6"/>
  <c r="AB34" i="6"/>
  <c r="H34" i="6"/>
  <c r="Q34" i="6"/>
  <c r="R34" i="6"/>
  <c r="O38" i="6"/>
  <c r="W38" i="6"/>
  <c r="AE38" i="6"/>
  <c r="P38" i="6"/>
  <c r="X38" i="6"/>
  <c r="AF38" i="6"/>
  <c r="I38" i="6"/>
  <c r="Q38" i="6"/>
  <c r="Y38" i="6"/>
  <c r="AG38" i="6"/>
  <c r="AB36" i="6"/>
  <c r="J38" i="6"/>
  <c r="R38" i="6"/>
  <c r="Z38" i="6"/>
  <c r="M38" i="6"/>
  <c r="U38" i="6"/>
  <c r="AC38" i="6"/>
  <c r="AB38" i="6"/>
  <c r="K38" i="6"/>
  <c r="AD38" i="6"/>
  <c r="L38" i="6"/>
  <c r="S38" i="6"/>
  <c r="N38" i="6"/>
  <c r="T38" i="6"/>
  <c r="V38" i="6"/>
  <c r="H38" i="6"/>
  <c r="AA38" i="6"/>
  <c r="O27" i="6"/>
  <c r="W27" i="6"/>
  <c r="AE27" i="6"/>
  <c r="P27" i="6"/>
  <c r="X27" i="6"/>
  <c r="AF27" i="6"/>
  <c r="R26" i="6"/>
  <c r="I27" i="6"/>
  <c r="Q27" i="6"/>
  <c r="Y27" i="6"/>
  <c r="AG27" i="6"/>
  <c r="J27" i="6"/>
  <c r="R27" i="6"/>
  <c r="Z27" i="6"/>
  <c r="M27" i="6"/>
  <c r="U27" i="6"/>
  <c r="AC27" i="6"/>
  <c r="V27" i="6"/>
  <c r="AA27" i="6"/>
  <c r="L27" i="6"/>
  <c r="AB27" i="6"/>
  <c r="N27" i="6"/>
  <c r="K27" i="6"/>
  <c r="AD27" i="6"/>
  <c r="S27" i="6"/>
  <c r="H27" i="6"/>
  <c r="T27" i="6"/>
  <c r="E220" i="3" l="1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L21" i="1" l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AA35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Q43" i="3" s="1"/>
  <c r="K3" i="2" a="1"/>
  <c r="K3" i="2" s="1"/>
  <c r="R5" i="4" s="1"/>
  <c r="J3" i="2" a="1"/>
  <c r="J3" i="2" s="1"/>
  <c r="G3" i="2" a="1"/>
  <c r="G3" i="2" s="1"/>
  <c r="I3" i="3" s="1"/>
  <c r="I44" i="3" s="1"/>
  <c r="D3" i="2" a="1"/>
  <c r="D3" i="2" s="1"/>
  <c r="K5" i="4" s="1"/>
  <c r="C3" i="2" a="1"/>
  <c r="C3" i="2" s="1"/>
  <c r="J5" i="4" s="1"/>
  <c r="Z206" i="3" l="1"/>
  <c r="Z200" i="3"/>
  <c r="Z201" i="3"/>
  <c r="Z123" i="3"/>
  <c r="Z228" i="3"/>
  <c r="Z238" i="3"/>
  <c r="Z232" i="3"/>
  <c r="Z229" i="3"/>
  <c r="Z167" i="3"/>
  <c r="Z237" i="3"/>
  <c r="Z233" i="3"/>
  <c r="Z178" i="3"/>
  <c r="Z226" i="3"/>
  <c r="Z221" i="3"/>
  <c r="Z231" i="3"/>
  <c r="Z227" i="3"/>
  <c r="Z194" i="3"/>
  <c r="Z179" i="3"/>
  <c r="Z156" i="3"/>
  <c r="Z157" i="3"/>
  <c r="Z150" i="3"/>
  <c r="Z146" i="3"/>
  <c r="Z142" i="3"/>
  <c r="Z236" i="3"/>
  <c r="Z210" i="3"/>
  <c r="Z209" i="3"/>
  <c r="Z172" i="3"/>
  <c r="Z196" i="3"/>
  <c r="Z155" i="3"/>
  <c r="Z143" i="3"/>
  <c r="Z182" i="3"/>
  <c r="Z177" i="3"/>
  <c r="Z147" i="3"/>
  <c r="Z140" i="3"/>
  <c r="Z175" i="3"/>
  <c r="Z173" i="3"/>
  <c r="Z168" i="3"/>
  <c r="Z151" i="3"/>
  <c r="Z141" i="3"/>
  <c r="Z205" i="3"/>
  <c r="Z131" i="3"/>
  <c r="Z174" i="3"/>
  <c r="Z129" i="3"/>
  <c r="Z145" i="3"/>
  <c r="Z119" i="3"/>
  <c r="Z91" i="3"/>
  <c r="Z86" i="3"/>
  <c r="Z204" i="3"/>
  <c r="Z120" i="3"/>
  <c r="Z101" i="3"/>
  <c r="Z98" i="3"/>
  <c r="Z118" i="3"/>
  <c r="Z114" i="3"/>
  <c r="Z96" i="3"/>
  <c r="Z199" i="3"/>
  <c r="Z102" i="3"/>
  <c r="Z99" i="3"/>
  <c r="Z94" i="3"/>
  <c r="Z195" i="3"/>
  <c r="Z128" i="3"/>
  <c r="Z115" i="3"/>
  <c r="Z93" i="3"/>
  <c r="Z130" i="3"/>
  <c r="Z103" i="3"/>
  <c r="Z97" i="3"/>
  <c r="Z92" i="3"/>
  <c r="Z124" i="3"/>
  <c r="Z113" i="3"/>
  <c r="Z87" i="3"/>
  <c r="Z239" i="3"/>
  <c r="Z158" i="3"/>
  <c r="Z153" i="3"/>
  <c r="Z234" i="3"/>
  <c r="Z169" i="3"/>
  <c r="Z104" i="3"/>
  <c r="Z89" i="3"/>
  <c r="Z88" i="3"/>
  <c r="Z222" i="3"/>
  <c r="Z212" i="3"/>
  <c r="Z116" i="3"/>
  <c r="Z183" i="3"/>
  <c r="Z152" i="3"/>
  <c r="Z211" i="3"/>
  <c r="Z197" i="3"/>
  <c r="Z125" i="3"/>
  <c r="Z223" i="3"/>
  <c r="Z207" i="3"/>
  <c r="Z180" i="3"/>
  <c r="Z170" i="3"/>
  <c r="Z184" i="3"/>
  <c r="Z126" i="3"/>
  <c r="Z148" i="3"/>
  <c r="Z121" i="3"/>
  <c r="Z202" i="3"/>
  <c r="Z34" i="3"/>
  <c r="Z61" i="3"/>
  <c r="Z71" i="3"/>
  <c r="Z11" i="3"/>
  <c r="Z16" i="3"/>
  <c r="Z49" i="3"/>
  <c r="Z60" i="3"/>
  <c r="Z64" i="3"/>
  <c r="Z21" i="3"/>
  <c r="Z59" i="3"/>
  <c r="Z74" i="3"/>
  <c r="Z6" i="3"/>
  <c r="Z75" i="3"/>
  <c r="Z65" i="3"/>
  <c r="Z76" i="3"/>
  <c r="Z20" i="3"/>
  <c r="Z62" i="3"/>
  <c r="Z67" i="3"/>
  <c r="Z77" i="3"/>
  <c r="Z5" i="3"/>
  <c r="Z12" i="3"/>
  <c r="Z13" i="3"/>
  <c r="Z18" i="3"/>
  <c r="Z45" i="3"/>
  <c r="Z70" i="3"/>
  <c r="Z23" i="3"/>
  <c r="Z40" i="3"/>
  <c r="Z32" i="3"/>
  <c r="Z43" i="3"/>
  <c r="Z15" i="3"/>
  <c r="Z7" i="3"/>
  <c r="Z38" i="3"/>
  <c r="Z224" i="3"/>
  <c r="Z72" i="3"/>
  <c r="Z39" i="3"/>
  <c r="Z44" i="3"/>
  <c r="Z37" i="3"/>
  <c r="Z47" i="3"/>
  <c r="Z33" i="3"/>
  <c r="Z50" i="3"/>
  <c r="Z35" i="3"/>
  <c r="Z10" i="3"/>
  <c r="Z48" i="3"/>
  <c r="Z69" i="3"/>
  <c r="Z8" i="3"/>
  <c r="Z185" i="3"/>
  <c r="I50" i="3"/>
  <c r="I35" i="3"/>
  <c r="I40" i="3"/>
  <c r="Z42" i="3"/>
  <c r="Z17" i="3"/>
  <c r="Z66" i="3"/>
  <c r="AA232" i="3"/>
  <c r="AA221" i="3"/>
  <c r="AA209" i="3"/>
  <c r="AA197" i="3"/>
  <c r="AA233" i="3"/>
  <c r="AA231" i="3"/>
  <c r="AA228" i="3"/>
  <c r="AA206" i="3"/>
  <c r="AA195" i="3"/>
  <c r="AA199" i="3"/>
  <c r="AA167" i="3"/>
  <c r="AA177" i="3"/>
  <c r="AA227" i="3"/>
  <c r="AA194" i="3"/>
  <c r="AA123" i="3"/>
  <c r="AA204" i="3"/>
  <c r="AA226" i="3"/>
  <c r="AA201" i="3"/>
  <c r="AA178" i="3"/>
  <c r="AA179" i="3"/>
  <c r="AA118" i="3"/>
  <c r="AA200" i="3"/>
  <c r="AA175" i="3"/>
  <c r="AA155" i="3"/>
  <c r="AA151" i="3"/>
  <c r="AA142" i="3"/>
  <c r="AA150" i="3"/>
  <c r="AA143" i="3"/>
  <c r="AA236" i="3"/>
  <c r="AA158" i="3"/>
  <c r="AA141" i="3"/>
  <c r="AA174" i="3"/>
  <c r="AA205" i="3"/>
  <c r="AA182" i="3"/>
  <c r="AA173" i="3"/>
  <c r="AA168" i="3"/>
  <c r="AA146" i="3"/>
  <c r="AA129" i="3"/>
  <c r="AA237" i="3"/>
  <c r="AA156" i="3"/>
  <c r="AA147" i="3"/>
  <c r="AA140" i="3"/>
  <c r="AA157" i="3"/>
  <c r="AA145" i="3"/>
  <c r="AA183" i="3"/>
  <c r="AA131" i="3"/>
  <c r="AA130" i="3"/>
  <c r="AA128" i="3"/>
  <c r="AA119" i="3"/>
  <c r="AA92" i="3"/>
  <c r="AA91" i="3"/>
  <c r="AA87" i="3"/>
  <c r="AA124" i="3"/>
  <c r="AA116" i="3"/>
  <c r="AA115" i="3"/>
  <c r="AA101" i="3"/>
  <c r="AA99" i="3"/>
  <c r="AA210" i="3"/>
  <c r="AA114" i="3"/>
  <c r="AA113" i="3"/>
  <c r="AA97" i="3"/>
  <c r="AA120" i="3"/>
  <c r="AA104" i="3"/>
  <c r="AA93" i="3"/>
  <c r="AA102" i="3"/>
  <c r="AA103" i="3"/>
  <c r="AA98" i="3"/>
  <c r="AA96" i="3"/>
  <c r="AA172" i="3"/>
  <c r="AA86" i="3"/>
  <c r="AA153" i="3"/>
  <c r="AA125" i="3"/>
  <c r="AA229" i="3"/>
  <c r="AA238" i="3"/>
  <c r="AA196" i="3"/>
  <c r="AA169" i="3"/>
  <c r="AA89" i="3"/>
  <c r="AA94" i="3"/>
  <c r="AA211" i="3"/>
  <c r="AA239" i="3"/>
  <c r="AA212" i="3"/>
  <c r="AA152" i="3"/>
  <c r="AA234" i="3"/>
  <c r="AA222" i="3"/>
  <c r="AA88" i="3"/>
  <c r="AA148" i="3"/>
  <c r="AA180" i="3"/>
  <c r="AA223" i="3"/>
  <c r="AA170" i="3"/>
  <c r="AA121" i="3"/>
  <c r="AA202" i="3"/>
  <c r="AA184" i="3"/>
  <c r="AA126" i="3"/>
  <c r="AA207" i="3"/>
  <c r="AA74" i="3"/>
  <c r="AA59" i="3"/>
  <c r="AA66" i="3"/>
  <c r="AA10" i="3"/>
  <c r="AA6" i="3"/>
  <c r="AA18" i="3"/>
  <c r="AA40" i="3"/>
  <c r="AA22" i="3"/>
  <c r="AA12" i="3"/>
  <c r="AA11" i="3"/>
  <c r="AA62" i="3"/>
  <c r="AA71" i="3"/>
  <c r="AA5" i="3"/>
  <c r="AA15" i="3"/>
  <c r="AA13" i="3"/>
  <c r="AA77" i="3"/>
  <c r="AA65" i="3"/>
  <c r="AA64" i="3"/>
  <c r="AA60" i="3"/>
  <c r="AA67" i="3"/>
  <c r="AA75" i="3"/>
  <c r="AA76" i="3"/>
  <c r="AA34" i="3"/>
  <c r="AA69" i="3"/>
  <c r="AA70" i="3"/>
  <c r="AA61" i="3"/>
  <c r="AA20" i="3"/>
  <c r="AA23" i="3"/>
  <c r="AA44" i="3"/>
  <c r="AA47" i="3"/>
  <c r="AA50" i="3"/>
  <c r="AA72" i="3"/>
  <c r="AA185" i="3"/>
  <c r="AA16" i="3"/>
  <c r="AA7" i="3"/>
  <c r="AA38" i="3"/>
  <c r="AA32" i="3"/>
  <c r="AA48" i="3"/>
  <c r="AA33" i="3"/>
  <c r="AA39" i="3"/>
  <c r="AA224" i="3"/>
  <c r="AA21" i="3"/>
  <c r="AA8" i="3"/>
  <c r="AA42" i="3"/>
  <c r="AA37" i="3"/>
  <c r="AA49" i="3"/>
  <c r="AA45" i="3"/>
  <c r="AA17" i="3"/>
  <c r="AA43" i="3"/>
  <c r="Z22" i="3"/>
  <c r="Q206" i="3"/>
  <c r="Q177" i="3"/>
  <c r="Q234" i="3"/>
  <c r="Q228" i="3"/>
  <c r="Q201" i="3"/>
  <c r="Q182" i="3"/>
  <c r="Q237" i="3"/>
  <c r="Q233" i="3"/>
  <c r="Q209" i="3"/>
  <c r="Q205" i="3"/>
  <c r="Q204" i="3"/>
  <c r="Q232" i="3"/>
  <c r="Q231" i="3"/>
  <c r="Q195" i="3"/>
  <c r="Q236" i="3"/>
  <c r="Q227" i="3"/>
  <c r="Q173" i="3"/>
  <c r="Q151" i="3"/>
  <c r="Q146" i="3"/>
  <c r="Q199" i="3"/>
  <c r="Q174" i="3"/>
  <c r="Q142" i="3"/>
  <c r="Q129" i="3"/>
  <c r="Q167" i="3"/>
  <c r="Q157" i="3"/>
  <c r="Q147" i="3"/>
  <c r="Q172" i="3"/>
  <c r="Q140" i="3"/>
  <c r="Q194" i="3"/>
  <c r="Q178" i="3"/>
  <c r="Q155" i="3"/>
  <c r="Q145" i="3"/>
  <c r="Q141" i="3"/>
  <c r="Q226" i="3"/>
  <c r="Q150" i="3"/>
  <c r="Q221" i="3"/>
  <c r="Q210" i="3"/>
  <c r="Q200" i="3"/>
  <c r="Q179" i="3"/>
  <c r="Q168" i="3"/>
  <c r="Q156" i="3"/>
  <c r="Q130" i="3"/>
  <c r="Q101" i="3"/>
  <c r="Q124" i="3"/>
  <c r="Q118" i="3"/>
  <c r="Q114" i="3"/>
  <c r="Q102" i="3"/>
  <c r="Q91" i="3"/>
  <c r="Q128" i="3"/>
  <c r="Q119" i="3"/>
  <c r="Q97" i="3"/>
  <c r="Q98" i="3"/>
  <c r="Q120" i="3"/>
  <c r="Q87" i="3"/>
  <c r="Q123" i="3"/>
  <c r="Q115" i="3"/>
  <c r="Q96" i="3"/>
  <c r="Q103" i="3"/>
  <c r="Q92" i="3"/>
  <c r="Q93" i="3"/>
  <c r="Q113" i="3"/>
  <c r="Q86" i="3"/>
  <c r="Q212" i="3"/>
  <c r="Q197" i="3"/>
  <c r="Q211" i="3"/>
  <c r="Q196" i="3"/>
  <c r="Q239" i="3"/>
  <c r="Q222" i="3"/>
  <c r="Q152" i="3"/>
  <c r="Q125" i="3"/>
  <c r="Q238" i="3"/>
  <c r="Q158" i="3"/>
  <c r="Q99" i="3"/>
  <c r="Q229" i="3"/>
  <c r="Q153" i="3"/>
  <c r="Q131" i="3"/>
  <c r="Q169" i="3"/>
  <c r="Q143" i="3"/>
  <c r="Q104" i="3"/>
  <c r="Q175" i="3"/>
  <c r="Q183" i="3"/>
  <c r="Q116" i="3"/>
  <c r="Q94" i="3"/>
  <c r="Q89" i="3"/>
  <c r="Q88" i="3"/>
  <c r="Q121" i="3"/>
  <c r="Q223" i="3"/>
  <c r="Q184" i="3"/>
  <c r="Q170" i="3"/>
  <c r="Q202" i="3"/>
  <c r="Q180" i="3"/>
  <c r="Q148" i="3"/>
  <c r="Q207" i="3"/>
  <c r="Q126" i="3"/>
  <c r="Q72" i="3"/>
  <c r="Q69" i="3"/>
  <c r="Q21" i="3"/>
  <c r="Q16" i="3"/>
  <c r="Q76" i="3"/>
  <c r="Q70" i="3"/>
  <c r="Q23" i="3"/>
  <c r="Q10" i="3"/>
  <c r="Q75" i="3"/>
  <c r="Q61" i="3"/>
  <c r="Q71" i="3"/>
  <c r="Q64" i="3"/>
  <c r="Q62" i="3"/>
  <c r="Q22" i="3"/>
  <c r="Q66" i="3"/>
  <c r="Q5" i="3"/>
  <c r="Q74" i="3"/>
  <c r="Q60" i="3"/>
  <c r="Q67" i="3"/>
  <c r="Q20" i="3"/>
  <c r="Q6" i="3"/>
  <c r="Q59" i="3"/>
  <c r="Q65" i="3"/>
  <c r="Q77" i="3"/>
  <c r="Q34" i="3"/>
  <c r="Q38" i="3"/>
  <c r="Q37" i="3"/>
  <c r="Q185" i="3"/>
  <c r="Q45" i="3"/>
  <c r="Q13" i="3"/>
  <c r="Q49" i="3"/>
  <c r="Q44" i="3"/>
  <c r="Q12" i="3"/>
  <c r="Q40" i="3"/>
  <c r="Q32" i="3"/>
  <c r="Q39" i="3"/>
  <c r="Q42" i="3"/>
  <c r="Q47" i="3"/>
  <c r="Q48" i="3"/>
  <c r="Q50" i="3"/>
  <c r="Q35" i="3"/>
  <c r="Q15" i="3"/>
  <c r="Q11" i="3"/>
  <c r="Q7" i="3"/>
  <c r="Q18" i="3"/>
  <c r="Q33" i="3"/>
  <c r="Q224" i="3"/>
  <c r="Q17" i="3"/>
  <c r="Q8" i="3"/>
  <c r="I47" i="3"/>
  <c r="I210" i="3"/>
  <c r="I179" i="3"/>
  <c r="I237" i="3"/>
  <c r="I234" i="3"/>
  <c r="I227" i="3"/>
  <c r="I228" i="3"/>
  <c r="I205" i="3"/>
  <c r="I200" i="3"/>
  <c r="I201" i="3"/>
  <c r="I196" i="3"/>
  <c r="I182" i="3"/>
  <c r="I178" i="3"/>
  <c r="I232" i="3"/>
  <c r="I233" i="3"/>
  <c r="I209" i="3"/>
  <c r="I204" i="3"/>
  <c r="I236" i="3"/>
  <c r="I226" i="3"/>
  <c r="I221" i="3"/>
  <c r="I199" i="3"/>
  <c r="I194" i="3"/>
  <c r="I183" i="3"/>
  <c r="I231" i="3"/>
  <c r="I174" i="3"/>
  <c r="I168" i="3"/>
  <c r="I142" i="3"/>
  <c r="I167" i="3"/>
  <c r="I157" i="3"/>
  <c r="I147" i="3"/>
  <c r="I172" i="3"/>
  <c r="I146" i="3"/>
  <c r="I140" i="3"/>
  <c r="I129" i="3"/>
  <c r="I206" i="3"/>
  <c r="I173" i="3"/>
  <c r="I155" i="3"/>
  <c r="I145" i="3"/>
  <c r="I156" i="3"/>
  <c r="I150" i="3"/>
  <c r="I195" i="3"/>
  <c r="I177" i="3"/>
  <c r="I169" i="3"/>
  <c r="I151" i="3"/>
  <c r="I128" i="3"/>
  <c r="I124" i="3"/>
  <c r="I118" i="3"/>
  <c r="I91" i="3"/>
  <c r="I114" i="3"/>
  <c r="I98" i="3"/>
  <c r="I92" i="3"/>
  <c r="I87" i="3"/>
  <c r="I141" i="3"/>
  <c r="I123" i="3"/>
  <c r="I115" i="3"/>
  <c r="I96" i="3"/>
  <c r="I103" i="3"/>
  <c r="I97" i="3"/>
  <c r="I113" i="3"/>
  <c r="I93" i="3"/>
  <c r="I86" i="3"/>
  <c r="I130" i="3"/>
  <c r="I101" i="3"/>
  <c r="I102" i="3"/>
  <c r="I120" i="3"/>
  <c r="I119" i="3"/>
  <c r="I116" i="3"/>
  <c r="I94" i="3"/>
  <c r="I89" i="3"/>
  <c r="I229" i="3"/>
  <c r="I212" i="3"/>
  <c r="I104" i="3"/>
  <c r="I239" i="3"/>
  <c r="I197" i="3"/>
  <c r="I175" i="3"/>
  <c r="I125" i="3"/>
  <c r="I238" i="3"/>
  <c r="I143" i="3"/>
  <c r="I211" i="3"/>
  <c r="I158" i="3"/>
  <c r="I153" i="3"/>
  <c r="I131" i="3"/>
  <c r="I99" i="3"/>
  <c r="I222" i="3"/>
  <c r="I152" i="3"/>
  <c r="I88" i="3"/>
  <c r="I207" i="3"/>
  <c r="I184" i="3"/>
  <c r="I170" i="3"/>
  <c r="I126" i="3"/>
  <c r="I121" i="3"/>
  <c r="I202" i="3"/>
  <c r="I223" i="3"/>
  <c r="I148" i="3"/>
  <c r="I180" i="3"/>
  <c r="I34" i="3"/>
  <c r="I16" i="3"/>
  <c r="I71" i="3"/>
  <c r="I77" i="3"/>
  <c r="I69" i="3"/>
  <c r="I66" i="3"/>
  <c r="I61" i="3"/>
  <c r="I65" i="3"/>
  <c r="I64" i="3"/>
  <c r="I5" i="3"/>
  <c r="I20" i="3"/>
  <c r="I70" i="3"/>
  <c r="I59" i="3"/>
  <c r="I67" i="3"/>
  <c r="I72" i="3"/>
  <c r="I74" i="3"/>
  <c r="I12" i="3"/>
  <c r="I8" i="3"/>
  <c r="I60" i="3"/>
  <c r="I76" i="3"/>
  <c r="I62" i="3"/>
  <c r="I7" i="3"/>
  <c r="I42" i="3"/>
  <c r="I45" i="3"/>
  <c r="I10" i="3"/>
  <c r="I17" i="3"/>
  <c r="I23" i="3"/>
  <c r="I6" i="3"/>
  <c r="I13" i="3"/>
  <c r="I39" i="3"/>
  <c r="I43" i="3"/>
  <c r="I33" i="3"/>
  <c r="I49" i="3"/>
  <c r="I75" i="3"/>
  <c r="I15" i="3"/>
  <c r="I21" i="3"/>
  <c r="I22" i="3"/>
  <c r="I38" i="3"/>
  <c r="I48" i="3"/>
  <c r="I37" i="3"/>
  <c r="I18" i="3"/>
  <c r="I32" i="3"/>
  <c r="I224" i="3"/>
  <c r="I185" i="3"/>
  <c r="I11" i="3"/>
  <c r="C3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11" i="1"/>
  <c r="C17" i="1"/>
  <c r="C18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U234" i="3" l="1"/>
  <c r="U210" i="3"/>
  <c r="U205" i="3"/>
  <c r="U194" i="3"/>
  <c r="U237" i="3"/>
  <c r="U227" i="3"/>
  <c r="U232" i="3"/>
  <c r="U226" i="3"/>
  <c r="U221" i="3"/>
  <c r="U209" i="3"/>
  <c r="U236" i="3"/>
  <c r="U228" i="3"/>
  <c r="U204" i="3"/>
  <c r="U179" i="3"/>
  <c r="U231" i="3"/>
  <c r="U182" i="3"/>
  <c r="U233" i="3"/>
  <c r="U229" i="3"/>
  <c r="U206" i="3"/>
  <c r="U151" i="3"/>
  <c r="U142" i="3"/>
  <c r="U130" i="3"/>
  <c r="U199" i="3"/>
  <c r="U183" i="3"/>
  <c r="U172" i="3"/>
  <c r="U155" i="3"/>
  <c r="U140" i="3"/>
  <c r="U200" i="3"/>
  <c r="U157" i="3"/>
  <c r="U145" i="3"/>
  <c r="U174" i="3"/>
  <c r="U167" i="3"/>
  <c r="U150" i="3"/>
  <c r="U175" i="3"/>
  <c r="U143" i="3"/>
  <c r="U195" i="3"/>
  <c r="U168" i="3"/>
  <c r="U158" i="3"/>
  <c r="U196" i="3"/>
  <c r="U156" i="3"/>
  <c r="U146" i="3"/>
  <c r="U116" i="3"/>
  <c r="U97" i="3"/>
  <c r="U98" i="3"/>
  <c r="U120" i="3"/>
  <c r="U103" i="3"/>
  <c r="U104" i="3"/>
  <c r="U141" i="3"/>
  <c r="U131" i="3"/>
  <c r="U114" i="3"/>
  <c r="U101" i="3"/>
  <c r="U94" i="3"/>
  <c r="U86" i="3"/>
  <c r="U87" i="3"/>
  <c r="U177" i="3"/>
  <c r="U147" i="3"/>
  <c r="U125" i="3"/>
  <c r="U118" i="3"/>
  <c r="U119" i="3"/>
  <c r="U102" i="3"/>
  <c r="U178" i="3"/>
  <c r="U173" i="3"/>
  <c r="U169" i="3"/>
  <c r="U115" i="3"/>
  <c r="U92" i="3"/>
  <c r="U129" i="3"/>
  <c r="U113" i="3"/>
  <c r="U96" i="3"/>
  <c r="U91" i="3"/>
  <c r="U93" i="3"/>
  <c r="U128" i="3"/>
  <c r="U123" i="3"/>
  <c r="U99" i="3"/>
  <c r="U124" i="3"/>
  <c r="U197" i="3"/>
  <c r="U88" i="3"/>
  <c r="U89" i="3"/>
  <c r="U222" i="3"/>
  <c r="U238" i="3"/>
  <c r="U211" i="3"/>
  <c r="U201" i="3"/>
  <c r="U239" i="3"/>
  <c r="U212" i="3"/>
  <c r="U153" i="3"/>
  <c r="U152" i="3"/>
  <c r="U207" i="3"/>
  <c r="U148" i="3"/>
  <c r="U126" i="3"/>
  <c r="U121" i="3"/>
  <c r="U184" i="3"/>
  <c r="U223" i="3"/>
  <c r="U170" i="3"/>
  <c r="U202" i="3"/>
  <c r="U180" i="3"/>
  <c r="U17" i="3"/>
  <c r="U8" i="3"/>
  <c r="U75" i="3"/>
  <c r="U66" i="3"/>
  <c r="U23" i="3"/>
  <c r="U11" i="3"/>
  <c r="U22" i="3"/>
  <c r="U61" i="3"/>
  <c r="U44" i="3"/>
  <c r="U21" i="3"/>
  <c r="U64" i="3"/>
  <c r="U74" i="3"/>
  <c r="U5" i="3"/>
  <c r="U10" i="3"/>
  <c r="U16" i="3"/>
  <c r="U70" i="3"/>
  <c r="U71" i="3"/>
  <c r="U60" i="3"/>
  <c r="U67" i="3"/>
  <c r="U77" i="3"/>
  <c r="U69" i="3"/>
  <c r="U15" i="3"/>
  <c r="U39" i="3"/>
  <c r="U12" i="3"/>
  <c r="U49" i="3"/>
  <c r="U50" i="3"/>
  <c r="U48" i="3"/>
  <c r="U43" i="3"/>
  <c r="U38" i="3"/>
  <c r="U33" i="3"/>
  <c r="U34" i="3"/>
  <c r="U224" i="3"/>
  <c r="U45" i="3"/>
  <c r="U59" i="3"/>
  <c r="U62" i="3"/>
  <c r="U6" i="3"/>
  <c r="U72" i="3"/>
  <c r="U37" i="3"/>
  <c r="U32" i="3"/>
  <c r="U185" i="3"/>
  <c r="U42" i="3"/>
  <c r="U76" i="3"/>
  <c r="U13" i="3"/>
  <c r="U40" i="3"/>
  <c r="U7" i="3"/>
  <c r="U65" i="3"/>
  <c r="U47" i="3"/>
  <c r="U20" i="3"/>
  <c r="U18" i="3"/>
  <c r="U35" i="3"/>
  <c r="AC229" i="3"/>
  <c r="AC222" i="3"/>
  <c r="AC234" i="3"/>
  <c r="AC124" i="3"/>
  <c r="AC237" i="3"/>
  <c r="AC227" i="3"/>
  <c r="AC236" i="3"/>
  <c r="AC232" i="3"/>
  <c r="AC201" i="3"/>
  <c r="AC228" i="3"/>
  <c r="AC221" i="3"/>
  <c r="AC194" i="3"/>
  <c r="AC204" i="3"/>
  <c r="AC179" i="3"/>
  <c r="AC226" i="3"/>
  <c r="AC206" i="3"/>
  <c r="AC178" i="3"/>
  <c r="AC209" i="3"/>
  <c r="AC156" i="3"/>
  <c r="AC146" i="3"/>
  <c r="AC174" i="3"/>
  <c r="AC155" i="3"/>
  <c r="AC151" i="3"/>
  <c r="AC130" i="3"/>
  <c r="AC205" i="3"/>
  <c r="AC199" i="3"/>
  <c r="AC153" i="3"/>
  <c r="AC145" i="3"/>
  <c r="AC142" i="3"/>
  <c r="AC200" i="3"/>
  <c r="AC182" i="3"/>
  <c r="AC140" i="3"/>
  <c r="AC167" i="3"/>
  <c r="AC157" i="3"/>
  <c r="AC231" i="3"/>
  <c r="AC175" i="3"/>
  <c r="AC169" i="3"/>
  <c r="AC143" i="3"/>
  <c r="AC210" i="3"/>
  <c r="AC177" i="3"/>
  <c r="AC173" i="3"/>
  <c r="AC150" i="3"/>
  <c r="AC141" i="3"/>
  <c r="AC113" i="3"/>
  <c r="AC96" i="3"/>
  <c r="AC93" i="3"/>
  <c r="AC116" i="3"/>
  <c r="AC97" i="3"/>
  <c r="AC120" i="3"/>
  <c r="AC104" i="3"/>
  <c r="AC131" i="3"/>
  <c r="AC114" i="3"/>
  <c r="AC103" i="3"/>
  <c r="AC98" i="3"/>
  <c r="AC94" i="3"/>
  <c r="AC125" i="3"/>
  <c r="AC115" i="3"/>
  <c r="AC102" i="3"/>
  <c r="AC91" i="3"/>
  <c r="AC92" i="3"/>
  <c r="AC168" i="3"/>
  <c r="AC158" i="3"/>
  <c r="AC129" i="3"/>
  <c r="AC119" i="3"/>
  <c r="AC101" i="3"/>
  <c r="AC195" i="3"/>
  <c r="AC128" i="3"/>
  <c r="AC118" i="3"/>
  <c r="AC87" i="3"/>
  <c r="AC172" i="3"/>
  <c r="AC99" i="3"/>
  <c r="AC123" i="3"/>
  <c r="AC86" i="3"/>
  <c r="AC212" i="3"/>
  <c r="AC211" i="3"/>
  <c r="AC239" i="3"/>
  <c r="AC89" i="3"/>
  <c r="AC147" i="3"/>
  <c r="AC88" i="3"/>
  <c r="AC233" i="3"/>
  <c r="AC197" i="3"/>
  <c r="AC183" i="3"/>
  <c r="AC238" i="3"/>
  <c r="AC196" i="3"/>
  <c r="AC152" i="3"/>
  <c r="AC180" i="3"/>
  <c r="AC126" i="3"/>
  <c r="AC121" i="3"/>
  <c r="AC223" i="3"/>
  <c r="AC148" i="3"/>
  <c r="AC207" i="3"/>
  <c r="AC184" i="3"/>
  <c r="AC170" i="3"/>
  <c r="AC202" i="3"/>
  <c r="AC65" i="3"/>
  <c r="AC62" i="3"/>
  <c r="AC76" i="3"/>
  <c r="AC66" i="3"/>
  <c r="AC60" i="3"/>
  <c r="AC17" i="3"/>
  <c r="AC10" i="3"/>
  <c r="AC71" i="3"/>
  <c r="AC8" i="3"/>
  <c r="AC72" i="3"/>
  <c r="AC75" i="3"/>
  <c r="AC20" i="3"/>
  <c r="AC13" i="3"/>
  <c r="AC44" i="3"/>
  <c r="AC77" i="3"/>
  <c r="AC22" i="3"/>
  <c r="AC15" i="3"/>
  <c r="AC69" i="3"/>
  <c r="AC74" i="3"/>
  <c r="AC61" i="3"/>
  <c r="AC18" i="3"/>
  <c r="AC21" i="3"/>
  <c r="AC67" i="3"/>
  <c r="AC70" i="3"/>
  <c r="AC64" i="3"/>
  <c r="AC59" i="3"/>
  <c r="AC40" i="3"/>
  <c r="AC42" i="3"/>
  <c r="AC185" i="3"/>
  <c r="AC39" i="3"/>
  <c r="AC32" i="3"/>
  <c r="AC12" i="3"/>
  <c r="AC23" i="3"/>
  <c r="AC47" i="3"/>
  <c r="AC43" i="3"/>
  <c r="AC5" i="3"/>
  <c r="AC34" i="3"/>
  <c r="AC7" i="3"/>
  <c r="AC33" i="3"/>
  <c r="AC224" i="3"/>
  <c r="AC45" i="3"/>
  <c r="AC6" i="3"/>
  <c r="AC11" i="3"/>
  <c r="AC16" i="3"/>
  <c r="AC48" i="3"/>
  <c r="AC50" i="3"/>
  <c r="AC38" i="3"/>
  <c r="AC35" i="3"/>
  <c r="AC37" i="3"/>
  <c r="AC49" i="3"/>
  <c r="H231" i="3"/>
  <c r="H200" i="3"/>
  <c r="H196" i="3"/>
  <c r="H234" i="3"/>
  <c r="H227" i="3"/>
  <c r="H228" i="3"/>
  <c r="H177" i="3"/>
  <c r="H232" i="3"/>
  <c r="H209" i="3"/>
  <c r="H201" i="3"/>
  <c r="H236" i="3"/>
  <c r="H226" i="3"/>
  <c r="H205" i="3"/>
  <c r="H206" i="3"/>
  <c r="H237" i="3"/>
  <c r="H233" i="3"/>
  <c r="H182" i="3"/>
  <c r="H210" i="3"/>
  <c r="H199" i="3"/>
  <c r="H195" i="3"/>
  <c r="H179" i="3"/>
  <c r="H174" i="3"/>
  <c r="H146" i="3"/>
  <c r="H145" i="3"/>
  <c r="H197" i="3"/>
  <c r="H172" i="3"/>
  <c r="H168" i="3"/>
  <c r="H169" i="3"/>
  <c r="H157" i="3"/>
  <c r="H142" i="3"/>
  <c r="H204" i="3"/>
  <c r="H155" i="3"/>
  <c r="H151" i="3"/>
  <c r="H140" i="3"/>
  <c r="H221" i="3"/>
  <c r="H175" i="3"/>
  <c r="H158" i="3"/>
  <c r="H194" i="3"/>
  <c r="H178" i="3"/>
  <c r="H173" i="3"/>
  <c r="H156" i="3"/>
  <c r="H141" i="3"/>
  <c r="H150" i="3"/>
  <c r="H130" i="3"/>
  <c r="H131" i="3"/>
  <c r="H125" i="3"/>
  <c r="H124" i="3"/>
  <c r="H119" i="3"/>
  <c r="H92" i="3"/>
  <c r="H123" i="3"/>
  <c r="H116" i="3"/>
  <c r="H102" i="3"/>
  <c r="H93" i="3"/>
  <c r="H129" i="3"/>
  <c r="H118" i="3"/>
  <c r="H98" i="3"/>
  <c r="H99" i="3"/>
  <c r="H128" i="3"/>
  <c r="H120" i="3"/>
  <c r="H96" i="3"/>
  <c r="H167" i="3"/>
  <c r="H115" i="3"/>
  <c r="H114" i="3"/>
  <c r="H86" i="3"/>
  <c r="H113" i="3"/>
  <c r="H103" i="3"/>
  <c r="H97" i="3"/>
  <c r="H91" i="3"/>
  <c r="H101" i="3"/>
  <c r="H89" i="3"/>
  <c r="H87" i="3"/>
  <c r="H229" i="3"/>
  <c r="H153" i="3"/>
  <c r="H152" i="3"/>
  <c r="H222" i="3"/>
  <c r="H238" i="3"/>
  <c r="H147" i="3"/>
  <c r="H88" i="3"/>
  <c r="H94" i="3"/>
  <c r="H212" i="3"/>
  <c r="H239" i="3"/>
  <c r="H211" i="3"/>
  <c r="H183" i="3"/>
  <c r="H143" i="3"/>
  <c r="H104" i="3"/>
  <c r="H223" i="3"/>
  <c r="H207" i="3"/>
  <c r="H180" i="3"/>
  <c r="H126" i="3"/>
  <c r="H202" i="3"/>
  <c r="H184" i="3"/>
  <c r="H121" i="3"/>
  <c r="H170" i="3"/>
  <c r="H148" i="3"/>
  <c r="H67" i="3"/>
  <c r="H59" i="3"/>
  <c r="H69" i="3"/>
  <c r="H77" i="3"/>
  <c r="H70" i="3"/>
  <c r="H20" i="3"/>
  <c r="H7" i="3"/>
  <c r="H62" i="3"/>
  <c r="H60" i="3"/>
  <c r="H10" i="3"/>
  <c r="H13" i="3"/>
  <c r="H64" i="3"/>
  <c r="H65" i="3"/>
  <c r="H22" i="3"/>
  <c r="H66" i="3"/>
  <c r="H61" i="3"/>
  <c r="H6" i="3"/>
  <c r="H74" i="3"/>
  <c r="H75" i="3"/>
  <c r="H71" i="3"/>
  <c r="H21" i="3"/>
  <c r="H16" i="3"/>
  <c r="H39" i="3"/>
  <c r="H33" i="3"/>
  <c r="H49" i="3"/>
  <c r="H185" i="3"/>
  <c r="H50" i="3"/>
  <c r="H23" i="3"/>
  <c r="H8" i="3"/>
  <c r="H72" i="3"/>
  <c r="H37" i="3"/>
  <c r="H76" i="3"/>
  <c r="H17" i="3"/>
  <c r="H40" i="3"/>
  <c r="H44" i="3"/>
  <c r="H38" i="3"/>
  <c r="H224" i="3"/>
  <c r="H42" i="3"/>
  <c r="H47" i="3"/>
  <c r="H11" i="3"/>
  <c r="H48" i="3"/>
  <c r="H5" i="3"/>
  <c r="H12" i="3"/>
  <c r="H35" i="3"/>
  <c r="H18" i="3"/>
  <c r="H32" i="3"/>
  <c r="H43" i="3"/>
  <c r="H45" i="3"/>
  <c r="H15" i="3"/>
  <c r="H34" i="3"/>
  <c r="AF156" i="3"/>
  <c r="AF232" i="3"/>
  <c r="AF236" i="3"/>
  <c r="AF226" i="3"/>
  <c r="AF206" i="3"/>
  <c r="AF210" i="3"/>
  <c r="AF123" i="3"/>
  <c r="AF233" i="3"/>
  <c r="AF231" i="3"/>
  <c r="AF199" i="3"/>
  <c r="AF183" i="3"/>
  <c r="AF237" i="3"/>
  <c r="AF228" i="3"/>
  <c r="AF200" i="3"/>
  <c r="AF194" i="3"/>
  <c r="AF222" i="3"/>
  <c r="AF195" i="3"/>
  <c r="AF178" i="3"/>
  <c r="AF177" i="3"/>
  <c r="AF97" i="3"/>
  <c r="AF209" i="3"/>
  <c r="AF182" i="3"/>
  <c r="AF151" i="3"/>
  <c r="AF150" i="3"/>
  <c r="AF167" i="3"/>
  <c r="AF147" i="3"/>
  <c r="AF201" i="3"/>
  <c r="AF158" i="3"/>
  <c r="AF205" i="3"/>
  <c r="AF129" i="3"/>
  <c r="AF204" i="3"/>
  <c r="AF179" i="3"/>
  <c r="AF174" i="3"/>
  <c r="AF145" i="3"/>
  <c r="AF141" i="3"/>
  <c r="AF131" i="3"/>
  <c r="AF221" i="3"/>
  <c r="AF173" i="3"/>
  <c r="AF172" i="3"/>
  <c r="AF157" i="3"/>
  <c r="AF142" i="3"/>
  <c r="AF227" i="3"/>
  <c r="AF168" i="3"/>
  <c r="AF140" i="3"/>
  <c r="AF119" i="3"/>
  <c r="AF115" i="3"/>
  <c r="AF86" i="3"/>
  <c r="AF113" i="3"/>
  <c r="AF91" i="3"/>
  <c r="AF87" i="3"/>
  <c r="AF146" i="3"/>
  <c r="AF130" i="3"/>
  <c r="AF155" i="3"/>
  <c r="AF124" i="3"/>
  <c r="AF116" i="3"/>
  <c r="AF114" i="3"/>
  <c r="AF118" i="3"/>
  <c r="AF101" i="3"/>
  <c r="AF93" i="3"/>
  <c r="AF128" i="3"/>
  <c r="AF103" i="3"/>
  <c r="AF98" i="3"/>
  <c r="AF92" i="3"/>
  <c r="AF120" i="3"/>
  <c r="AF96" i="3"/>
  <c r="AF102" i="3"/>
  <c r="AF99" i="3"/>
  <c r="AF239" i="3"/>
  <c r="AF212" i="3"/>
  <c r="AF175" i="3"/>
  <c r="AF94" i="3"/>
  <c r="AF238" i="3"/>
  <c r="AF152" i="3"/>
  <c r="AF153" i="3"/>
  <c r="AF125" i="3"/>
  <c r="AF88" i="3"/>
  <c r="AF89" i="3"/>
  <c r="AF234" i="3"/>
  <c r="AF211" i="3"/>
  <c r="AF197" i="3"/>
  <c r="AF143" i="3"/>
  <c r="AF104" i="3"/>
  <c r="AF229" i="3"/>
  <c r="AF196" i="3"/>
  <c r="AF169" i="3"/>
  <c r="AF223" i="3"/>
  <c r="AF180" i="3"/>
  <c r="AF170" i="3"/>
  <c r="AF207" i="3"/>
  <c r="AF202" i="3"/>
  <c r="AF148" i="3"/>
  <c r="AF121" i="3"/>
  <c r="AF184" i="3"/>
  <c r="AF126" i="3"/>
  <c r="AF49" i="3"/>
  <c r="AF71" i="3"/>
  <c r="AF11" i="3"/>
  <c r="AF67" i="3"/>
  <c r="AF59" i="3"/>
  <c r="AF66" i="3"/>
  <c r="AF5" i="3"/>
  <c r="AF65" i="3"/>
  <c r="AF69" i="3"/>
  <c r="AF64" i="3"/>
  <c r="AF75" i="3"/>
  <c r="AF15" i="3"/>
  <c r="AF62" i="3"/>
  <c r="AF12" i="3"/>
  <c r="AF72" i="3"/>
  <c r="AF70" i="3"/>
  <c r="AF77" i="3"/>
  <c r="AF22" i="3"/>
  <c r="AF61" i="3"/>
  <c r="AF60" i="3"/>
  <c r="AF74" i="3"/>
  <c r="AF20" i="3"/>
  <c r="AF23" i="3"/>
  <c r="AF45" i="3"/>
  <c r="AF13" i="3"/>
  <c r="AF6" i="3"/>
  <c r="AF7" i="3"/>
  <c r="AF42" i="3"/>
  <c r="AF32" i="3"/>
  <c r="AF48" i="3"/>
  <c r="AF43" i="3"/>
  <c r="AF18" i="3"/>
  <c r="AF21" i="3"/>
  <c r="AF39" i="3"/>
  <c r="AF38" i="3"/>
  <c r="AF33" i="3"/>
  <c r="AF35" i="3"/>
  <c r="AF17" i="3"/>
  <c r="AF37" i="3"/>
  <c r="AF40" i="3"/>
  <c r="AF224" i="3"/>
  <c r="AF76" i="3"/>
  <c r="AF10" i="3"/>
  <c r="AF47" i="3"/>
  <c r="AF8" i="3"/>
  <c r="AF16" i="3"/>
  <c r="AF44" i="3"/>
  <c r="AF50" i="3"/>
  <c r="AF185" i="3"/>
  <c r="AF34" i="3"/>
  <c r="AB150" i="3"/>
  <c r="AB101" i="3"/>
  <c r="AB91" i="3"/>
  <c r="AB221" i="3"/>
  <c r="AB199" i="3"/>
  <c r="AB227" i="3"/>
  <c r="AB86" i="3"/>
  <c r="AB113" i="3"/>
  <c r="AB172" i="3"/>
  <c r="AB96" i="3"/>
  <c r="AB226" i="3"/>
  <c r="AB128" i="3"/>
  <c r="AB145" i="3"/>
  <c r="AB236" i="3"/>
  <c r="AB194" i="3"/>
  <c r="AB237" i="3"/>
  <c r="AB204" i="3"/>
  <c r="AB234" i="3"/>
  <c r="AB205" i="3"/>
  <c r="AB197" i="3"/>
  <c r="AB155" i="3"/>
  <c r="AB177" i="3"/>
  <c r="AB182" i="3"/>
  <c r="AB228" i="3"/>
  <c r="AB200" i="3"/>
  <c r="AB178" i="3"/>
  <c r="AB231" i="3"/>
  <c r="AB140" i="3"/>
  <c r="AB195" i="3"/>
  <c r="AB173" i="3"/>
  <c r="AB158" i="3"/>
  <c r="AB143" i="3"/>
  <c r="AB168" i="3"/>
  <c r="AB157" i="3"/>
  <c r="AB156" i="3"/>
  <c r="AB151" i="3"/>
  <c r="AB141" i="3"/>
  <c r="AB142" i="3"/>
  <c r="AB167" i="3"/>
  <c r="AB210" i="3"/>
  <c r="AB130" i="3"/>
  <c r="AB232" i="3"/>
  <c r="AB175" i="3"/>
  <c r="AB146" i="3"/>
  <c r="AB209" i="3"/>
  <c r="AB123" i="3"/>
  <c r="AB99" i="3"/>
  <c r="AB119" i="3"/>
  <c r="AB97" i="3"/>
  <c r="AB116" i="3"/>
  <c r="AB114" i="3"/>
  <c r="AB115" i="3"/>
  <c r="AB129" i="3"/>
  <c r="AB118" i="3"/>
  <c r="AB103" i="3"/>
  <c r="AB98" i="3"/>
  <c r="AB124" i="3"/>
  <c r="AB92" i="3"/>
  <c r="AB87" i="3"/>
  <c r="AB102" i="3"/>
  <c r="AB169" i="3"/>
  <c r="AB153" i="3"/>
  <c r="AB104" i="3"/>
  <c r="AB94" i="3"/>
  <c r="AB229" i="3"/>
  <c r="AB174" i="3"/>
  <c r="AB93" i="3"/>
  <c r="AB89" i="3"/>
  <c r="AB206" i="3"/>
  <c r="AB183" i="3"/>
  <c r="AB147" i="3"/>
  <c r="AB233" i="3"/>
  <c r="AB201" i="3"/>
  <c r="AB196" i="3"/>
  <c r="AB152" i="3"/>
  <c r="AB125" i="3"/>
  <c r="AB120" i="3"/>
  <c r="AB88" i="3"/>
  <c r="AB179" i="3"/>
  <c r="AB239" i="3"/>
  <c r="AB238" i="3"/>
  <c r="AB222" i="3"/>
  <c r="AB212" i="3"/>
  <c r="AB211" i="3"/>
  <c r="AB131" i="3"/>
  <c r="AB170" i="3"/>
  <c r="AB126" i="3"/>
  <c r="AB180" i="3"/>
  <c r="AB202" i="3"/>
  <c r="AB184" i="3"/>
  <c r="AB121" i="3"/>
  <c r="AB223" i="3"/>
  <c r="AB207" i="3"/>
  <c r="AB148" i="3"/>
  <c r="AB64" i="3"/>
  <c r="AB15" i="3"/>
  <c r="AB23" i="3"/>
  <c r="AB70" i="3"/>
  <c r="AB67" i="3"/>
  <c r="AB61" i="3"/>
  <c r="AB76" i="3"/>
  <c r="AB10" i="3"/>
  <c r="AB59" i="3"/>
  <c r="AB62" i="3"/>
  <c r="AB18" i="3"/>
  <c r="AB66" i="3"/>
  <c r="AB22" i="3"/>
  <c r="AB69" i="3"/>
  <c r="AB75" i="3"/>
  <c r="AB17" i="3"/>
  <c r="AB6" i="3"/>
  <c r="AB60" i="3"/>
  <c r="AB71" i="3"/>
  <c r="AB72" i="3"/>
  <c r="AB20" i="3"/>
  <c r="AB74" i="3"/>
  <c r="AB65" i="3"/>
  <c r="AB44" i="3"/>
  <c r="AB5" i="3"/>
  <c r="AB77" i="3"/>
  <c r="AB12" i="3"/>
  <c r="AB11" i="3"/>
  <c r="AB43" i="3"/>
  <c r="AB50" i="3"/>
  <c r="AB49" i="3"/>
  <c r="AB8" i="3"/>
  <c r="AB48" i="3"/>
  <c r="AB185" i="3"/>
  <c r="AB13" i="3"/>
  <c r="AB224" i="3"/>
  <c r="AB16" i="3"/>
  <c r="AB38" i="3"/>
  <c r="AB21" i="3"/>
  <c r="AB33" i="3"/>
  <c r="AB7" i="3"/>
  <c r="AB34" i="3"/>
  <c r="AB37" i="3"/>
  <c r="AB45" i="3"/>
  <c r="AB35" i="3"/>
  <c r="AB32" i="3"/>
  <c r="AB40" i="3"/>
  <c r="AB42" i="3"/>
  <c r="AB47" i="3"/>
  <c r="AB39" i="3"/>
  <c r="W183" i="3"/>
  <c r="W178" i="3"/>
  <c r="W167" i="3"/>
  <c r="W237" i="3"/>
  <c r="W236" i="3"/>
  <c r="W231" i="3"/>
  <c r="W228" i="3"/>
  <c r="W227" i="3"/>
  <c r="W210" i="3"/>
  <c r="W200" i="3"/>
  <c r="W124" i="3"/>
  <c r="W234" i="3"/>
  <c r="W221" i="3"/>
  <c r="W209" i="3"/>
  <c r="W182" i="3"/>
  <c r="W233" i="3"/>
  <c r="W232" i="3"/>
  <c r="W177" i="3"/>
  <c r="W206" i="3"/>
  <c r="W194" i="3"/>
  <c r="W195" i="3"/>
  <c r="W204" i="3"/>
  <c r="W157" i="3"/>
  <c r="W128" i="3"/>
  <c r="W155" i="3"/>
  <c r="W141" i="3"/>
  <c r="W172" i="3"/>
  <c r="W158" i="3"/>
  <c r="W146" i="3"/>
  <c r="W226" i="3"/>
  <c r="W205" i="3"/>
  <c r="W156" i="3"/>
  <c r="W168" i="3"/>
  <c r="W150" i="3"/>
  <c r="W151" i="3"/>
  <c r="W145" i="3"/>
  <c r="W142" i="3"/>
  <c r="W197" i="3"/>
  <c r="W173" i="3"/>
  <c r="W130" i="3"/>
  <c r="W123" i="3"/>
  <c r="W113" i="3"/>
  <c r="W96" i="3"/>
  <c r="W91" i="3"/>
  <c r="W119" i="3"/>
  <c r="W103" i="3"/>
  <c r="W99" i="3"/>
  <c r="W101" i="3"/>
  <c r="W97" i="3"/>
  <c r="W199" i="3"/>
  <c r="W131" i="3"/>
  <c r="W102" i="3"/>
  <c r="W92" i="3"/>
  <c r="W93" i="3"/>
  <c r="W147" i="3"/>
  <c r="W129" i="3"/>
  <c r="W120" i="3"/>
  <c r="W140" i="3"/>
  <c r="W118" i="3"/>
  <c r="W116" i="3"/>
  <c r="W86" i="3"/>
  <c r="W114" i="3"/>
  <c r="W87" i="3"/>
  <c r="W115" i="3"/>
  <c r="W98" i="3"/>
  <c r="W238" i="3"/>
  <c r="W175" i="3"/>
  <c r="W169" i="3"/>
  <c r="W152" i="3"/>
  <c r="W222" i="3"/>
  <c r="W201" i="3"/>
  <c r="W153" i="3"/>
  <c r="W143" i="3"/>
  <c r="W125" i="3"/>
  <c r="W104" i="3"/>
  <c r="W89" i="3"/>
  <c r="W212" i="3"/>
  <c r="W229" i="3"/>
  <c r="W179" i="3"/>
  <c r="W239" i="3"/>
  <c r="W211" i="3"/>
  <c r="W174" i="3"/>
  <c r="W94" i="3"/>
  <c r="W88" i="3"/>
  <c r="W196" i="3"/>
  <c r="W148" i="3"/>
  <c r="W121" i="3"/>
  <c r="W223" i="3"/>
  <c r="W207" i="3"/>
  <c r="W180" i="3"/>
  <c r="W126" i="3"/>
  <c r="W202" i="3"/>
  <c r="W184" i="3"/>
  <c r="W170" i="3"/>
  <c r="W61" i="3"/>
  <c r="W60" i="3"/>
  <c r="W49" i="3"/>
  <c r="W23" i="3"/>
  <c r="W44" i="3"/>
  <c r="W77" i="3"/>
  <c r="W59" i="3"/>
  <c r="W66" i="3"/>
  <c r="W71" i="3"/>
  <c r="W8" i="3"/>
  <c r="W65" i="3"/>
  <c r="W74" i="3"/>
  <c r="W10" i="3"/>
  <c r="W17" i="3"/>
  <c r="W67" i="3"/>
  <c r="W76" i="3"/>
  <c r="W15" i="3"/>
  <c r="W22" i="3"/>
  <c r="W75" i="3"/>
  <c r="W70" i="3"/>
  <c r="W64" i="3"/>
  <c r="W21" i="3"/>
  <c r="W62" i="3"/>
  <c r="W5" i="3"/>
  <c r="W69" i="3"/>
  <c r="W20" i="3"/>
  <c r="W11" i="3"/>
  <c r="W42" i="3"/>
  <c r="W48" i="3"/>
  <c r="W12" i="3"/>
  <c r="W18" i="3"/>
  <c r="W6" i="3"/>
  <c r="W40" i="3"/>
  <c r="W224" i="3"/>
  <c r="W13" i="3"/>
  <c r="W47" i="3"/>
  <c r="W37" i="3"/>
  <c r="W50" i="3"/>
  <c r="W7" i="3"/>
  <c r="W34" i="3"/>
  <c r="W38" i="3"/>
  <c r="W33" i="3"/>
  <c r="W185" i="3"/>
  <c r="W32" i="3"/>
  <c r="W39" i="3"/>
  <c r="W45" i="3"/>
  <c r="W72" i="3"/>
  <c r="W43" i="3"/>
  <c r="W16" i="3"/>
  <c r="W35" i="3"/>
  <c r="M237" i="3"/>
  <c r="M227" i="3"/>
  <c r="M199" i="3"/>
  <c r="M200" i="3"/>
  <c r="M195" i="3"/>
  <c r="M177" i="3"/>
  <c r="M232" i="3"/>
  <c r="M228" i="3"/>
  <c r="M226" i="3"/>
  <c r="M179" i="3"/>
  <c r="M182" i="3"/>
  <c r="M236" i="3"/>
  <c r="M231" i="3"/>
  <c r="M206" i="3"/>
  <c r="M197" i="3"/>
  <c r="M178" i="3"/>
  <c r="M234" i="3"/>
  <c r="M210" i="3"/>
  <c r="M205" i="3"/>
  <c r="M194" i="3"/>
  <c r="M172" i="3"/>
  <c r="M145" i="3"/>
  <c r="M150" i="3"/>
  <c r="M167" i="3"/>
  <c r="M157" i="3"/>
  <c r="M221" i="3"/>
  <c r="M196" i="3"/>
  <c r="M175" i="3"/>
  <c r="M143" i="3"/>
  <c r="M168" i="3"/>
  <c r="M158" i="3"/>
  <c r="M233" i="3"/>
  <c r="M201" i="3"/>
  <c r="M173" i="3"/>
  <c r="M169" i="3"/>
  <c r="M141" i="3"/>
  <c r="M209" i="3"/>
  <c r="M204" i="3"/>
  <c r="M155" i="3"/>
  <c r="M151" i="3"/>
  <c r="M142" i="3"/>
  <c r="M130" i="3"/>
  <c r="M120" i="3"/>
  <c r="M104" i="3"/>
  <c r="M114" i="3"/>
  <c r="M101" i="3"/>
  <c r="M94" i="3"/>
  <c r="M87" i="3"/>
  <c r="M229" i="3"/>
  <c r="M131" i="3"/>
  <c r="M118" i="3"/>
  <c r="M113" i="3"/>
  <c r="M102" i="3"/>
  <c r="M96" i="3"/>
  <c r="M140" i="3"/>
  <c r="M128" i="3"/>
  <c r="M115" i="3"/>
  <c r="M103" i="3"/>
  <c r="M98" i="3"/>
  <c r="M92" i="3"/>
  <c r="M129" i="3"/>
  <c r="M86" i="3"/>
  <c r="M174" i="3"/>
  <c r="M156" i="3"/>
  <c r="M123" i="3"/>
  <c r="M119" i="3"/>
  <c r="M99" i="3"/>
  <c r="M124" i="3"/>
  <c r="M91" i="3"/>
  <c r="M89" i="3"/>
  <c r="M93" i="3"/>
  <c r="M97" i="3"/>
  <c r="M116" i="3"/>
  <c r="M146" i="3"/>
  <c r="M211" i="3"/>
  <c r="M125" i="3"/>
  <c r="M183" i="3"/>
  <c r="M212" i="3"/>
  <c r="M152" i="3"/>
  <c r="M239" i="3"/>
  <c r="M147" i="3"/>
  <c r="M88" i="3"/>
  <c r="M238" i="3"/>
  <c r="M222" i="3"/>
  <c r="M153" i="3"/>
  <c r="M170" i="3"/>
  <c r="M180" i="3"/>
  <c r="M202" i="3"/>
  <c r="M223" i="3"/>
  <c r="M184" i="3"/>
  <c r="M121" i="3"/>
  <c r="M148" i="3"/>
  <c r="M207" i="3"/>
  <c r="M126" i="3"/>
  <c r="M69" i="3"/>
  <c r="M23" i="3"/>
  <c r="M61" i="3"/>
  <c r="M60" i="3"/>
  <c r="M76" i="3"/>
  <c r="M16" i="3"/>
  <c r="M67" i="3"/>
  <c r="M77" i="3"/>
  <c r="M22" i="3"/>
  <c r="M10" i="3"/>
  <c r="M64" i="3"/>
  <c r="M15" i="3"/>
  <c r="M17" i="3"/>
  <c r="M72" i="3"/>
  <c r="M62" i="3"/>
  <c r="M59" i="3"/>
  <c r="M5" i="3"/>
  <c r="M6" i="3"/>
  <c r="M74" i="3"/>
  <c r="M71" i="3"/>
  <c r="M11" i="3"/>
  <c r="M8" i="3"/>
  <c r="M75" i="3"/>
  <c r="M66" i="3"/>
  <c r="M70" i="3"/>
  <c r="M7" i="3"/>
  <c r="M42" i="3"/>
  <c r="M43" i="3"/>
  <c r="M45" i="3"/>
  <c r="M65" i="3"/>
  <c r="M47" i="3"/>
  <c r="M37" i="3"/>
  <c r="M50" i="3"/>
  <c r="M34" i="3"/>
  <c r="M21" i="3"/>
  <c r="M18" i="3"/>
  <c r="M39" i="3"/>
  <c r="M32" i="3"/>
  <c r="M12" i="3"/>
  <c r="M185" i="3"/>
  <c r="M20" i="3"/>
  <c r="M44" i="3"/>
  <c r="M49" i="3"/>
  <c r="M48" i="3"/>
  <c r="M224" i="3"/>
  <c r="M40" i="3"/>
  <c r="M35" i="3"/>
  <c r="M13" i="3"/>
  <c r="M33" i="3"/>
  <c r="M38" i="3"/>
  <c r="P237" i="3"/>
  <c r="P233" i="3"/>
  <c r="P227" i="3"/>
  <c r="P182" i="3"/>
  <c r="P179" i="3"/>
  <c r="P231" i="3"/>
  <c r="P234" i="3"/>
  <c r="P228" i="3"/>
  <c r="P197" i="3"/>
  <c r="P212" i="3"/>
  <c r="P205" i="3"/>
  <c r="P232" i="3"/>
  <c r="P209" i="3"/>
  <c r="P200" i="3"/>
  <c r="P178" i="3"/>
  <c r="P221" i="3"/>
  <c r="P204" i="3"/>
  <c r="P201" i="3"/>
  <c r="P195" i="3"/>
  <c r="P177" i="3"/>
  <c r="P194" i="3"/>
  <c r="P173" i="3"/>
  <c r="P169" i="3"/>
  <c r="P167" i="3"/>
  <c r="P156" i="3"/>
  <c r="P146" i="3"/>
  <c r="P210" i="3"/>
  <c r="P168" i="3"/>
  <c r="P196" i="3"/>
  <c r="P174" i="3"/>
  <c r="P145" i="3"/>
  <c r="P172" i="3"/>
  <c r="P157" i="3"/>
  <c r="P142" i="3"/>
  <c r="P226" i="3"/>
  <c r="P199" i="3"/>
  <c r="P155" i="3"/>
  <c r="P151" i="3"/>
  <c r="P140" i="3"/>
  <c r="P175" i="3"/>
  <c r="P158" i="3"/>
  <c r="P150" i="3"/>
  <c r="P236" i="3"/>
  <c r="P206" i="3"/>
  <c r="P103" i="3"/>
  <c r="P92" i="3"/>
  <c r="P131" i="3"/>
  <c r="P125" i="3"/>
  <c r="P102" i="3"/>
  <c r="P124" i="3"/>
  <c r="P141" i="3"/>
  <c r="P123" i="3"/>
  <c r="P116" i="3"/>
  <c r="P93" i="3"/>
  <c r="P129" i="3"/>
  <c r="P119" i="3"/>
  <c r="P118" i="3"/>
  <c r="P101" i="3"/>
  <c r="P98" i="3"/>
  <c r="P99" i="3"/>
  <c r="P88" i="3"/>
  <c r="P128" i="3"/>
  <c r="P96" i="3"/>
  <c r="P120" i="3"/>
  <c r="P115" i="3"/>
  <c r="P114" i="3"/>
  <c r="P86" i="3"/>
  <c r="P91" i="3"/>
  <c r="P130" i="3"/>
  <c r="P97" i="3"/>
  <c r="P89" i="3"/>
  <c r="P113" i="3"/>
  <c r="P87" i="3"/>
  <c r="P183" i="3"/>
  <c r="P153" i="3"/>
  <c r="P94" i="3"/>
  <c r="P222" i="3"/>
  <c r="P152" i="3"/>
  <c r="P238" i="3"/>
  <c r="P239" i="3"/>
  <c r="P211" i="3"/>
  <c r="P143" i="3"/>
  <c r="P229" i="3"/>
  <c r="P147" i="3"/>
  <c r="P104" i="3"/>
  <c r="P184" i="3"/>
  <c r="P180" i="3"/>
  <c r="P121" i="3"/>
  <c r="P202" i="3"/>
  <c r="P126" i="3"/>
  <c r="P223" i="3"/>
  <c r="P170" i="3"/>
  <c r="P207" i="3"/>
  <c r="P148" i="3"/>
  <c r="P71" i="3"/>
  <c r="P59" i="3"/>
  <c r="P69" i="3"/>
  <c r="P70" i="3"/>
  <c r="P76" i="3"/>
  <c r="P40" i="3"/>
  <c r="P60" i="3"/>
  <c r="P74" i="3"/>
  <c r="P75" i="3"/>
  <c r="P23" i="3"/>
  <c r="P22" i="3"/>
  <c r="P10" i="3"/>
  <c r="P13" i="3"/>
  <c r="P77" i="3"/>
  <c r="P16" i="3"/>
  <c r="P12" i="3"/>
  <c r="P44" i="3"/>
  <c r="P18" i="3"/>
  <c r="P66" i="3"/>
  <c r="P62" i="3"/>
  <c r="P61" i="3"/>
  <c r="P5" i="3"/>
  <c r="P6" i="3"/>
  <c r="P21" i="3"/>
  <c r="P17" i="3"/>
  <c r="P7" i="3"/>
  <c r="P37" i="3"/>
  <c r="P11" i="3"/>
  <c r="P32" i="3"/>
  <c r="P185" i="3"/>
  <c r="P45" i="3"/>
  <c r="P20" i="3"/>
  <c r="P33" i="3"/>
  <c r="P64" i="3"/>
  <c r="P72" i="3"/>
  <c r="P39" i="3"/>
  <c r="P48" i="3"/>
  <c r="P8" i="3"/>
  <c r="P35" i="3"/>
  <c r="P65" i="3"/>
  <c r="P15" i="3"/>
  <c r="P34" i="3"/>
  <c r="P49" i="3"/>
  <c r="P38" i="3"/>
  <c r="P47" i="3"/>
  <c r="P224" i="3"/>
  <c r="P43" i="3"/>
  <c r="P42" i="3"/>
  <c r="P67" i="3"/>
  <c r="P50" i="3"/>
  <c r="T233" i="3"/>
  <c r="T209" i="3"/>
  <c r="T167" i="3"/>
  <c r="T227" i="3"/>
  <c r="T237" i="3"/>
  <c r="T204" i="3"/>
  <c r="T234" i="3"/>
  <c r="T231" i="3"/>
  <c r="T205" i="3"/>
  <c r="T197" i="3"/>
  <c r="T182" i="3"/>
  <c r="T178" i="3"/>
  <c r="T239" i="3"/>
  <c r="T221" i="3"/>
  <c r="T200" i="3"/>
  <c r="T177" i="3"/>
  <c r="T232" i="3"/>
  <c r="T226" i="3"/>
  <c r="T194" i="3"/>
  <c r="T228" i="3"/>
  <c r="T156" i="3"/>
  <c r="T141" i="3"/>
  <c r="T195" i="3"/>
  <c r="T196" i="3"/>
  <c r="T147" i="3"/>
  <c r="T150" i="3"/>
  <c r="T140" i="3"/>
  <c r="T236" i="3"/>
  <c r="T174" i="3"/>
  <c r="T157" i="3"/>
  <c r="T151" i="3"/>
  <c r="T210" i="3"/>
  <c r="T142" i="3"/>
  <c r="T129" i="3"/>
  <c r="T199" i="3"/>
  <c r="T173" i="3"/>
  <c r="T168" i="3"/>
  <c r="T158" i="3"/>
  <c r="T145" i="3"/>
  <c r="T143" i="3"/>
  <c r="T172" i="3"/>
  <c r="T101" i="3"/>
  <c r="T99" i="3"/>
  <c r="T92" i="3"/>
  <c r="T86" i="3"/>
  <c r="T118" i="3"/>
  <c r="T115" i="3"/>
  <c r="T97" i="3"/>
  <c r="T93" i="3"/>
  <c r="T155" i="3"/>
  <c r="T128" i="3"/>
  <c r="T119" i="3"/>
  <c r="T116" i="3"/>
  <c r="T102" i="3"/>
  <c r="T103" i="3"/>
  <c r="T98" i="3"/>
  <c r="T87" i="3"/>
  <c r="T222" i="3"/>
  <c r="T175" i="3"/>
  <c r="T114" i="3"/>
  <c r="T113" i="3"/>
  <c r="T88" i="3"/>
  <c r="T96" i="3"/>
  <c r="T146" i="3"/>
  <c r="T124" i="3"/>
  <c r="T130" i="3"/>
  <c r="T123" i="3"/>
  <c r="T91" i="3"/>
  <c r="T131" i="3"/>
  <c r="T238" i="3"/>
  <c r="T169" i="3"/>
  <c r="T94" i="3"/>
  <c r="T206" i="3"/>
  <c r="T153" i="3"/>
  <c r="T211" i="3"/>
  <c r="T104" i="3"/>
  <c r="T125" i="3"/>
  <c r="T120" i="3"/>
  <c r="T212" i="3"/>
  <c r="T229" i="3"/>
  <c r="T183" i="3"/>
  <c r="T179" i="3"/>
  <c r="T152" i="3"/>
  <c r="T89" i="3"/>
  <c r="T201" i="3"/>
  <c r="T207" i="3"/>
  <c r="T184" i="3"/>
  <c r="T170" i="3"/>
  <c r="T148" i="3"/>
  <c r="T121" i="3"/>
  <c r="T223" i="3"/>
  <c r="T202" i="3"/>
  <c r="T180" i="3"/>
  <c r="T126" i="3"/>
  <c r="T65" i="3"/>
  <c r="T69" i="3"/>
  <c r="T15" i="3"/>
  <c r="T20" i="3"/>
  <c r="T16" i="3"/>
  <c r="T10" i="3"/>
  <c r="T72" i="3"/>
  <c r="T76" i="3"/>
  <c r="T62" i="3"/>
  <c r="T60" i="3"/>
  <c r="T77" i="3"/>
  <c r="T8" i="3"/>
  <c r="T70" i="3"/>
  <c r="T71" i="3"/>
  <c r="T23" i="3"/>
  <c r="T11" i="3"/>
  <c r="T75" i="3"/>
  <c r="T64" i="3"/>
  <c r="T61" i="3"/>
  <c r="T6" i="3"/>
  <c r="T44" i="3"/>
  <c r="T74" i="3"/>
  <c r="T67" i="3"/>
  <c r="T59" i="3"/>
  <c r="T21" i="3"/>
  <c r="T17" i="3"/>
  <c r="T32" i="3"/>
  <c r="T39" i="3"/>
  <c r="T43" i="3"/>
  <c r="T35" i="3"/>
  <c r="T22" i="3"/>
  <c r="T34" i="3"/>
  <c r="T49" i="3"/>
  <c r="T33" i="3"/>
  <c r="T5" i="3"/>
  <c r="T18" i="3"/>
  <c r="T40" i="3"/>
  <c r="T185" i="3"/>
  <c r="T66" i="3"/>
  <c r="T13" i="3"/>
  <c r="T7" i="3"/>
  <c r="T38" i="3"/>
  <c r="T37" i="3"/>
  <c r="T48" i="3"/>
  <c r="T50" i="3"/>
  <c r="T12" i="3"/>
  <c r="T42" i="3"/>
  <c r="T224" i="3"/>
  <c r="T47" i="3"/>
  <c r="T45" i="3"/>
  <c r="Y231" i="3"/>
  <c r="Y205" i="3"/>
  <c r="Y183" i="3"/>
  <c r="Y123" i="3"/>
  <c r="Y237" i="3"/>
  <c r="Y206" i="3"/>
  <c r="Y195" i="3"/>
  <c r="Y196" i="3"/>
  <c r="Y177" i="3"/>
  <c r="Y232" i="3"/>
  <c r="Y228" i="3"/>
  <c r="Y201" i="3"/>
  <c r="Y182" i="3"/>
  <c r="Y236" i="3"/>
  <c r="Y227" i="3"/>
  <c r="Y226" i="3"/>
  <c r="Y221" i="3"/>
  <c r="Y199" i="3"/>
  <c r="Y194" i="3"/>
  <c r="Y179" i="3"/>
  <c r="Y129" i="3"/>
  <c r="Y233" i="3"/>
  <c r="Y204" i="3"/>
  <c r="Y174" i="3"/>
  <c r="Y151" i="3"/>
  <c r="Y142" i="3"/>
  <c r="Y178" i="3"/>
  <c r="Y167" i="3"/>
  <c r="Y156" i="3"/>
  <c r="Y157" i="3"/>
  <c r="Y172" i="3"/>
  <c r="Y140" i="3"/>
  <c r="Y210" i="3"/>
  <c r="Y155" i="3"/>
  <c r="Y145" i="3"/>
  <c r="Y141" i="3"/>
  <c r="Y173" i="3"/>
  <c r="Y146" i="3"/>
  <c r="Y120" i="3"/>
  <c r="Y113" i="3"/>
  <c r="Y93" i="3"/>
  <c r="Y87" i="3"/>
  <c r="Y86" i="3"/>
  <c r="Y128" i="3"/>
  <c r="Y130" i="3"/>
  <c r="Y101" i="3"/>
  <c r="Y200" i="3"/>
  <c r="Y124" i="3"/>
  <c r="Y118" i="3"/>
  <c r="Y91" i="3"/>
  <c r="Y168" i="3"/>
  <c r="Y102" i="3"/>
  <c r="Y97" i="3"/>
  <c r="Y98" i="3"/>
  <c r="Y88" i="3"/>
  <c r="Y209" i="3"/>
  <c r="Y92" i="3"/>
  <c r="Y150" i="3"/>
  <c r="Y119" i="3"/>
  <c r="Y115" i="3"/>
  <c r="Y96" i="3"/>
  <c r="Y114" i="3"/>
  <c r="Y103" i="3"/>
  <c r="Y239" i="3"/>
  <c r="Y238" i="3"/>
  <c r="Y222" i="3"/>
  <c r="Y211" i="3"/>
  <c r="Y147" i="3"/>
  <c r="Y116" i="3"/>
  <c r="Y125" i="3"/>
  <c r="Y94" i="3"/>
  <c r="Y234" i="3"/>
  <c r="Y169" i="3"/>
  <c r="Y89" i="3"/>
  <c r="Y143" i="3"/>
  <c r="Y131" i="3"/>
  <c r="Y197" i="3"/>
  <c r="Y158" i="3"/>
  <c r="Y229" i="3"/>
  <c r="Y152" i="3"/>
  <c r="Y212" i="3"/>
  <c r="Y175" i="3"/>
  <c r="Y153" i="3"/>
  <c r="Y104" i="3"/>
  <c r="Y99" i="3"/>
  <c r="Y184" i="3"/>
  <c r="Y170" i="3"/>
  <c r="Y223" i="3"/>
  <c r="Y202" i="3"/>
  <c r="Y148" i="3"/>
  <c r="Y207" i="3"/>
  <c r="Y180" i="3"/>
  <c r="Y121" i="3"/>
  <c r="Y126" i="3"/>
  <c r="Y8" i="3"/>
  <c r="Y75" i="3"/>
  <c r="Y66" i="3"/>
  <c r="Y76" i="3"/>
  <c r="Y60" i="3"/>
  <c r="Y22" i="3"/>
  <c r="Y72" i="3"/>
  <c r="Y69" i="3"/>
  <c r="Y64" i="3"/>
  <c r="Y40" i="3"/>
  <c r="Y65" i="3"/>
  <c r="Y77" i="3"/>
  <c r="Y23" i="3"/>
  <c r="Y17" i="3"/>
  <c r="Y12" i="3"/>
  <c r="Y74" i="3"/>
  <c r="Y71" i="3"/>
  <c r="Y61" i="3"/>
  <c r="Y59" i="3"/>
  <c r="Y5" i="3"/>
  <c r="Y20" i="3"/>
  <c r="Y70" i="3"/>
  <c r="Y16" i="3"/>
  <c r="Y21" i="3"/>
  <c r="Y42" i="3"/>
  <c r="Y37" i="3"/>
  <c r="Y224" i="3"/>
  <c r="Y62" i="3"/>
  <c r="Y11" i="3"/>
  <c r="Y18" i="3"/>
  <c r="Y15" i="3"/>
  <c r="Y13" i="3"/>
  <c r="Y44" i="3"/>
  <c r="Y47" i="3"/>
  <c r="Y185" i="3"/>
  <c r="Y10" i="3"/>
  <c r="Y34" i="3"/>
  <c r="Y33" i="3"/>
  <c r="Y43" i="3"/>
  <c r="Y50" i="3"/>
  <c r="Y67" i="3"/>
  <c r="Y39" i="3"/>
  <c r="Y38" i="3"/>
  <c r="Y48" i="3"/>
  <c r="Y7" i="3"/>
  <c r="Y35" i="3"/>
  <c r="Y49" i="3"/>
  <c r="Y32" i="3"/>
  <c r="Y45" i="3"/>
  <c r="Y6" i="3"/>
  <c r="K237" i="3"/>
  <c r="K231" i="3"/>
  <c r="K228" i="3"/>
  <c r="K200" i="3"/>
  <c r="K178" i="3"/>
  <c r="K123" i="3"/>
  <c r="K232" i="3"/>
  <c r="K167" i="3"/>
  <c r="K236" i="3"/>
  <c r="K201" i="3"/>
  <c r="K182" i="3"/>
  <c r="K226" i="3"/>
  <c r="K210" i="3"/>
  <c r="K211" i="3"/>
  <c r="K204" i="3"/>
  <c r="K233" i="3"/>
  <c r="K205" i="3"/>
  <c r="K199" i="3"/>
  <c r="K141" i="3"/>
  <c r="K227" i="3"/>
  <c r="K177" i="3"/>
  <c r="K174" i="3"/>
  <c r="K221" i="3"/>
  <c r="K173" i="3"/>
  <c r="K129" i="3"/>
  <c r="K179" i="3"/>
  <c r="K168" i="3"/>
  <c r="K156" i="3"/>
  <c r="K146" i="3"/>
  <c r="K147" i="3"/>
  <c r="K140" i="3"/>
  <c r="K209" i="3"/>
  <c r="K206" i="3"/>
  <c r="K195" i="3"/>
  <c r="K194" i="3"/>
  <c r="K172" i="3"/>
  <c r="K157" i="3"/>
  <c r="K145" i="3"/>
  <c r="K150" i="3"/>
  <c r="K143" i="3"/>
  <c r="K196" i="3"/>
  <c r="K155" i="3"/>
  <c r="K128" i="3"/>
  <c r="K119" i="3"/>
  <c r="K91" i="3"/>
  <c r="K87" i="3"/>
  <c r="K124" i="3"/>
  <c r="K116" i="3"/>
  <c r="K115" i="3"/>
  <c r="K101" i="3"/>
  <c r="K99" i="3"/>
  <c r="K120" i="3"/>
  <c r="K114" i="3"/>
  <c r="K113" i="3"/>
  <c r="K97" i="3"/>
  <c r="K104" i="3"/>
  <c r="K93" i="3"/>
  <c r="K102" i="3"/>
  <c r="K103" i="3"/>
  <c r="K98" i="3"/>
  <c r="K92" i="3"/>
  <c r="K151" i="3"/>
  <c r="K142" i="3"/>
  <c r="K118" i="3"/>
  <c r="K96" i="3"/>
  <c r="K197" i="3"/>
  <c r="K131" i="3"/>
  <c r="K86" i="3"/>
  <c r="K130" i="3"/>
  <c r="K125" i="3"/>
  <c r="K153" i="3"/>
  <c r="K234" i="3"/>
  <c r="K152" i="3"/>
  <c r="K229" i="3"/>
  <c r="K222" i="3"/>
  <c r="K212" i="3"/>
  <c r="K183" i="3"/>
  <c r="K169" i="3"/>
  <c r="K238" i="3"/>
  <c r="K175" i="3"/>
  <c r="K94" i="3"/>
  <c r="K89" i="3"/>
  <c r="K239" i="3"/>
  <c r="K158" i="3"/>
  <c r="K88" i="3"/>
  <c r="K184" i="3"/>
  <c r="K121" i="3"/>
  <c r="K202" i="3"/>
  <c r="K180" i="3"/>
  <c r="K148" i="3"/>
  <c r="K126" i="3"/>
  <c r="K207" i="3"/>
  <c r="K170" i="3"/>
  <c r="K223" i="3"/>
  <c r="K77" i="3"/>
  <c r="K8" i="3"/>
  <c r="K10" i="3"/>
  <c r="K76" i="3"/>
  <c r="K65" i="3"/>
  <c r="K69" i="3"/>
  <c r="K74" i="3"/>
  <c r="K34" i="3"/>
  <c r="K66" i="3"/>
  <c r="K62" i="3"/>
  <c r="K22" i="3"/>
  <c r="K64" i="3"/>
  <c r="K60" i="3"/>
  <c r="K61" i="3"/>
  <c r="K71" i="3"/>
  <c r="K6" i="3"/>
  <c r="K70" i="3"/>
  <c r="K67" i="3"/>
  <c r="K17" i="3"/>
  <c r="K15" i="3"/>
  <c r="K21" i="3"/>
  <c r="K35" i="3"/>
  <c r="K18" i="3"/>
  <c r="K185" i="3"/>
  <c r="K42" i="3"/>
  <c r="K20" i="3"/>
  <c r="K59" i="3"/>
  <c r="K5" i="3"/>
  <c r="K39" i="3"/>
  <c r="K49" i="3"/>
  <c r="K50" i="3"/>
  <c r="K16" i="3"/>
  <c r="K72" i="3"/>
  <c r="K48" i="3"/>
  <c r="K47" i="3"/>
  <c r="K32" i="3"/>
  <c r="K23" i="3"/>
  <c r="K12" i="3"/>
  <c r="K38" i="3"/>
  <c r="K40" i="3"/>
  <c r="K224" i="3"/>
  <c r="K75" i="3"/>
  <c r="K7" i="3"/>
  <c r="K33" i="3"/>
  <c r="K13" i="3"/>
  <c r="K37" i="3"/>
  <c r="K45" i="3"/>
  <c r="K44" i="3"/>
  <c r="K43" i="3"/>
  <c r="K11" i="3"/>
  <c r="S123" i="3"/>
  <c r="S233" i="3"/>
  <c r="S199" i="3"/>
  <c r="S232" i="3"/>
  <c r="S231" i="3"/>
  <c r="S228" i="3"/>
  <c r="S206" i="3"/>
  <c r="S194" i="3"/>
  <c r="S167" i="3"/>
  <c r="S178" i="3"/>
  <c r="S236" i="3"/>
  <c r="S227" i="3"/>
  <c r="S201" i="3"/>
  <c r="S182" i="3"/>
  <c r="S237" i="3"/>
  <c r="S221" i="3"/>
  <c r="S210" i="3"/>
  <c r="S209" i="3"/>
  <c r="S197" i="3"/>
  <c r="S226" i="3"/>
  <c r="S168" i="3"/>
  <c r="S150" i="3"/>
  <c r="S143" i="3"/>
  <c r="S173" i="3"/>
  <c r="S141" i="3"/>
  <c r="S205" i="3"/>
  <c r="S204" i="3"/>
  <c r="S177" i="3"/>
  <c r="S174" i="3"/>
  <c r="S179" i="3"/>
  <c r="S156" i="3"/>
  <c r="S147" i="3"/>
  <c r="S140" i="3"/>
  <c r="S195" i="3"/>
  <c r="S172" i="3"/>
  <c r="S146" i="3"/>
  <c r="S200" i="3"/>
  <c r="S155" i="3"/>
  <c r="S151" i="3"/>
  <c r="S142" i="3"/>
  <c r="S131" i="3"/>
  <c r="S130" i="3"/>
  <c r="S157" i="3"/>
  <c r="S145" i="3"/>
  <c r="S128" i="3"/>
  <c r="S119" i="3"/>
  <c r="S91" i="3"/>
  <c r="S87" i="3"/>
  <c r="S124" i="3"/>
  <c r="S116" i="3"/>
  <c r="S115" i="3"/>
  <c r="S101" i="3"/>
  <c r="S99" i="3"/>
  <c r="S120" i="3"/>
  <c r="S114" i="3"/>
  <c r="S113" i="3"/>
  <c r="S97" i="3"/>
  <c r="S92" i="3"/>
  <c r="S129" i="3"/>
  <c r="S104" i="3"/>
  <c r="S93" i="3"/>
  <c r="S102" i="3"/>
  <c r="S103" i="3"/>
  <c r="S98" i="3"/>
  <c r="S118" i="3"/>
  <c r="S96" i="3"/>
  <c r="S86" i="3"/>
  <c r="S234" i="3"/>
  <c r="S183" i="3"/>
  <c r="S89" i="3"/>
  <c r="S239" i="3"/>
  <c r="S158" i="3"/>
  <c r="S222" i="3"/>
  <c r="S229" i="3"/>
  <c r="S211" i="3"/>
  <c r="S88" i="3"/>
  <c r="S169" i="3"/>
  <c r="S152" i="3"/>
  <c r="S175" i="3"/>
  <c r="S94" i="3"/>
  <c r="S212" i="3"/>
  <c r="S153" i="3"/>
  <c r="S238" i="3"/>
  <c r="S196" i="3"/>
  <c r="S125" i="3"/>
  <c r="S223" i="3"/>
  <c r="S148" i="3"/>
  <c r="S126" i="3"/>
  <c r="S121" i="3"/>
  <c r="S207" i="3"/>
  <c r="S202" i="3"/>
  <c r="S184" i="3"/>
  <c r="S180" i="3"/>
  <c r="S170" i="3"/>
  <c r="S18" i="3"/>
  <c r="S75" i="3"/>
  <c r="S71" i="3"/>
  <c r="S34" i="3"/>
  <c r="S20" i="3"/>
  <c r="S10" i="3"/>
  <c r="S60" i="3"/>
  <c r="S5" i="3"/>
  <c r="S11" i="3"/>
  <c r="S67" i="3"/>
  <c r="S23" i="3"/>
  <c r="S8" i="3"/>
  <c r="S69" i="3"/>
  <c r="S77" i="3"/>
  <c r="S65" i="3"/>
  <c r="S70" i="3"/>
  <c r="S21" i="3"/>
  <c r="S6" i="3"/>
  <c r="S61" i="3"/>
  <c r="S64" i="3"/>
  <c r="S76" i="3"/>
  <c r="S16" i="3"/>
  <c r="S17" i="3"/>
  <c r="S7" i="3"/>
  <c r="S62" i="3"/>
  <c r="S22" i="3"/>
  <c r="S12" i="3"/>
  <c r="S49" i="3"/>
  <c r="S39" i="3"/>
  <c r="S50" i="3"/>
  <c r="S59" i="3"/>
  <c r="S42" i="3"/>
  <c r="S66" i="3"/>
  <c r="S38" i="3"/>
  <c r="S74" i="3"/>
  <c r="S40" i="3"/>
  <c r="S48" i="3"/>
  <c r="S224" i="3"/>
  <c r="S44" i="3"/>
  <c r="S47" i="3"/>
  <c r="S37" i="3"/>
  <c r="S43" i="3"/>
  <c r="S33" i="3"/>
  <c r="S72" i="3"/>
  <c r="S15" i="3"/>
  <c r="S45" i="3"/>
  <c r="S32" i="3"/>
  <c r="S185" i="3"/>
  <c r="S35" i="3"/>
  <c r="S13" i="3"/>
  <c r="L167" i="3"/>
  <c r="L210" i="3"/>
  <c r="L237" i="3"/>
  <c r="L231" i="3"/>
  <c r="L227" i="3"/>
  <c r="L177" i="3"/>
  <c r="L199" i="3"/>
  <c r="L221" i="3"/>
  <c r="L212" i="3"/>
  <c r="L232" i="3"/>
  <c r="L226" i="3"/>
  <c r="L194" i="3"/>
  <c r="L236" i="3"/>
  <c r="L195" i="3"/>
  <c r="L233" i="3"/>
  <c r="L209" i="3"/>
  <c r="L147" i="3"/>
  <c r="L228" i="3"/>
  <c r="L150" i="3"/>
  <c r="L140" i="3"/>
  <c r="L204" i="3"/>
  <c r="L178" i="3"/>
  <c r="L174" i="3"/>
  <c r="L168" i="3"/>
  <c r="L157" i="3"/>
  <c r="L197" i="3"/>
  <c r="L142" i="3"/>
  <c r="L205" i="3"/>
  <c r="L200" i="3"/>
  <c r="L175" i="3"/>
  <c r="L172" i="3"/>
  <c r="L155" i="3"/>
  <c r="L146" i="3"/>
  <c r="L156" i="3"/>
  <c r="L151" i="3"/>
  <c r="L141" i="3"/>
  <c r="L129" i="3"/>
  <c r="L115" i="3"/>
  <c r="L102" i="3"/>
  <c r="L97" i="3"/>
  <c r="L93" i="3"/>
  <c r="L143" i="3"/>
  <c r="L128" i="3"/>
  <c r="L116" i="3"/>
  <c r="L103" i="3"/>
  <c r="L98" i="3"/>
  <c r="L92" i="3"/>
  <c r="L87" i="3"/>
  <c r="L182" i="3"/>
  <c r="L173" i="3"/>
  <c r="L145" i="3"/>
  <c r="L118" i="3"/>
  <c r="L114" i="3"/>
  <c r="L113" i="3"/>
  <c r="L158" i="3"/>
  <c r="L96" i="3"/>
  <c r="L124" i="3"/>
  <c r="L119" i="3"/>
  <c r="L130" i="3"/>
  <c r="L123" i="3"/>
  <c r="L91" i="3"/>
  <c r="L86" i="3"/>
  <c r="L99" i="3"/>
  <c r="L101" i="3"/>
  <c r="L234" i="3"/>
  <c r="L229" i="3"/>
  <c r="L211" i="3"/>
  <c r="L206" i="3"/>
  <c r="L196" i="3"/>
  <c r="L183" i="3"/>
  <c r="L169" i="3"/>
  <c r="L131" i="3"/>
  <c r="L222" i="3"/>
  <c r="L94" i="3"/>
  <c r="L153" i="3"/>
  <c r="L120" i="3"/>
  <c r="L239" i="3"/>
  <c r="L179" i="3"/>
  <c r="L88" i="3"/>
  <c r="L89" i="3"/>
  <c r="L104" i="3"/>
  <c r="L238" i="3"/>
  <c r="L201" i="3"/>
  <c r="L152" i="3"/>
  <c r="L125" i="3"/>
  <c r="L202" i="3"/>
  <c r="L180" i="3"/>
  <c r="L223" i="3"/>
  <c r="L184" i="3"/>
  <c r="L170" i="3"/>
  <c r="L148" i="3"/>
  <c r="L126" i="3"/>
  <c r="L121" i="3"/>
  <c r="L207" i="3"/>
  <c r="L69" i="3"/>
  <c r="L75" i="3"/>
  <c r="L23" i="3"/>
  <c r="L17" i="3"/>
  <c r="L76" i="3"/>
  <c r="L71" i="3"/>
  <c r="L77" i="3"/>
  <c r="L66" i="3"/>
  <c r="L49" i="3"/>
  <c r="L16" i="3"/>
  <c r="L20" i="3"/>
  <c r="L10" i="3"/>
  <c r="L70" i="3"/>
  <c r="L74" i="3"/>
  <c r="L60" i="3"/>
  <c r="L67" i="3"/>
  <c r="L64" i="3"/>
  <c r="L15" i="3"/>
  <c r="L6" i="3"/>
  <c r="L59" i="3"/>
  <c r="L62" i="3"/>
  <c r="L61" i="3"/>
  <c r="L5" i="3"/>
  <c r="L44" i="3"/>
  <c r="L22" i="3"/>
  <c r="L12" i="3"/>
  <c r="L48" i="3"/>
  <c r="L185" i="3"/>
  <c r="L21" i="3"/>
  <c r="L8" i="3"/>
  <c r="L37" i="3"/>
  <c r="L39" i="3"/>
  <c r="L72" i="3"/>
  <c r="L7" i="3"/>
  <c r="L33" i="3"/>
  <c r="L65" i="3"/>
  <c r="L11" i="3"/>
  <c r="L34" i="3"/>
  <c r="L32" i="3"/>
  <c r="L224" i="3"/>
  <c r="L42" i="3"/>
  <c r="L18" i="3"/>
  <c r="L38" i="3"/>
  <c r="L43" i="3"/>
  <c r="L47" i="3"/>
  <c r="L45" i="3"/>
  <c r="L13" i="3"/>
  <c r="L40" i="3"/>
  <c r="L35" i="3"/>
  <c r="L50" i="3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V237" i="3" l="1"/>
  <c r="V210" i="3"/>
  <c r="V194" i="3"/>
  <c r="V226" i="3"/>
  <c r="V233" i="3"/>
  <c r="V229" i="3"/>
  <c r="V221" i="3"/>
  <c r="V195" i="3"/>
  <c r="V206" i="3"/>
  <c r="V205" i="3"/>
  <c r="V199" i="3"/>
  <c r="V200" i="3"/>
  <c r="V234" i="3"/>
  <c r="V209" i="3"/>
  <c r="V179" i="3"/>
  <c r="V231" i="3"/>
  <c r="V232" i="3"/>
  <c r="V228" i="3"/>
  <c r="V182" i="3"/>
  <c r="V177" i="3"/>
  <c r="V172" i="3"/>
  <c r="V167" i="3"/>
  <c r="V146" i="3"/>
  <c r="V140" i="3"/>
  <c r="V204" i="3"/>
  <c r="V175" i="3"/>
  <c r="V152" i="3"/>
  <c r="V130" i="3"/>
  <c r="V158" i="3"/>
  <c r="V151" i="3"/>
  <c r="V143" i="3"/>
  <c r="V173" i="3"/>
  <c r="V157" i="3"/>
  <c r="V156" i="3"/>
  <c r="V153" i="3"/>
  <c r="V145" i="3"/>
  <c r="V178" i="3"/>
  <c r="V155" i="3"/>
  <c r="V150" i="3"/>
  <c r="V141" i="3"/>
  <c r="V227" i="3"/>
  <c r="V128" i="3"/>
  <c r="V104" i="3"/>
  <c r="V98" i="3"/>
  <c r="V93" i="3"/>
  <c r="V124" i="3"/>
  <c r="V114" i="3"/>
  <c r="V120" i="3"/>
  <c r="V115" i="3"/>
  <c r="V96" i="3"/>
  <c r="V91" i="3"/>
  <c r="V92" i="3"/>
  <c r="V87" i="3"/>
  <c r="V101" i="3"/>
  <c r="V102" i="3"/>
  <c r="V99" i="3"/>
  <c r="V129" i="3"/>
  <c r="V123" i="3"/>
  <c r="V118" i="3"/>
  <c r="V89" i="3"/>
  <c r="V142" i="3"/>
  <c r="V119" i="3"/>
  <c r="V113" i="3"/>
  <c r="V97" i="3"/>
  <c r="V103" i="3"/>
  <c r="V116" i="3"/>
  <c r="V86" i="3"/>
  <c r="V236" i="3"/>
  <c r="V168" i="3"/>
  <c r="V94" i="3"/>
  <c r="V196" i="3"/>
  <c r="V88" i="3"/>
  <c r="V212" i="3"/>
  <c r="V201" i="3"/>
  <c r="V131" i="3"/>
  <c r="V238" i="3"/>
  <c r="V125" i="3"/>
  <c r="V183" i="3"/>
  <c r="V239" i="3"/>
  <c r="V211" i="3"/>
  <c r="V197" i="3"/>
  <c r="V222" i="3"/>
  <c r="V174" i="3"/>
  <c r="V169" i="3"/>
  <c r="V147" i="3"/>
  <c r="V121" i="3"/>
  <c r="V223" i="3"/>
  <c r="V202" i="3"/>
  <c r="V207" i="3"/>
  <c r="V184" i="3"/>
  <c r="V170" i="3"/>
  <c r="V148" i="3"/>
  <c r="V180" i="3"/>
  <c r="V126" i="3"/>
  <c r="V65" i="3"/>
  <c r="V49" i="3"/>
  <c r="V64" i="3"/>
  <c r="V77" i="3"/>
  <c r="V66" i="3"/>
  <c r="V75" i="3"/>
  <c r="V61" i="3"/>
  <c r="V69" i="3"/>
  <c r="V72" i="3"/>
  <c r="V6" i="3"/>
  <c r="V70" i="3"/>
  <c r="V67" i="3"/>
  <c r="V71" i="3"/>
  <c r="V5" i="3"/>
  <c r="V20" i="3"/>
  <c r="V62" i="3"/>
  <c r="V59" i="3"/>
  <c r="V21" i="3"/>
  <c r="V34" i="3"/>
  <c r="V15" i="3"/>
  <c r="V13" i="3"/>
  <c r="V11" i="3"/>
  <c r="V12" i="3"/>
  <c r="V47" i="3"/>
  <c r="V38" i="3"/>
  <c r="V42" i="3"/>
  <c r="V48" i="3"/>
  <c r="V185" i="3"/>
  <c r="V50" i="3"/>
  <c r="V76" i="3"/>
  <c r="V10" i="3"/>
  <c r="V32" i="3"/>
  <c r="V33" i="3"/>
  <c r="V45" i="3"/>
  <c r="V35" i="3"/>
  <c r="V17" i="3"/>
  <c r="V44" i="3"/>
  <c r="V74" i="3"/>
  <c r="V16" i="3"/>
  <c r="V18" i="3"/>
  <c r="V40" i="3"/>
  <c r="V23" i="3"/>
  <c r="V22" i="3"/>
  <c r="V39" i="3"/>
  <c r="V224" i="3"/>
  <c r="V60" i="3"/>
  <c r="V7" i="3"/>
  <c r="V37" i="3"/>
  <c r="V8" i="3"/>
  <c r="V43" i="3"/>
  <c r="N226" i="3"/>
  <c r="N204" i="3"/>
  <c r="N233" i="3"/>
  <c r="N229" i="3"/>
  <c r="N236" i="3"/>
  <c r="N212" i="3"/>
  <c r="N206" i="3"/>
  <c r="N205" i="3"/>
  <c r="N199" i="3"/>
  <c r="N200" i="3"/>
  <c r="N234" i="3"/>
  <c r="N209" i="3"/>
  <c r="N179" i="3"/>
  <c r="N227" i="3"/>
  <c r="N237" i="3"/>
  <c r="N231" i="3"/>
  <c r="N210" i="3"/>
  <c r="N194" i="3"/>
  <c r="N197" i="3"/>
  <c r="N221" i="3"/>
  <c r="N177" i="3"/>
  <c r="N175" i="3"/>
  <c r="N130" i="3"/>
  <c r="N195" i="3"/>
  <c r="N158" i="3"/>
  <c r="N151" i="3"/>
  <c r="N147" i="3"/>
  <c r="N143" i="3"/>
  <c r="N182" i="3"/>
  <c r="N232" i="3"/>
  <c r="N228" i="3"/>
  <c r="N196" i="3"/>
  <c r="N173" i="3"/>
  <c r="N128" i="3"/>
  <c r="N155" i="3"/>
  <c r="N156" i="3"/>
  <c r="N145" i="3"/>
  <c r="N201" i="3"/>
  <c r="N178" i="3"/>
  <c r="N150" i="3"/>
  <c r="N141" i="3"/>
  <c r="N174" i="3"/>
  <c r="N169" i="3"/>
  <c r="N168" i="3"/>
  <c r="N142" i="3"/>
  <c r="N172" i="3"/>
  <c r="N167" i="3"/>
  <c r="N146" i="3"/>
  <c r="N140" i="3"/>
  <c r="N114" i="3"/>
  <c r="N157" i="3"/>
  <c r="N120" i="3"/>
  <c r="N115" i="3"/>
  <c r="N96" i="3"/>
  <c r="N91" i="3"/>
  <c r="N92" i="3"/>
  <c r="N87" i="3"/>
  <c r="N101" i="3"/>
  <c r="N102" i="3"/>
  <c r="N99" i="3"/>
  <c r="N124" i="3"/>
  <c r="N118" i="3"/>
  <c r="N119" i="3"/>
  <c r="N97" i="3"/>
  <c r="N123" i="3"/>
  <c r="N113" i="3"/>
  <c r="N103" i="3"/>
  <c r="N129" i="3"/>
  <c r="N116" i="3"/>
  <c r="N94" i="3"/>
  <c r="N98" i="3"/>
  <c r="N86" i="3"/>
  <c r="N131" i="3"/>
  <c r="N93" i="3"/>
  <c r="N104" i="3"/>
  <c r="N222" i="3"/>
  <c r="N183" i="3"/>
  <c r="N89" i="3"/>
  <c r="N238" i="3"/>
  <c r="N152" i="3"/>
  <c r="N153" i="3"/>
  <c r="N211" i="3"/>
  <c r="N239" i="3"/>
  <c r="N88" i="3"/>
  <c r="N125" i="3"/>
  <c r="N126" i="3"/>
  <c r="N121" i="3"/>
  <c r="N148" i="3"/>
  <c r="N207" i="3"/>
  <c r="N180" i="3"/>
  <c r="N223" i="3"/>
  <c r="N170" i="3"/>
  <c r="N202" i="3"/>
  <c r="N184" i="3"/>
  <c r="N59" i="3"/>
  <c r="N75" i="3"/>
  <c r="N65" i="3"/>
  <c r="N10" i="3"/>
  <c r="N69" i="3"/>
  <c r="N49" i="3"/>
  <c r="N17" i="3"/>
  <c r="N64" i="3"/>
  <c r="N70" i="3"/>
  <c r="N67" i="3"/>
  <c r="N76" i="3"/>
  <c r="N40" i="3"/>
  <c r="N5" i="3"/>
  <c r="N60" i="3"/>
  <c r="N66" i="3"/>
  <c r="N74" i="3"/>
  <c r="N62" i="3"/>
  <c r="N6" i="3"/>
  <c r="N16" i="3"/>
  <c r="N21" i="3"/>
  <c r="N11" i="3"/>
  <c r="N77" i="3"/>
  <c r="N23" i="3"/>
  <c r="N13" i="3"/>
  <c r="N12" i="3"/>
  <c r="N72" i="3"/>
  <c r="N43" i="3"/>
  <c r="N224" i="3"/>
  <c r="N39" i="3"/>
  <c r="N50" i="3"/>
  <c r="N7" i="3"/>
  <c r="N44" i="3"/>
  <c r="N8" i="3"/>
  <c r="N47" i="3"/>
  <c r="N33" i="3"/>
  <c r="N34" i="3"/>
  <c r="N22" i="3"/>
  <c r="N38" i="3"/>
  <c r="N61" i="3"/>
  <c r="N18" i="3"/>
  <c r="N185" i="3"/>
  <c r="N71" i="3"/>
  <c r="N20" i="3"/>
  <c r="N15" i="3"/>
  <c r="N42" i="3"/>
  <c r="N37" i="3"/>
  <c r="N32" i="3"/>
  <c r="N48" i="3"/>
  <c r="N35" i="3"/>
  <c r="N45" i="3"/>
  <c r="R228" i="3"/>
  <c r="R210" i="3"/>
  <c r="R194" i="3"/>
  <c r="R237" i="3"/>
  <c r="R229" i="3"/>
  <c r="R233" i="3"/>
  <c r="R232" i="3"/>
  <c r="R226" i="3"/>
  <c r="R221" i="3"/>
  <c r="R231" i="3"/>
  <c r="R227" i="3"/>
  <c r="R236" i="3"/>
  <c r="R209" i="3"/>
  <c r="R196" i="3"/>
  <c r="R205" i="3"/>
  <c r="R206" i="3"/>
  <c r="R200" i="3"/>
  <c r="R201" i="3"/>
  <c r="R123" i="3"/>
  <c r="R172" i="3"/>
  <c r="R169" i="3"/>
  <c r="R155" i="3"/>
  <c r="R143" i="3"/>
  <c r="R182" i="3"/>
  <c r="R178" i="3"/>
  <c r="R177" i="3"/>
  <c r="R147" i="3"/>
  <c r="R140" i="3"/>
  <c r="R173" i="3"/>
  <c r="R168" i="3"/>
  <c r="R141" i="3"/>
  <c r="R167" i="3"/>
  <c r="R131" i="3"/>
  <c r="R204" i="3"/>
  <c r="R199" i="3"/>
  <c r="R156" i="3"/>
  <c r="R151" i="3"/>
  <c r="R145" i="3"/>
  <c r="R195" i="3"/>
  <c r="R179" i="3"/>
  <c r="R175" i="3"/>
  <c r="R157" i="3"/>
  <c r="R150" i="3"/>
  <c r="R146" i="3"/>
  <c r="R142" i="3"/>
  <c r="R130" i="3"/>
  <c r="R120" i="3"/>
  <c r="R101" i="3"/>
  <c r="R98" i="3"/>
  <c r="R129" i="3"/>
  <c r="R118" i="3"/>
  <c r="R96" i="3"/>
  <c r="R128" i="3"/>
  <c r="R99" i="3"/>
  <c r="R94" i="3"/>
  <c r="R115" i="3"/>
  <c r="R93" i="3"/>
  <c r="R102" i="3"/>
  <c r="R103" i="3"/>
  <c r="R97" i="3"/>
  <c r="R92" i="3"/>
  <c r="R174" i="3"/>
  <c r="R124" i="3"/>
  <c r="R114" i="3"/>
  <c r="R113" i="3"/>
  <c r="R119" i="3"/>
  <c r="R91" i="3"/>
  <c r="R86" i="3"/>
  <c r="R87" i="3"/>
  <c r="R125" i="3"/>
  <c r="R88" i="3"/>
  <c r="R158" i="3"/>
  <c r="R116" i="3"/>
  <c r="R89" i="3"/>
  <c r="R222" i="3"/>
  <c r="R183" i="3"/>
  <c r="R153" i="3"/>
  <c r="R197" i="3"/>
  <c r="R238" i="3"/>
  <c r="R211" i="3"/>
  <c r="R152" i="3"/>
  <c r="R104" i="3"/>
  <c r="R239" i="3"/>
  <c r="R234" i="3"/>
  <c r="R212" i="3"/>
  <c r="R223" i="3"/>
  <c r="R180" i="3"/>
  <c r="R121" i="3"/>
  <c r="R184" i="3"/>
  <c r="R170" i="3"/>
  <c r="R148" i="3"/>
  <c r="R126" i="3"/>
  <c r="R207" i="3"/>
  <c r="R202" i="3"/>
  <c r="R71" i="3"/>
  <c r="R64" i="3"/>
  <c r="R70" i="3"/>
  <c r="R16" i="3"/>
  <c r="R21" i="3"/>
  <c r="R8" i="3"/>
  <c r="R74" i="3"/>
  <c r="R60" i="3"/>
  <c r="R62" i="3"/>
  <c r="R67" i="3"/>
  <c r="R5" i="3"/>
  <c r="R22" i="3"/>
  <c r="R15" i="3"/>
  <c r="R75" i="3"/>
  <c r="R65" i="3"/>
  <c r="R66" i="3"/>
  <c r="R59" i="3"/>
  <c r="R18" i="3"/>
  <c r="R17" i="3"/>
  <c r="R77" i="3"/>
  <c r="R76" i="3"/>
  <c r="R10" i="3"/>
  <c r="R43" i="3"/>
  <c r="R40" i="3"/>
  <c r="R47" i="3"/>
  <c r="R35" i="3"/>
  <c r="R38" i="3"/>
  <c r="R42" i="3"/>
  <c r="R48" i="3"/>
  <c r="R33" i="3"/>
  <c r="R20" i="3"/>
  <c r="R50" i="3"/>
  <c r="R12" i="3"/>
  <c r="R7" i="3"/>
  <c r="R34" i="3"/>
  <c r="R45" i="3"/>
  <c r="R44" i="3"/>
  <c r="R61" i="3"/>
  <c r="R13" i="3"/>
  <c r="R224" i="3"/>
  <c r="R185" i="3"/>
  <c r="R69" i="3"/>
  <c r="R6" i="3"/>
  <c r="R23" i="3"/>
  <c r="R32" i="3"/>
  <c r="R37" i="3"/>
  <c r="R49" i="3"/>
  <c r="R39" i="3"/>
  <c r="R11" i="3"/>
  <c r="R72" i="3"/>
  <c r="G4" i="3"/>
  <c r="G236" i="3"/>
  <c r="G231" i="3"/>
  <c r="G228" i="3"/>
  <c r="G234" i="3"/>
  <c r="G239" i="3"/>
  <c r="G232" i="3"/>
  <c r="G209" i="3"/>
  <c r="G206" i="3"/>
  <c r="G201" i="3"/>
  <c r="G221" i="3"/>
  <c r="G238" i="3"/>
  <c r="G226" i="3"/>
  <c r="G199" i="3"/>
  <c r="G196" i="3"/>
  <c r="G177" i="3"/>
  <c r="G167" i="3"/>
  <c r="G227" i="3"/>
  <c r="G194" i="3"/>
  <c r="G195" i="3"/>
  <c r="G237" i="3"/>
  <c r="G205" i="3"/>
  <c r="G183" i="3"/>
  <c r="G204" i="3"/>
  <c r="G172" i="3"/>
  <c r="G158" i="3"/>
  <c r="G146" i="3"/>
  <c r="G178" i="3"/>
  <c r="G156" i="3"/>
  <c r="G150" i="3"/>
  <c r="G151" i="3"/>
  <c r="G222" i="3"/>
  <c r="G200" i="3"/>
  <c r="G145" i="3"/>
  <c r="G141" i="3"/>
  <c r="G142" i="3"/>
  <c r="G140" i="3"/>
  <c r="G210" i="3"/>
  <c r="G182" i="3"/>
  <c r="G174" i="3"/>
  <c r="G147" i="3"/>
  <c r="G130" i="3"/>
  <c r="G155" i="3"/>
  <c r="G101" i="3"/>
  <c r="G97" i="3"/>
  <c r="G87" i="3"/>
  <c r="G153" i="3"/>
  <c r="G168" i="3"/>
  <c r="G157" i="3"/>
  <c r="G131" i="3"/>
  <c r="G93" i="3"/>
  <c r="G128" i="3"/>
  <c r="G129" i="3"/>
  <c r="G124" i="3"/>
  <c r="G120" i="3"/>
  <c r="G118" i="3"/>
  <c r="G116" i="3"/>
  <c r="G86" i="3"/>
  <c r="G115" i="3"/>
  <c r="G114" i="3"/>
  <c r="G98" i="3"/>
  <c r="G173" i="3"/>
  <c r="G113" i="3"/>
  <c r="G102" i="3"/>
  <c r="G96" i="3"/>
  <c r="G92" i="3"/>
  <c r="G91" i="3"/>
  <c r="G103" i="3"/>
  <c r="G99" i="3"/>
  <c r="G123" i="3"/>
  <c r="G119" i="3"/>
  <c r="G152" i="3"/>
  <c r="G233" i="3"/>
  <c r="G211" i="3"/>
  <c r="G197" i="3"/>
  <c r="G179" i="3"/>
  <c r="G175" i="3"/>
  <c r="G125" i="3"/>
  <c r="G143" i="3"/>
  <c r="G104" i="3"/>
  <c r="G88" i="3"/>
  <c r="G229" i="3"/>
  <c r="G212" i="3"/>
  <c r="G169" i="3"/>
  <c r="G94" i="3"/>
  <c r="G89" i="3"/>
  <c r="G202" i="3"/>
  <c r="G207" i="3"/>
  <c r="G184" i="3"/>
  <c r="G170" i="3"/>
  <c r="G180" i="3"/>
  <c r="G121" i="3"/>
  <c r="G126" i="3"/>
  <c r="G148" i="3"/>
  <c r="G223" i="3"/>
  <c r="G75" i="3"/>
  <c r="G74" i="3"/>
  <c r="G20" i="3"/>
  <c r="G23" i="3"/>
  <c r="G12" i="3"/>
  <c r="G40" i="3"/>
  <c r="G62" i="3"/>
  <c r="G61" i="3"/>
  <c r="G70" i="3"/>
  <c r="G13" i="3"/>
  <c r="G15" i="3"/>
  <c r="G60" i="3"/>
  <c r="G5" i="3"/>
  <c r="G6" i="3"/>
  <c r="G22" i="3"/>
  <c r="G16" i="3"/>
  <c r="G18" i="3"/>
  <c r="G17" i="3"/>
  <c r="G72" i="3"/>
  <c r="G69" i="3"/>
  <c r="G67" i="3"/>
  <c r="G77" i="3"/>
  <c r="G8" i="3"/>
  <c r="G66" i="3"/>
  <c r="G65" i="3"/>
  <c r="G44" i="3"/>
  <c r="G34" i="3"/>
  <c r="G59" i="3"/>
  <c r="G76" i="3"/>
  <c r="G11" i="3"/>
  <c r="G47" i="3"/>
  <c r="G32" i="3"/>
  <c r="G33" i="3"/>
  <c r="G43" i="3"/>
  <c r="G224" i="3"/>
  <c r="G64" i="3"/>
  <c r="G42" i="3"/>
  <c r="G38" i="3"/>
  <c r="G39" i="3"/>
  <c r="G10" i="3"/>
  <c r="G7" i="3"/>
  <c r="G49" i="3"/>
  <c r="G37" i="3"/>
  <c r="G48" i="3"/>
  <c r="G185" i="3"/>
  <c r="G71" i="3"/>
  <c r="G21" i="3"/>
  <c r="G50" i="3"/>
  <c r="G45" i="3"/>
  <c r="G35" i="3"/>
  <c r="X221" i="3"/>
  <c r="X204" i="3"/>
  <c r="X195" i="3"/>
  <c r="X237" i="3"/>
  <c r="X233" i="3"/>
  <c r="X231" i="3"/>
  <c r="X234" i="3"/>
  <c r="X228" i="3"/>
  <c r="X210" i="3"/>
  <c r="X194" i="3"/>
  <c r="X183" i="3"/>
  <c r="X178" i="3"/>
  <c r="X177" i="3"/>
  <c r="X201" i="3"/>
  <c r="X236" i="3"/>
  <c r="X227" i="3"/>
  <c r="X226" i="3"/>
  <c r="X206" i="3"/>
  <c r="X200" i="3"/>
  <c r="X179" i="3"/>
  <c r="X168" i="3"/>
  <c r="X147" i="3"/>
  <c r="X199" i="3"/>
  <c r="X173" i="3"/>
  <c r="X156" i="3"/>
  <c r="X209" i="3"/>
  <c r="X174" i="3"/>
  <c r="X150" i="3"/>
  <c r="X145" i="3"/>
  <c r="X172" i="3"/>
  <c r="X157" i="3"/>
  <c r="X142" i="3"/>
  <c r="X155" i="3"/>
  <c r="X151" i="3"/>
  <c r="X141" i="3"/>
  <c r="X140" i="3"/>
  <c r="X182" i="3"/>
  <c r="X167" i="3"/>
  <c r="X146" i="3"/>
  <c r="X120" i="3"/>
  <c r="X113" i="3"/>
  <c r="X102" i="3"/>
  <c r="X97" i="3"/>
  <c r="X91" i="3"/>
  <c r="X232" i="3"/>
  <c r="X175" i="3"/>
  <c r="X130" i="3"/>
  <c r="X131" i="3"/>
  <c r="X125" i="3"/>
  <c r="X158" i="3"/>
  <c r="X124" i="3"/>
  <c r="X119" i="3"/>
  <c r="X123" i="3"/>
  <c r="X116" i="3"/>
  <c r="X101" i="3"/>
  <c r="X93" i="3"/>
  <c r="X129" i="3"/>
  <c r="X103" i="3"/>
  <c r="X98" i="3"/>
  <c r="X99" i="3"/>
  <c r="X96" i="3"/>
  <c r="X87" i="3"/>
  <c r="X86" i="3"/>
  <c r="X118" i="3"/>
  <c r="X114" i="3"/>
  <c r="X92" i="3"/>
  <c r="X115" i="3"/>
  <c r="X128" i="3"/>
  <c r="X205" i="3"/>
  <c r="X222" i="3"/>
  <c r="X239" i="3"/>
  <c r="X212" i="3"/>
  <c r="X196" i="3"/>
  <c r="X94" i="3"/>
  <c r="X89" i="3"/>
  <c r="X197" i="3"/>
  <c r="X169" i="3"/>
  <c r="X153" i="3"/>
  <c r="X152" i="3"/>
  <c r="X88" i="3"/>
  <c r="X143" i="3"/>
  <c r="X104" i="3"/>
  <c r="X229" i="3"/>
  <c r="X238" i="3"/>
  <c r="X211" i="3"/>
  <c r="X126" i="3"/>
  <c r="X180" i="3"/>
  <c r="X184" i="3"/>
  <c r="X170" i="3"/>
  <c r="X223" i="3"/>
  <c r="X202" i="3"/>
  <c r="X148" i="3"/>
  <c r="X207" i="3"/>
  <c r="X121" i="3"/>
  <c r="X76" i="3"/>
  <c r="X64" i="3"/>
  <c r="X65" i="3"/>
  <c r="X5" i="3"/>
  <c r="X20" i="3"/>
  <c r="X40" i="3"/>
  <c r="X15" i="3"/>
  <c r="X10" i="3"/>
  <c r="X13" i="3"/>
  <c r="X59" i="3"/>
  <c r="X60" i="3"/>
  <c r="X61" i="3"/>
  <c r="X69" i="3"/>
  <c r="X71" i="3"/>
  <c r="X22" i="3"/>
  <c r="X12" i="3"/>
  <c r="X67" i="3"/>
  <c r="X74" i="3"/>
  <c r="X75" i="3"/>
  <c r="X18" i="3"/>
  <c r="X8" i="3"/>
  <c r="X66" i="3"/>
  <c r="X16" i="3"/>
  <c r="X77" i="3"/>
  <c r="X17" i="3"/>
  <c r="X44" i="3"/>
  <c r="X49" i="3"/>
  <c r="X72" i="3"/>
  <c r="X6" i="3"/>
  <c r="X47" i="3"/>
  <c r="X42" i="3"/>
  <c r="X224" i="3"/>
  <c r="X45" i="3"/>
  <c r="X38" i="3"/>
  <c r="X70" i="3"/>
  <c r="X48" i="3"/>
  <c r="X11" i="3"/>
  <c r="X7" i="3"/>
  <c r="X37" i="3"/>
  <c r="X62" i="3"/>
  <c r="X32" i="3"/>
  <c r="X33" i="3"/>
  <c r="X43" i="3"/>
  <c r="X185" i="3"/>
  <c r="X50" i="3"/>
  <c r="X35" i="3"/>
  <c r="X34" i="3"/>
  <c r="X21" i="3"/>
  <c r="X23" i="3"/>
  <c r="X39" i="3"/>
  <c r="J229" i="3"/>
  <c r="J205" i="3"/>
  <c r="J204" i="3"/>
  <c r="J199" i="3"/>
  <c r="J182" i="3"/>
  <c r="J177" i="3"/>
  <c r="J233" i="3"/>
  <c r="J123" i="3"/>
  <c r="J226" i="3"/>
  <c r="J231" i="3"/>
  <c r="J227" i="3"/>
  <c r="J195" i="3"/>
  <c r="J237" i="3"/>
  <c r="J236" i="3"/>
  <c r="J209" i="3"/>
  <c r="J228" i="3"/>
  <c r="J210" i="3"/>
  <c r="J194" i="3"/>
  <c r="J155" i="3"/>
  <c r="J143" i="3"/>
  <c r="J221" i="3"/>
  <c r="J178" i="3"/>
  <c r="J140" i="3"/>
  <c r="J173" i="3"/>
  <c r="J168" i="3"/>
  <c r="J141" i="3"/>
  <c r="J211" i="3"/>
  <c r="J200" i="3"/>
  <c r="J167" i="3"/>
  <c r="J232" i="3"/>
  <c r="J145" i="3"/>
  <c r="J174" i="3"/>
  <c r="J129" i="3"/>
  <c r="J206" i="3"/>
  <c r="J201" i="3"/>
  <c r="J172" i="3"/>
  <c r="J169" i="3"/>
  <c r="J175" i="3"/>
  <c r="J156" i="3"/>
  <c r="J114" i="3"/>
  <c r="J118" i="3"/>
  <c r="J96" i="3"/>
  <c r="J131" i="3"/>
  <c r="J99" i="3"/>
  <c r="J94" i="3"/>
  <c r="J115" i="3"/>
  <c r="J93" i="3"/>
  <c r="J151" i="3"/>
  <c r="J146" i="3"/>
  <c r="J142" i="3"/>
  <c r="J128" i="3"/>
  <c r="J103" i="3"/>
  <c r="J97" i="3"/>
  <c r="J92" i="3"/>
  <c r="J179" i="3"/>
  <c r="J130" i="3"/>
  <c r="J113" i="3"/>
  <c r="J87" i="3"/>
  <c r="J124" i="3"/>
  <c r="J119" i="3"/>
  <c r="J102" i="3"/>
  <c r="J91" i="3"/>
  <c r="J86" i="3"/>
  <c r="J157" i="3"/>
  <c r="J101" i="3"/>
  <c r="J150" i="3"/>
  <c r="J120" i="3"/>
  <c r="J98" i="3"/>
  <c r="J238" i="3"/>
  <c r="J212" i="3"/>
  <c r="J125" i="3"/>
  <c r="J152" i="3"/>
  <c r="J239" i="3"/>
  <c r="J158" i="3"/>
  <c r="J116" i="3"/>
  <c r="J196" i="3"/>
  <c r="J183" i="3"/>
  <c r="J153" i="3"/>
  <c r="J147" i="3"/>
  <c r="J104" i="3"/>
  <c r="J88" i="3"/>
  <c r="J234" i="3"/>
  <c r="J222" i="3"/>
  <c r="J89" i="3"/>
  <c r="J197" i="3"/>
  <c r="J148" i="3"/>
  <c r="J202" i="3"/>
  <c r="J207" i="3"/>
  <c r="J121" i="3"/>
  <c r="J223" i="3"/>
  <c r="J126" i="3"/>
  <c r="J180" i="3"/>
  <c r="J170" i="3"/>
  <c r="J184" i="3"/>
  <c r="J49" i="3"/>
  <c r="J74" i="3"/>
  <c r="J62" i="3"/>
  <c r="J71" i="3"/>
  <c r="J6" i="3"/>
  <c r="J75" i="3"/>
  <c r="J70" i="3"/>
  <c r="J67" i="3"/>
  <c r="J5" i="3"/>
  <c r="J16" i="3"/>
  <c r="J66" i="3"/>
  <c r="J60" i="3"/>
  <c r="J77" i="3"/>
  <c r="J8" i="3"/>
  <c r="J69" i="3"/>
  <c r="J61" i="3"/>
  <c r="J12" i="3"/>
  <c r="J22" i="3"/>
  <c r="J65" i="3"/>
  <c r="J64" i="3"/>
  <c r="J76" i="3"/>
  <c r="J17" i="3"/>
  <c r="J59" i="3"/>
  <c r="J10" i="3"/>
  <c r="J44" i="3"/>
  <c r="J72" i="3"/>
  <c r="J39" i="3"/>
  <c r="J47" i="3"/>
  <c r="J45" i="3"/>
  <c r="J7" i="3"/>
  <c r="J34" i="3"/>
  <c r="J33" i="3"/>
  <c r="J20" i="3"/>
  <c r="J37" i="3"/>
  <c r="J43" i="3"/>
  <c r="J15" i="3"/>
  <c r="J21" i="3"/>
  <c r="J23" i="3"/>
  <c r="J18" i="3"/>
  <c r="J185" i="3"/>
  <c r="J40" i="3"/>
  <c r="J50" i="3"/>
  <c r="J35" i="3"/>
  <c r="J32" i="3"/>
  <c r="J42" i="3"/>
  <c r="J38" i="3"/>
  <c r="J48" i="3"/>
  <c r="J13" i="3"/>
  <c r="J224" i="3"/>
  <c r="J11" i="3"/>
  <c r="AD232" i="3"/>
  <c r="AD231" i="3"/>
  <c r="AD221" i="3"/>
  <c r="AD197" i="3"/>
  <c r="AD177" i="3"/>
  <c r="AD237" i="3"/>
  <c r="AD227" i="3"/>
  <c r="AD226" i="3"/>
  <c r="AD196" i="3"/>
  <c r="AD229" i="3"/>
  <c r="AD195" i="3"/>
  <c r="AD206" i="3"/>
  <c r="AD205" i="3"/>
  <c r="AD199" i="3"/>
  <c r="AD200" i="3"/>
  <c r="AD141" i="3"/>
  <c r="AD236" i="3"/>
  <c r="AD233" i="3"/>
  <c r="AD209" i="3"/>
  <c r="AD194" i="3"/>
  <c r="AD172" i="3"/>
  <c r="AD168" i="3"/>
  <c r="AD167" i="3"/>
  <c r="AD146" i="3"/>
  <c r="AD140" i="3"/>
  <c r="AD210" i="3"/>
  <c r="AD204" i="3"/>
  <c r="AD175" i="3"/>
  <c r="AD150" i="3"/>
  <c r="AD147" i="3"/>
  <c r="AD130" i="3"/>
  <c r="AD234" i="3"/>
  <c r="AD179" i="3"/>
  <c r="AD158" i="3"/>
  <c r="AD151" i="3"/>
  <c r="AD143" i="3"/>
  <c r="AD182" i="3"/>
  <c r="AD173" i="3"/>
  <c r="AD155" i="3"/>
  <c r="AD128" i="3"/>
  <c r="AD178" i="3"/>
  <c r="AD157" i="3"/>
  <c r="AD156" i="3"/>
  <c r="AD145" i="3"/>
  <c r="AD142" i="3"/>
  <c r="AD124" i="3"/>
  <c r="AD116" i="3"/>
  <c r="AD102" i="3"/>
  <c r="AD113" i="3"/>
  <c r="AD98" i="3"/>
  <c r="AD93" i="3"/>
  <c r="AD131" i="3"/>
  <c r="AD114" i="3"/>
  <c r="AD120" i="3"/>
  <c r="AD96" i="3"/>
  <c r="AD91" i="3"/>
  <c r="AD115" i="3"/>
  <c r="AD101" i="3"/>
  <c r="AD99" i="3"/>
  <c r="AD123" i="3"/>
  <c r="AD118" i="3"/>
  <c r="AD104" i="3"/>
  <c r="AD119" i="3"/>
  <c r="AD97" i="3"/>
  <c r="AD86" i="3"/>
  <c r="AD87" i="3"/>
  <c r="AD92" i="3"/>
  <c r="AD129" i="3"/>
  <c r="AD103" i="3"/>
  <c r="AD201" i="3"/>
  <c r="AD88" i="3"/>
  <c r="AD89" i="3"/>
  <c r="AD174" i="3"/>
  <c r="AD152" i="3"/>
  <c r="AD125" i="3"/>
  <c r="AD183" i="3"/>
  <c r="AD94" i="3"/>
  <c r="AD212" i="3"/>
  <c r="AD169" i="3"/>
  <c r="AD238" i="3"/>
  <c r="AD228" i="3"/>
  <c r="AD222" i="3"/>
  <c r="AD153" i="3"/>
  <c r="AD211" i="3"/>
  <c r="AD239" i="3"/>
  <c r="AD207" i="3"/>
  <c r="AD126" i="3"/>
  <c r="AD170" i="3"/>
  <c r="AD202" i="3"/>
  <c r="AD180" i="3"/>
  <c r="AD223" i="3"/>
  <c r="AD121" i="3"/>
  <c r="AD184" i="3"/>
  <c r="AD148" i="3"/>
  <c r="AD65" i="3"/>
  <c r="AD60" i="3"/>
  <c r="AD74" i="3"/>
  <c r="AD67" i="3"/>
  <c r="AD15" i="3"/>
  <c r="AD49" i="3"/>
  <c r="AD6" i="3"/>
  <c r="AD21" i="3"/>
  <c r="AD77" i="3"/>
  <c r="AD18" i="3"/>
  <c r="AD61" i="3"/>
  <c r="AD59" i="3"/>
  <c r="AD62" i="3"/>
  <c r="AD64" i="3"/>
  <c r="AD16" i="3"/>
  <c r="AD76" i="3"/>
  <c r="AD69" i="3"/>
  <c r="AD66" i="3"/>
  <c r="AD75" i="3"/>
  <c r="AD5" i="3"/>
  <c r="AD20" i="3"/>
  <c r="AD10" i="3"/>
  <c r="AD7" i="3"/>
  <c r="AD224" i="3"/>
  <c r="AD34" i="3"/>
  <c r="AD22" i="3"/>
  <c r="AD17" i="3"/>
  <c r="AD44" i="3"/>
  <c r="AD45" i="3"/>
  <c r="AD35" i="3"/>
  <c r="AD70" i="3"/>
  <c r="AD13" i="3"/>
  <c r="AD8" i="3"/>
  <c r="AD39" i="3"/>
  <c r="AD50" i="3"/>
  <c r="AD71" i="3"/>
  <c r="AD43" i="3"/>
  <c r="AD12" i="3"/>
  <c r="AD72" i="3"/>
  <c r="AD47" i="3"/>
  <c r="AD23" i="3"/>
  <c r="AD42" i="3"/>
  <c r="AD33" i="3"/>
  <c r="AD185" i="3"/>
  <c r="AD11" i="3"/>
  <c r="AD32" i="3"/>
  <c r="AD38" i="3"/>
  <c r="AD48" i="3"/>
  <c r="AD37" i="3"/>
  <c r="AD40" i="3"/>
  <c r="O237" i="3"/>
  <c r="O205" i="3"/>
  <c r="O236" i="3"/>
  <c r="O231" i="3"/>
  <c r="O228" i="3"/>
  <c r="O177" i="3"/>
  <c r="O167" i="3"/>
  <c r="O234" i="3"/>
  <c r="O206" i="3"/>
  <c r="O182" i="3"/>
  <c r="O233" i="3"/>
  <c r="O232" i="3"/>
  <c r="O227" i="3"/>
  <c r="O201" i="3"/>
  <c r="O226" i="3"/>
  <c r="O199" i="3"/>
  <c r="O178" i="3"/>
  <c r="O155" i="3"/>
  <c r="O172" i="3"/>
  <c r="O158" i="3"/>
  <c r="O146" i="3"/>
  <c r="O221" i="3"/>
  <c r="O209" i="3"/>
  <c r="O156" i="3"/>
  <c r="O141" i="3"/>
  <c r="O194" i="3"/>
  <c r="O150" i="3"/>
  <c r="O151" i="3"/>
  <c r="O145" i="3"/>
  <c r="O204" i="3"/>
  <c r="O200" i="3"/>
  <c r="O142" i="3"/>
  <c r="O195" i="3"/>
  <c r="O173" i="3"/>
  <c r="O168" i="3"/>
  <c r="O140" i="3"/>
  <c r="O157" i="3"/>
  <c r="O128" i="3"/>
  <c r="O123" i="3"/>
  <c r="O119" i="3"/>
  <c r="O103" i="3"/>
  <c r="O99" i="3"/>
  <c r="O174" i="3"/>
  <c r="O101" i="3"/>
  <c r="O97" i="3"/>
  <c r="O131" i="3"/>
  <c r="O93" i="3"/>
  <c r="O129" i="3"/>
  <c r="O124" i="3"/>
  <c r="O120" i="3"/>
  <c r="O89" i="3"/>
  <c r="O130" i="3"/>
  <c r="O118" i="3"/>
  <c r="O116" i="3"/>
  <c r="O102" i="3"/>
  <c r="O92" i="3"/>
  <c r="O86" i="3"/>
  <c r="O210" i="3"/>
  <c r="O115" i="3"/>
  <c r="O114" i="3"/>
  <c r="O98" i="3"/>
  <c r="O87" i="3"/>
  <c r="O113" i="3"/>
  <c r="O96" i="3"/>
  <c r="O88" i="3"/>
  <c r="O91" i="3"/>
  <c r="O212" i="3"/>
  <c r="O179" i="3"/>
  <c r="O197" i="3"/>
  <c r="O175" i="3"/>
  <c r="O239" i="3"/>
  <c r="O196" i="3"/>
  <c r="O143" i="3"/>
  <c r="O104" i="3"/>
  <c r="O94" i="3"/>
  <c r="O152" i="3"/>
  <c r="O229" i="3"/>
  <c r="O211" i="3"/>
  <c r="O183" i="3"/>
  <c r="O169" i="3"/>
  <c r="O153" i="3"/>
  <c r="O147" i="3"/>
  <c r="O125" i="3"/>
  <c r="O222" i="3"/>
  <c r="O238" i="3"/>
  <c r="O223" i="3"/>
  <c r="O170" i="3"/>
  <c r="O184" i="3"/>
  <c r="O207" i="3"/>
  <c r="O202" i="3"/>
  <c r="O148" i="3"/>
  <c r="O121" i="3"/>
  <c r="O180" i="3"/>
  <c r="O126" i="3"/>
  <c r="O61" i="3"/>
  <c r="O64" i="3"/>
  <c r="O71" i="3"/>
  <c r="O5" i="3"/>
  <c r="O13" i="3"/>
  <c r="O17" i="3"/>
  <c r="O22" i="3"/>
  <c r="O74" i="3"/>
  <c r="O75" i="3"/>
  <c r="O62" i="3"/>
  <c r="O60" i="3"/>
  <c r="O65" i="3"/>
  <c r="O59" i="3"/>
  <c r="O66" i="3"/>
  <c r="O77" i="3"/>
  <c r="O44" i="3"/>
  <c r="O10" i="3"/>
  <c r="O8" i="3"/>
  <c r="O38" i="3"/>
  <c r="O43" i="3"/>
  <c r="O18" i="3"/>
  <c r="O35" i="3"/>
  <c r="O72" i="3"/>
  <c r="O67" i="3"/>
  <c r="O49" i="3"/>
  <c r="O33" i="3"/>
  <c r="O11" i="3"/>
  <c r="O20" i="3"/>
  <c r="O7" i="3"/>
  <c r="O21" i="3"/>
  <c r="O12" i="3"/>
  <c r="O37" i="3"/>
  <c r="O224" i="3"/>
  <c r="O16" i="3"/>
  <c r="O6" i="3"/>
  <c r="O40" i="3"/>
  <c r="O32" i="3"/>
  <c r="O47" i="3"/>
  <c r="O15" i="3"/>
  <c r="O42" i="3"/>
  <c r="O76" i="3"/>
  <c r="O23" i="3"/>
  <c r="O45" i="3"/>
  <c r="O69" i="3"/>
  <c r="O50" i="3"/>
  <c r="O48" i="3"/>
  <c r="O39" i="3"/>
  <c r="O185" i="3"/>
  <c r="O70" i="3"/>
  <c r="O34" i="3"/>
  <c r="AE194" i="3"/>
  <c r="AE195" i="3"/>
  <c r="AE177" i="3"/>
  <c r="AE237" i="3"/>
  <c r="AE227" i="3"/>
  <c r="AE236" i="3"/>
  <c r="AE231" i="3"/>
  <c r="AE228" i="3"/>
  <c r="AE209" i="3"/>
  <c r="AE197" i="3"/>
  <c r="AE167" i="3"/>
  <c r="AE210" i="3"/>
  <c r="AE206" i="3"/>
  <c r="AE234" i="3"/>
  <c r="AE221" i="3"/>
  <c r="AE211" i="3"/>
  <c r="AE196" i="3"/>
  <c r="AE182" i="3"/>
  <c r="AE226" i="3"/>
  <c r="AE199" i="3"/>
  <c r="AE178" i="3"/>
  <c r="AE200" i="3"/>
  <c r="AE173" i="3"/>
  <c r="AE141" i="3"/>
  <c r="AE204" i="3"/>
  <c r="AE157" i="3"/>
  <c r="AE146" i="3"/>
  <c r="AE128" i="3"/>
  <c r="AE155" i="3"/>
  <c r="AE172" i="3"/>
  <c r="AE168" i="3"/>
  <c r="AE158" i="3"/>
  <c r="AE232" i="3"/>
  <c r="AE222" i="3"/>
  <c r="AE175" i="3"/>
  <c r="AE156" i="3"/>
  <c r="AE145" i="3"/>
  <c r="AE183" i="3"/>
  <c r="AE150" i="3"/>
  <c r="AE151" i="3"/>
  <c r="AE205" i="3"/>
  <c r="AE174" i="3"/>
  <c r="AE147" i="3"/>
  <c r="AE140" i="3"/>
  <c r="AE233" i="3"/>
  <c r="AE115" i="3"/>
  <c r="AE114" i="3"/>
  <c r="AE98" i="3"/>
  <c r="AE123" i="3"/>
  <c r="AE113" i="3"/>
  <c r="AE96" i="3"/>
  <c r="AE91" i="3"/>
  <c r="AE103" i="3"/>
  <c r="AE99" i="3"/>
  <c r="AE102" i="3"/>
  <c r="AE101" i="3"/>
  <c r="AE97" i="3"/>
  <c r="AE92" i="3"/>
  <c r="AE119" i="3"/>
  <c r="AE131" i="3"/>
  <c r="AE124" i="3"/>
  <c r="AE93" i="3"/>
  <c r="AE130" i="3"/>
  <c r="AE129" i="3"/>
  <c r="AE120" i="3"/>
  <c r="AE89" i="3"/>
  <c r="AE86" i="3"/>
  <c r="AE118" i="3"/>
  <c r="AE116" i="3"/>
  <c r="AE87" i="3"/>
  <c r="AE142" i="3"/>
  <c r="AE143" i="3"/>
  <c r="AE104" i="3"/>
  <c r="AE179" i="3"/>
  <c r="AE239" i="3"/>
  <c r="AE238" i="3"/>
  <c r="AE229" i="3"/>
  <c r="AE88" i="3"/>
  <c r="AE153" i="3"/>
  <c r="AE152" i="3"/>
  <c r="AE125" i="3"/>
  <c r="AE94" i="3"/>
  <c r="AE212" i="3"/>
  <c r="AE169" i="3"/>
  <c r="AE201" i="3"/>
  <c r="AE207" i="3"/>
  <c r="AE202" i="3"/>
  <c r="AE148" i="3"/>
  <c r="AE223" i="3"/>
  <c r="AE121" i="3"/>
  <c r="AE180" i="3"/>
  <c r="AE126" i="3"/>
  <c r="AE170" i="3"/>
  <c r="AE184" i="3"/>
  <c r="AE70" i="3"/>
  <c r="AE76" i="3"/>
  <c r="AE5" i="3"/>
  <c r="AE8" i="3"/>
  <c r="AE77" i="3"/>
  <c r="AE62" i="3"/>
  <c r="AE69" i="3"/>
  <c r="AE65" i="3"/>
  <c r="AE61" i="3"/>
  <c r="AE60" i="3"/>
  <c r="AE40" i="3"/>
  <c r="AE67" i="3"/>
  <c r="AE59" i="3"/>
  <c r="AE71" i="3"/>
  <c r="AE12" i="3"/>
  <c r="AE22" i="3"/>
  <c r="AE74" i="3"/>
  <c r="AE11" i="3"/>
  <c r="AE18" i="3"/>
  <c r="AE66" i="3"/>
  <c r="AE20" i="3"/>
  <c r="AE23" i="3"/>
  <c r="AE21" i="3"/>
  <c r="AE64" i="3"/>
  <c r="AE34" i="3"/>
  <c r="AE38" i="3"/>
  <c r="AE13" i="3"/>
  <c r="AE37" i="3"/>
  <c r="AE224" i="3"/>
  <c r="AE16" i="3"/>
  <c r="AE7" i="3"/>
  <c r="AE72" i="3"/>
  <c r="AE32" i="3"/>
  <c r="AE45" i="3"/>
  <c r="AE75" i="3"/>
  <c r="AE49" i="3"/>
  <c r="AE39" i="3"/>
  <c r="AE43" i="3"/>
  <c r="AE33" i="3"/>
  <c r="AE185" i="3"/>
  <c r="AE6" i="3"/>
  <c r="AE10" i="3"/>
  <c r="AE44" i="3"/>
  <c r="AE35" i="3"/>
  <c r="AE17" i="3"/>
  <c r="AE50" i="3"/>
  <c r="AE15" i="3"/>
  <c r="AE47" i="3"/>
  <c r="AE42" i="3"/>
  <c r="AE48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<sst xmlns="http://schemas.openxmlformats.org/spreadsheetml/2006/main" count="727" uniqueCount="172">
  <si>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</si>
  <si>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</si>
  <si>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</si>
  <si>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</si>
  <si>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</si>
  <si>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</si>
  <si>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</si>
  <si>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</si>
  <si>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</si>
  <si>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</si>
  <si>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</si>
  <si>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</si>
  <si>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</si>
  <si>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</si>
  <si>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</si>
  <si>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</si>
  <si>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</si>
  <si>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</si>
  <si>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</si>
  <si>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</si>
  <si>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</si>
  <si>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</si>
  <si>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</si>
  <si>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</si>
  <si>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</si>
  <si>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</si>
  <si>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</si>
  <si>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</si>
  <si>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</si>
  <si>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</si>
  <si>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</si>
  <si>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</si>
  <si>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</si>
  <si>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</si>
  <si>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</si>
  <si>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</si>
  <si>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</si>
  <si>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</si>
  <si>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</si>
  <si>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</si>
  <si>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</si>
  <si>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</si>
  <si>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</si>
  <si>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</si>
  <si>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</si>
  <si>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</si>
  <si>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</si>
  <si>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</si>
  <si>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</si>
  <si>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</si>
  <si>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</si>
  <si>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</si>
  <si>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</si>
  <si>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</si>
  <si>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</si>
  <si>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</si>
  <si>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</si>
  <si>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</si>
  <si>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</si>
  <si>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</si>
  <si>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</si>
  <si>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</si>
  <si>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</si>
  <si>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</si>
  <si>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</si>
  <si>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</si>
  <si>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</si>
  <si>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</si>
  <si>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</si>
  <si>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</si>
  <si>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</si>
  <si>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</si>
  <si>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</si>
  <si>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</si>
  <si>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</si>
  <si>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</si>
  <si>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</si>
  <si>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</si>
  <si>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</si>
  <si>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</si>
  <si>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</si>
  <si>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</si>
  <si>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</si>
  <si>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</si>
  <si>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</si>
  <si>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</si>
  <si>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</si>
  <si>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</si>
  <si>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</si>
  <si>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</si>
  <si>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</si>
  <si>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</si>
  <si>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</si>
  <si>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</si>
  <si>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</si>
  <si>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</si>
  <si>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</si>
  <si>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</si>
  <si>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</si>
  <si>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</si>
  <si>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</si>
  <si>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</si>
  <si>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</si>
  <si>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</si>
  <si>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</si>
  <si>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</si>
  <si>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</si>
  <si>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</si>
  <si>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</si>
  <si>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</si>
  <si>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</si>
  <si>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</si>
  <si>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</si>
  <si>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</si>
  <si>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</si>
  <si>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</si>
  <si>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</si>
  <si>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</si>
  <si>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</si>
  <si>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</si>
  <si>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</si>
  <si>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</si>
  <si>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</si>
  <si>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</si>
  <si>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</si>
  <si>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</si>
  <si>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</si>
  <si>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</si>
  <si>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</si>
  <si>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</si>
  <si>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</si>
  <si>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</si>
  <si>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</si>
  <si>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</si>
  <si>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</si>
  <si>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</si>
  <si>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</si>
  <si>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</si>
  <si>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</si>
  <si>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</si>
  <si>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</si>
  <si>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</si>
  <si>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</si>
  <si>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</si>
  <si>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</si>
  <si>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</si>
  <si>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</si>
  <si>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</si>
  <si>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</si>
  <si>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</si>
  <si>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</si>
  <si>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</si>
  <si>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</si>
  <si>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</si>
  <si>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</si>
  <si>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</si>
  <si>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</si>
  <si>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</si>
  <si>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</si>
  <si>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</si>
  <si>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</si>
  <si>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</si>
  <si>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</si>
  <si>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</si>
  <si>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</si>
  <si>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</si>
  <si>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</si>
  <si>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</si>
  <si>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</si>
  <si>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Calibrated to Ankita's House Growth</t>
  </si>
  <si>
    <t>Calculation in VT_IE_RSD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</si>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</sst>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indexed="8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89"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164" fontId="20" fillId="38" borderId="0" xfId="0" applyNumberFormat="1" applyFont="1" applyFill="1"/>
    <xf numFmtId="0" fontId="13" fillId="43" borderId="17" xfId="0" applyFont="1" applyFill="1" applyBorder="1" applyAlignment="1">
      <alignment vertical="center"/>
    </xf>
    <xf numFmtId="1" fontId="34" fillId="44" borderId="19" xfId="0" applyNumberFormat="1" applyFont="1" applyFill="1" applyBorder="1" applyAlignment="1">
      <alignment vertical="top" wrapText="1"/>
    </xf>
    <xf numFmtId="1" fontId="34" fillId="44" borderId="20" xfId="0" applyNumberFormat="1" applyFont="1" applyFill="1" applyBorder="1" applyAlignment="1">
      <alignment vertical="top" wrapText="1"/>
    </xf>
    <xf numFmtId="1" fontId="34" fillId="44" borderId="21" xfId="0" applyNumberFormat="1" applyFont="1" applyFill="1" applyBorder="1" applyAlignment="1">
      <alignment vertical="top" wrapText="1"/>
    </xf>
    <xf numFmtId="1" fontId="34" fillId="45" borderId="19" xfId="0" applyNumberFormat="1" applyFont="1" applyFill="1" applyBorder="1" applyAlignment="1">
      <alignment vertical="top" wrapText="1"/>
    </xf>
    <xf numFmtId="1" fontId="34" fillId="45" borderId="20" xfId="0" applyNumberFormat="1" applyFont="1" applyFill="1" applyBorder="1" applyAlignment="1">
      <alignment vertical="top" wrapText="1"/>
    </xf>
    <xf numFmtId="1" fontId="34" fillId="45" borderId="21" xfId="0" applyNumberFormat="1" applyFont="1" applyFill="1" applyBorder="1" applyAlignment="1">
      <alignment vertical="top" wrapText="1"/>
    </xf>
    <xf numFmtId="1" fontId="34" fillId="44" borderId="25" xfId="0" applyNumberFormat="1" applyFont="1" applyFill="1" applyBorder="1" applyAlignment="1">
      <alignment vertical="top" wrapText="1"/>
    </xf>
    <xf numFmtId="1" fontId="34" fillId="44" borderId="26" xfId="0" applyNumberFormat="1" applyFont="1" applyFill="1" applyBorder="1" applyAlignment="1">
      <alignment vertical="top" wrapText="1"/>
    </xf>
    <xf numFmtId="1" fontId="34" fillId="44" borderId="27" xfId="0" applyNumberFormat="1" applyFont="1" applyFill="1" applyBorder="1" applyAlignment="1">
      <alignment vertical="top" wrapText="1"/>
    </xf>
    <xf numFmtId="1" fontId="34" fillId="45" borderId="22" xfId="0" applyNumberFormat="1" applyFont="1" applyFill="1" applyBorder="1" applyAlignment="1">
      <alignment vertical="top" wrapText="1"/>
    </xf>
    <xf numFmtId="1" fontId="34" fillId="45" borderId="23" xfId="0" applyNumberFormat="1" applyFont="1" applyFill="1" applyBorder="1" applyAlignment="1">
      <alignment vertical="top" wrapText="1"/>
    </xf>
    <xf numFmtId="1" fontId="34" fillId="45" borderId="24" xfId="0" applyNumberFormat="1" applyFont="1" applyFill="1" applyBorder="1" applyAlignment="1">
      <alignment vertical="top" wrapText="1"/>
    </xf>
    <xf numFmtId="0" fontId="0" fillId="0" borderId="28" xfId="0" applyBorder="1"/>
    <xf numFmtId="0" fontId="0" fillId="0" borderId="29" xfId="0" applyBorder="1"/>
    <xf numFmtId="0" fontId="0" fillId="39" borderId="29" xfId="0" applyFill="1" applyBorder="1"/>
    <xf numFmtId="0" fontId="1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39" borderId="34" xfId="0" applyFill="1" applyBorder="1"/>
    <xf numFmtId="0" fontId="14" fillId="0" borderId="34" xfId="0" applyFont="1" applyBorder="1"/>
    <xf numFmtId="0" fontId="0" fillId="0" borderId="35" xfId="0" applyBorder="1"/>
    <xf numFmtId="0" fontId="0" fillId="46" borderId="0" xfId="0" applyFill="1"/>
    <xf numFmtId="164" fontId="0" fillId="46" borderId="0" xfId="0" applyNumberFormat="1" applyFill="1"/>
    <xf numFmtId="0" fontId="13" fillId="43" borderId="0" xfId="0" applyFont="1" applyFill="1" applyAlignment="1">
      <alignment vertical="center"/>
    </xf>
    <xf numFmtId="0" fontId="20" fillId="38" borderId="34" xfId="0" applyFont="1" applyFill="1" applyBorder="1"/>
    <xf numFmtId="164" fontId="0" fillId="0" borderId="29" xfId="0" applyNumberFormat="1" applyBorder="1"/>
    <xf numFmtId="164" fontId="0" fillId="0" borderId="34" xfId="0" applyNumberFormat="1" applyBorder="1"/>
    <xf numFmtId="0" fontId="0" fillId="46" borderId="29" xfId="0" applyFill="1" applyBorder="1"/>
    <xf numFmtId="164" fontId="0" fillId="46" borderId="29" xfId="0" applyNumberFormat="1" applyFill="1" applyBorder="1"/>
    <xf numFmtId="0" fontId="0" fillId="46" borderId="34" xfId="0" applyFill="1" applyBorder="1"/>
    <xf numFmtId="164" fontId="0" fillId="46" borderId="34" xfId="0" applyNumberFormat="1" applyFill="1" applyBorder="1"/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  <xf numFmtId="0" fontId="13" fillId="43" borderId="16" xfId="0" applyFont="1" applyFill="1" applyBorder="1" applyAlignment="1">
      <alignment horizontal="center" vertical="center"/>
    </xf>
    <xf numFmtId="0" fontId="13" fillId="43" borderId="17" xfId="0" applyFont="1" applyFill="1" applyBorder="1" applyAlignment="1">
      <alignment horizontal="center" vertical="center"/>
    </xf>
    <xf numFmtId="0" fontId="13" fillId="43" borderId="18" xfId="0" applyFont="1" applyFill="1" applyBorder="1" applyAlignment="1">
      <alignment horizontal="center" vertical="center"/>
    </xf>
    <xf numFmtId="0" fontId="13" fillId="43" borderId="31" xfId="0" applyFont="1" applyFill="1" applyBorder="1" applyAlignment="1">
      <alignment horizontal="center" vertical="center"/>
    </xf>
    <xf numFmtId="0" fontId="13" fillId="43" borderId="0" xfId="0" applyFont="1" applyFill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workbookViewId="0"/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82" t="s">
        <v>145</v>
      </c>
      <c r="B16" s="82"/>
      <c r="C16" s="82"/>
      <c r="D16" s="8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146</v>
      </c>
      <c r="B19" s="81" t="s">
        <v>157</v>
      </c>
      <c r="C19" s="81"/>
      <c r="D19" s="8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147</v>
      </c>
      <c r="B20" s="81" t="s">
        <v>158</v>
      </c>
      <c r="C20" s="81"/>
      <c r="D20" s="8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148</v>
      </c>
      <c r="B21" s="40" t="s">
        <v>159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149</v>
      </c>
      <c r="B23" s="81" t="s">
        <v>160</v>
      </c>
      <c r="C23" s="81"/>
      <c r="D23" s="8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81" t="s">
        <v>162</v>
      </c>
      <c r="C24" s="81"/>
      <c r="D24" s="8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161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150</v>
      </c>
      <c r="B26" s="81" t="s">
        <v>160</v>
      </c>
      <c r="C26" s="81"/>
      <c r="D26" s="8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81" t="s">
        <v>162</v>
      </c>
      <c r="C27" s="81"/>
      <c r="D27" s="8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 t="s">
        <v>161</v>
      </c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151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152</v>
      </c>
      <c r="B30" s="83" t="s">
        <v>153</v>
      </c>
      <c r="C30" s="81"/>
      <c r="D30" s="8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154</v>
      </c>
      <c r="B31" s="81" t="s">
        <v>155</v>
      </c>
      <c r="C31" s="81"/>
      <c r="D31" s="8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156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A4:AK42"/>
  <sheetViews>
    <sheetView topLeftCell="E1" workbookViewId="0">
      <selection activeCell="P18" sqref="P18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1:37" x14ac:dyDescent="0.25">
      <c r="C4" s="14" t="s">
        <v>125</v>
      </c>
    </row>
    <row r="5" spans="1:37" ht="15.75" thickBot="1" x14ac:dyDescent="0.3">
      <c r="C5" s="15" t="s">
        <v>126</v>
      </c>
      <c r="D5" s="16" t="s">
        <v>127</v>
      </c>
      <c r="E5" s="17" t="s">
        <v>123</v>
      </c>
      <c r="F5" s="17" t="s">
        <v>2</v>
      </c>
      <c r="G5" s="17" t="s">
        <v>3</v>
      </c>
      <c r="H5" s="17" t="s">
        <v>122</v>
      </c>
      <c r="I5" s="18" t="s">
        <v>7</v>
      </c>
      <c r="J5" s="12" t="str">
        <f>Regions!C$3</f>
        <v>IE</v>
      </c>
      <c r="K5" s="12" t="str">
        <f>Regions!D$3</f>
        <v>National</v>
      </c>
      <c r="L5" s="12" t="str">
        <f>Regions!E$3</f>
        <v>IE-CW</v>
      </c>
      <c r="M5" s="12" t="str">
        <f>Regions!F$3</f>
        <v>IE-D</v>
      </c>
      <c r="N5" s="12" t="str">
        <f>Regions!G$3</f>
        <v>IE-KE</v>
      </c>
      <c r="O5" s="12" t="str">
        <f>Regions!H$3</f>
        <v>IE-KK</v>
      </c>
      <c r="P5" s="12" t="str">
        <f>Regions!I$3</f>
        <v>IE-LS</v>
      </c>
      <c r="Q5" s="12" t="str">
        <f>Regions!J$3</f>
        <v>IE-LD</v>
      </c>
      <c r="R5" s="12" t="str">
        <f>Regions!K$3</f>
        <v>IE-LH</v>
      </c>
      <c r="S5" s="12" t="str">
        <f>Regions!L$3</f>
        <v>IE-MH</v>
      </c>
      <c r="T5" s="12" t="str">
        <f>Regions!M$3</f>
        <v>IE-OY</v>
      </c>
      <c r="U5" s="12" t="str">
        <f>Regions!N$3</f>
        <v>IE-WH</v>
      </c>
      <c r="V5" s="12" t="str">
        <f>Regions!O$3</f>
        <v>IE-WX</v>
      </c>
      <c r="W5" s="12" t="str">
        <f>Regions!P$3</f>
        <v>IE-WW</v>
      </c>
      <c r="X5" s="12" t="str">
        <f>Regions!Q$3</f>
        <v>IE-CE</v>
      </c>
      <c r="Y5" s="12" t="str">
        <f>Regions!R$3</f>
        <v>IE-CO</v>
      </c>
      <c r="Z5" s="12" t="str">
        <f>Regions!S$3</f>
        <v>IE-KY</v>
      </c>
      <c r="AA5" s="12" t="str">
        <f>Regions!T$3</f>
        <v>IE-LK</v>
      </c>
      <c r="AB5" s="12" t="str">
        <f>Regions!U$3</f>
        <v>IE-TA</v>
      </c>
      <c r="AC5" s="12" t="str">
        <f>Regions!V$3</f>
        <v>IE-WD</v>
      </c>
      <c r="AD5" s="12" t="str">
        <f>Regions!W$3</f>
        <v>IE-G</v>
      </c>
      <c r="AE5" s="12" t="str">
        <f>Regions!X$3</f>
        <v>IE-LM</v>
      </c>
      <c r="AF5" s="12" t="str">
        <f>Regions!Y$3</f>
        <v>IE-MO</v>
      </c>
      <c r="AG5" s="12" t="str">
        <f>Regions!Z$3</f>
        <v>IE-RN</v>
      </c>
      <c r="AH5" s="12" t="str">
        <f>Regions!AA$3</f>
        <v>IE-SO</v>
      </c>
      <c r="AI5" s="12" t="str">
        <f>Regions!AB$3</f>
        <v>IE-CN</v>
      </c>
      <c r="AJ5" s="12" t="str">
        <f>Regions!AC$3</f>
        <v>IE-DL</v>
      </c>
      <c r="AK5" s="12" t="str">
        <f>Regions!AD$3</f>
        <v>IE-MN</v>
      </c>
    </row>
    <row r="6" spans="1:37" x14ac:dyDescent="0.25">
      <c r="C6" t="s">
        <v>128</v>
      </c>
      <c r="D6" s="19" t="s">
        <v>129</v>
      </c>
      <c r="G6" s="20" t="s">
        <v>8</v>
      </c>
      <c r="H6">
        <v>2018</v>
      </c>
      <c r="I6" t="s">
        <v>37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1:37" x14ac:dyDescent="0.25">
      <c r="C7" t="s">
        <v>128</v>
      </c>
      <c r="D7" s="19" t="s">
        <v>129</v>
      </c>
      <c r="G7" s="20" t="s">
        <v>8</v>
      </c>
      <c r="H7">
        <v>2018</v>
      </c>
      <c r="I7" t="s">
        <v>39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1:37" x14ac:dyDescent="0.25">
      <c r="C8" t="s">
        <v>128</v>
      </c>
      <c r="D8" s="19" t="s">
        <v>129</v>
      </c>
      <c r="G8" s="20" t="s">
        <v>8</v>
      </c>
      <c r="H8">
        <v>2018</v>
      </c>
      <c r="I8" t="s">
        <v>41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1:37" x14ac:dyDescent="0.25">
      <c r="C9" t="s">
        <v>128</v>
      </c>
      <c r="D9" s="19" t="s">
        <v>129</v>
      </c>
      <c r="G9" s="20" t="s">
        <v>8</v>
      </c>
      <c r="H9">
        <v>2018</v>
      </c>
      <c r="I9" t="s">
        <v>43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1:37" x14ac:dyDescent="0.25">
      <c r="C10" t="s">
        <v>128</v>
      </c>
      <c r="D10" s="19" t="s">
        <v>129</v>
      </c>
      <c r="G10" s="20" t="s">
        <v>8</v>
      </c>
      <c r="H10">
        <v>2018</v>
      </c>
      <c r="I10" t="s">
        <v>45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1:37" x14ac:dyDescent="0.25">
      <c r="C11" t="s">
        <v>128</v>
      </c>
      <c r="D11" s="19" t="s">
        <v>129</v>
      </c>
      <c r="G11" s="20" t="s">
        <v>8</v>
      </c>
      <c r="H11">
        <v>2018</v>
      </c>
      <c r="I11" t="s">
        <v>47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1:37" x14ac:dyDescent="0.25">
      <c r="C12" t="s">
        <v>128</v>
      </c>
      <c r="D12" s="19" t="s">
        <v>129</v>
      </c>
      <c r="G12" s="20" t="s">
        <v>8</v>
      </c>
      <c r="H12">
        <v>2018</v>
      </c>
      <c r="I12" t="s">
        <v>49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1:37" x14ac:dyDescent="0.25">
      <c r="C13" t="s">
        <v>128</v>
      </c>
      <c r="D13" s="19" t="s">
        <v>129</v>
      </c>
      <c r="G13" s="20" t="s">
        <v>8</v>
      </c>
      <c r="H13">
        <v>2018</v>
      </c>
      <c r="I13" t="s">
        <v>51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1:37" x14ac:dyDescent="0.25">
      <c r="C14" t="s">
        <v>128</v>
      </c>
      <c r="D14" s="19" t="s">
        <v>129</v>
      </c>
      <c r="G14" s="20" t="s">
        <v>8</v>
      </c>
      <c r="H14">
        <v>2018</v>
      </c>
      <c r="I14" s="7" t="s">
        <v>53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1:37" x14ac:dyDescent="0.25">
      <c r="A15" t="s">
        <v>171</v>
      </c>
      <c r="C15" t="s">
        <v>128</v>
      </c>
      <c r="D15" s="23" t="s">
        <v>129</v>
      </c>
      <c r="G15" s="20" t="s">
        <v>8</v>
      </c>
      <c r="H15">
        <v>2018</v>
      </c>
      <c r="I15" t="s">
        <v>130</v>
      </c>
      <c r="J15" s="22">
        <v>1.1425141342482663</v>
      </c>
      <c r="K15" s="22"/>
      <c r="L15" s="45">
        <f>$J$15*SUM(L$22:L$24)/SUM($L$22:$AK$24)</f>
        <v>1.4041705189844668E-2</v>
      </c>
      <c r="M15" s="45">
        <f>$J$15*SUM(M$22:M$24)/SUM($L$22:$AK$24)</f>
        <v>0.31881130868475915</v>
      </c>
      <c r="N15" s="45">
        <f t="shared" ref="N15:AK15" si="0">$J$15*SUM(N$22:N$24)/SUM($L$22:$AK$24)</f>
        <v>5.0436552456598727E-2</v>
      </c>
      <c r="O15" s="45">
        <f t="shared" si="0"/>
        <v>2.3385393905283026E-2</v>
      </c>
      <c r="P15" s="45">
        <f t="shared" si="0"/>
        <v>1.9453584109763281E-2</v>
      </c>
      <c r="Q15" s="45">
        <f t="shared" si="0"/>
        <v>1.0083394761624124E-2</v>
      </c>
      <c r="R15" s="45">
        <f t="shared" si="0"/>
        <v>3.0732675135525432E-2</v>
      </c>
      <c r="S15" s="45">
        <f t="shared" si="0"/>
        <v>4.4466580175074877E-2</v>
      </c>
      <c r="T15" s="45">
        <f t="shared" si="0"/>
        <v>1.8215868103309798E-2</v>
      </c>
      <c r="U15" s="45">
        <f t="shared" si="0"/>
        <v>2.127305384174771E-2</v>
      </c>
      <c r="V15" s="45">
        <f t="shared" si="0"/>
        <v>3.6545672349041602E-2</v>
      </c>
      <c r="W15" s="45">
        <f t="shared" si="0"/>
        <v>3.3403782707983172E-2</v>
      </c>
      <c r="X15" s="45">
        <f t="shared" si="0"/>
        <v>2.9160361834907625E-2</v>
      </c>
      <c r="Y15" s="45">
        <f t="shared" si="0"/>
        <v>0.13193706028150826</v>
      </c>
      <c r="Z15" s="45">
        <f t="shared" si="0"/>
        <v>3.6570010687352869E-2</v>
      </c>
      <c r="AA15" s="45">
        <f t="shared" si="0"/>
        <v>4.7838889228925069E-2</v>
      </c>
      <c r="AB15" s="45">
        <f t="shared" si="0"/>
        <v>3.9452106409371739E-2</v>
      </c>
      <c r="AC15" s="45">
        <f t="shared" si="0"/>
        <v>2.9346234014973473E-2</v>
      </c>
      <c r="AD15" s="45">
        <f t="shared" si="0"/>
        <v>6.1767016382238742E-2</v>
      </c>
      <c r="AE15" s="45">
        <f t="shared" si="0"/>
        <v>8.2374731847349811E-3</v>
      </c>
      <c r="AF15" s="45">
        <f t="shared" si="0"/>
        <v>3.283843807482361E-2</v>
      </c>
      <c r="AG15" s="45">
        <f t="shared" si="0"/>
        <v>1.6053033465432888E-2</v>
      </c>
      <c r="AH15" s="45">
        <f t="shared" si="0"/>
        <v>1.6671832404204417E-2</v>
      </c>
      <c r="AI15" s="45">
        <f t="shared" si="0"/>
        <v>1.8027629152429454E-2</v>
      </c>
      <c r="AJ15" s="45">
        <f t="shared" si="0"/>
        <v>3.9260196852284074E-2</v>
      </c>
      <c r="AK15" s="45">
        <f t="shared" si="0"/>
        <v>1.4504280854523488E-2</v>
      </c>
    </row>
    <row r="16" spans="1:37" x14ac:dyDescent="0.25">
      <c r="A16" t="s">
        <v>171</v>
      </c>
      <c r="C16" t="s">
        <v>128</v>
      </c>
      <c r="D16" s="23" t="s">
        <v>129</v>
      </c>
      <c r="G16" s="20" t="s">
        <v>8</v>
      </c>
      <c r="H16">
        <v>2018</v>
      </c>
      <c r="I16" t="s">
        <v>131</v>
      </c>
      <c r="J16" s="22">
        <v>2.0006897535500086</v>
      </c>
      <c r="K16" s="22"/>
      <c r="L16" s="45">
        <f>$J$16*SUM(L$22:L$24)/SUM($L$22:$AK$24)</f>
        <v>2.4588838644150748E-2</v>
      </c>
      <c r="M16" s="45">
        <f t="shared" ref="M16:AK16" si="1">$J$16*SUM(M$22:M$24)/SUM($L$22:$AK$24)</f>
        <v>0.55827976169515325</v>
      </c>
      <c r="N16" s="45">
        <f t="shared" si="1"/>
        <v>8.8320914971173101E-2</v>
      </c>
      <c r="O16" s="45">
        <f t="shared" si="1"/>
        <v>4.0950843903401417E-2</v>
      </c>
      <c r="P16" s="45">
        <f t="shared" si="1"/>
        <v>3.4065737334475099E-2</v>
      </c>
      <c r="Q16" s="45">
        <f t="shared" si="1"/>
        <v>1.7657326045996641E-2</v>
      </c>
      <c r="R16" s="45">
        <f t="shared" si="1"/>
        <v>5.3816881909546629E-2</v>
      </c>
      <c r="S16" s="45">
        <f t="shared" si="1"/>
        <v>7.786672275193976E-2</v>
      </c>
      <c r="T16" s="45">
        <f t="shared" si="1"/>
        <v>3.1898336811639887E-2</v>
      </c>
      <c r="U16" s="45">
        <f t="shared" si="1"/>
        <v>3.725186373812852E-2</v>
      </c>
      <c r="V16" s="45">
        <f t="shared" si="1"/>
        <v>6.3996190518405716E-2</v>
      </c>
      <c r="W16" s="45">
        <f t="shared" si="1"/>
        <v>5.849433612271681E-2</v>
      </c>
      <c r="X16" s="45">
        <f t="shared" si="1"/>
        <v>5.1063558326389209E-2</v>
      </c>
      <c r="Y16" s="45">
        <f t="shared" si="1"/>
        <v>0.23103882630949071</v>
      </c>
      <c r="Z16" s="45">
        <f t="shared" si="1"/>
        <v>6.4038810090994033E-2</v>
      </c>
      <c r="AA16" s="45">
        <f t="shared" si="1"/>
        <v>8.3772071287764455E-2</v>
      </c>
      <c r="AB16" s="45">
        <f t="shared" si="1"/>
        <v>6.908573179370664E-2</v>
      </c>
      <c r="AC16" s="45">
        <f t="shared" si="1"/>
        <v>5.1389044510743866E-2</v>
      </c>
      <c r="AD16" s="45">
        <f t="shared" si="1"/>
        <v>0.10816202012643773</v>
      </c>
      <c r="AE16" s="45">
        <f t="shared" si="1"/>
        <v>1.442487904684514E-2</v>
      </c>
      <c r="AF16" s="45">
        <f t="shared" si="1"/>
        <v>5.750434468113956E-2</v>
      </c>
      <c r="AG16" s="45">
        <f t="shared" si="1"/>
        <v>2.8110934127584253E-2</v>
      </c>
      <c r="AH16" s="45">
        <f t="shared" si="1"/>
        <v>2.9194530959515259E-2</v>
      </c>
      <c r="AI16" s="45">
        <f t="shared" si="1"/>
        <v>3.1568706106026682E-2</v>
      </c>
      <c r="AJ16" s="45">
        <f t="shared" si="1"/>
        <v>6.8749673382730178E-2</v>
      </c>
      <c r="AK16" s="45">
        <f t="shared" si="1"/>
        <v>2.5398868353913091E-2</v>
      </c>
    </row>
    <row r="17" spans="1:37" x14ac:dyDescent="0.25">
      <c r="A17" t="s">
        <v>171</v>
      </c>
      <c r="C17" t="s">
        <v>128</v>
      </c>
      <c r="D17" s="23" t="s">
        <v>129</v>
      </c>
      <c r="G17" s="20" t="s">
        <v>8</v>
      </c>
      <c r="H17">
        <v>2018</v>
      </c>
      <c r="I17" t="s">
        <v>132</v>
      </c>
      <c r="J17" s="22">
        <v>0.78060979910996586</v>
      </c>
      <c r="K17" s="22"/>
      <c r="L17" s="45">
        <f>$J$17*SUM(L$22:L$24)/SUM($L$22:$AK$24)</f>
        <v>9.5938355061296644E-3</v>
      </c>
      <c r="M17" s="45">
        <f t="shared" ref="M17:AK17" si="2">$J$17*SUM(M$22:M$24)/SUM($L$22:$AK$24)</f>
        <v>0.21782420380308112</v>
      </c>
      <c r="N17" s="45">
        <f t="shared" si="2"/>
        <v>3.4460201323329519E-2</v>
      </c>
      <c r="O17" s="45">
        <f t="shared" si="2"/>
        <v>1.5977804642672063E-2</v>
      </c>
      <c r="P17" s="45">
        <f t="shared" si="2"/>
        <v>1.3291440279539966E-2</v>
      </c>
      <c r="Q17" s="45">
        <f t="shared" si="2"/>
        <v>6.8893648868482982E-3</v>
      </c>
      <c r="R17" s="45">
        <f t="shared" si="2"/>
        <v>2.0997751051403026E-2</v>
      </c>
      <c r="S17" s="45">
        <f t="shared" si="2"/>
        <v>3.0381285602572458E-2</v>
      </c>
      <c r="T17" s="45">
        <f t="shared" si="2"/>
        <v>1.2445784883085245E-2</v>
      </c>
      <c r="U17" s="45">
        <f t="shared" si="2"/>
        <v>1.4534572298125917E-2</v>
      </c>
      <c r="V17" s="45">
        <f t="shared" si="2"/>
        <v>2.4969415340751429E-2</v>
      </c>
      <c r="W17" s="45">
        <f t="shared" si="2"/>
        <v>2.2822754946789633E-2</v>
      </c>
      <c r="X17" s="45">
        <f t="shared" si="2"/>
        <v>1.9923485855952508E-2</v>
      </c>
      <c r="Y17" s="45">
        <f t="shared" si="2"/>
        <v>9.0144497152564562E-2</v>
      </c>
      <c r="Z17" s="45">
        <f t="shared" si="2"/>
        <v>2.4986044233830575E-2</v>
      </c>
      <c r="AA17" s="45">
        <f t="shared" si="2"/>
        <v>3.2685377441921806E-2</v>
      </c>
      <c r="AB17" s="45">
        <f t="shared" si="2"/>
        <v>2.6955203384812221E-2</v>
      </c>
      <c r="AC17" s="45">
        <f t="shared" si="2"/>
        <v>2.005048091079863E-2</v>
      </c>
      <c r="AD17" s="45">
        <f t="shared" si="2"/>
        <v>4.2201612045251177E-2</v>
      </c>
      <c r="AE17" s="45">
        <f t="shared" si="2"/>
        <v>5.628159945820348E-3</v>
      </c>
      <c r="AF17" s="45">
        <f t="shared" si="2"/>
        <v>2.2436489650554191E-2</v>
      </c>
      <c r="AG17" s="45">
        <f t="shared" si="2"/>
        <v>1.0968052694422185E-2</v>
      </c>
      <c r="AH17" s="45">
        <f t="shared" si="2"/>
        <v>1.139084003753171E-2</v>
      </c>
      <c r="AI17" s="45">
        <f t="shared" si="2"/>
        <v>1.2317172758975235E-2</v>
      </c>
      <c r="AJ17" s="45">
        <f t="shared" si="2"/>
        <v>2.6824083360722496E-2</v>
      </c>
      <c r="AK17" s="45">
        <f t="shared" si="2"/>
        <v>9.9098850724798244E-3</v>
      </c>
    </row>
    <row r="18" spans="1:37" x14ac:dyDescent="0.25">
      <c r="A18" t="s">
        <v>171</v>
      </c>
      <c r="C18" t="s">
        <v>128</v>
      </c>
      <c r="D18" s="23" t="s">
        <v>129</v>
      </c>
      <c r="G18" s="20" t="s">
        <v>8</v>
      </c>
      <c r="H18">
        <v>2018</v>
      </c>
      <c r="I18" t="s">
        <v>133</v>
      </c>
      <c r="J18" s="22">
        <v>1.0408155384542712</v>
      </c>
      <c r="K18" s="22"/>
      <c r="L18" s="45">
        <f>$J$18*SUM(L$22:L$24)/SUM($L$22:$AK$24)</f>
        <v>1.2791811068140832E-2</v>
      </c>
      <c r="M18" s="45">
        <f t="shared" ref="M18:AK18" si="3">$J$18*SUM(M$22:M$24)/SUM($L$22:$AK$24)</f>
        <v>0.29043296180520928</v>
      </c>
      <c r="N18" s="45">
        <f t="shared" si="3"/>
        <v>4.5947044267799664E-2</v>
      </c>
      <c r="O18" s="45">
        <f t="shared" si="3"/>
        <v>2.1303790141298479E-2</v>
      </c>
      <c r="P18" s="45">
        <f t="shared" si="3"/>
        <v>1.7721962480044873E-2</v>
      </c>
      <c r="Q18" s="45">
        <f t="shared" si="3"/>
        <v>9.1858416746608534E-3</v>
      </c>
      <c r="R18" s="45">
        <f t="shared" si="3"/>
        <v>2.7997067922812559E-2</v>
      </c>
      <c r="S18" s="45">
        <f t="shared" si="3"/>
        <v>4.0508477051438986E-2</v>
      </c>
      <c r="T18" s="45">
        <f t="shared" si="3"/>
        <v>1.6594419272399599E-2</v>
      </c>
      <c r="U18" s="45">
        <f t="shared" si="3"/>
        <v>1.9379475776405645E-2</v>
      </c>
      <c r="V18" s="45">
        <f t="shared" si="3"/>
        <v>3.3292632890855482E-2</v>
      </c>
      <c r="W18" s="45">
        <f t="shared" si="3"/>
        <v>3.0430412231612823E-2</v>
      </c>
      <c r="X18" s="45">
        <f t="shared" si="3"/>
        <v>2.6564710925602988E-2</v>
      </c>
      <c r="Y18" s="45">
        <f t="shared" si="3"/>
        <v>0.12019294844813866</v>
      </c>
      <c r="Z18" s="45">
        <f t="shared" si="3"/>
        <v>3.3314804800974727E-2</v>
      </c>
      <c r="AA18" s="45">
        <f t="shared" si="3"/>
        <v>4.3580606803275038E-2</v>
      </c>
      <c r="AB18" s="45">
        <f t="shared" si="3"/>
        <v>3.5940356573919349E-2</v>
      </c>
      <c r="AC18" s="45">
        <f t="shared" si="3"/>
        <v>2.6734038067718558E-2</v>
      </c>
      <c r="AD18" s="45">
        <f t="shared" si="3"/>
        <v>5.6268949755175567E-2</v>
      </c>
      <c r="AE18" s="45">
        <f t="shared" si="3"/>
        <v>7.5042310911223363E-3</v>
      </c>
      <c r="AF18" s="45">
        <f t="shared" si="3"/>
        <v>2.9915390612942554E-2</v>
      </c>
      <c r="AG18" s="45">
        <f t="shared" si="3"/>
        <v>1.4624105006055264E-2</v>
      </c>
      <c r="AH18" s="45">
        <f t="shared" si="3"/>
        <v>1.5187822802926271E-2</v>
      </c>
      <c r="AI18" s="45">
        <f t="shared" si="3"/>
        <v>1.6422936032809303E-2</v>
      </c>
      <c r="AJ18" s="45">
        <f t="shared" si="3"/>
        <v>3.5765529459744393E-2</v>
      </c>
      <c r="AK18" s="45">
        <f t="shared" si="3"/>
        <v>1.3213211491187071E-2</v>
      </c>
    </row>
    <row r="19" spans="1:37" x14ac:dyDescent="0.25">
      <c r="A19" t="s">
        <v>171</v>
      </c>
      <c r="C19" t="s">
        <v>128</v>
      </c>
      <c r="D19" s="23" t="s">
        <v>129</v>
      </c>
      <c r="G19" s="20" t="s">
        <v>8</v>
      </c>
      <c r="H19">
        <v>2018</v>
      </c>
      <c r="I19" t="s">
        <v>134</v>
      </c>
      <c r="J19" s="22">
        <v>0.840007550975714</v>
      </c>
      <c r="K19" s="22"/>
      <c r="L19" s="45">
        <f>$J$19*SUM(L$22:L$24)/SUM($L$22:$AK$24)</f>
        <v>1.0323844611169888E-2</v>
      </c>
      <c r="M19" s="45">
        <f t="shared" ref="M19:AK19" si="4">$J$19*SUM(M$22:M$24)/SUM($L$22:$AK$24)</f>
        <v>0.23439876899890816</v>
      </c>
      <c r="N19" s="45">
        <f t="shared" si="4"/>
        <v>3.7082328908431113E-2</v>
      </c>
      <c r="O19" s="45">
        <f t="shared" si="4"/>
        <v>1.7193579382634223E-2</v>
      </c>
      <c r="P19" s="45">
        <f t="shared" si="4"/>
        <v>1.4302805589791868E-2</v>
      </c>
      <c r="Q19" s="45">
        <f t="shared" si="4"/>
        <v>7.4135868304213729E-3</v>
      </c>
      <c r="R19" s="45">
        <f t="shared" si="4"/>
        <v>2.2595500923505634E-2</v>
      </c>
      <c r="S19" s="45">
        <f t="shared" si="4"/>
        <v>3.2693042469628918E-2</v>
      </c>
      <c r="T19" s="45">
        <f t="shared" si="4"/>
        <v>1.3392803025956182E-2</v>
      </c>
      <c r="U19" s="45">
        <f t="shared" si="4"/>
        <v>1.5640529358648601E-2</v>
      </c>
      <c r="V19" s="45">
        <f t="shared" si="4"/>
        <v>2.6869375011170361E-2</v>
      </c>
      <c r="W19" s="45">
        <f t="shared" si="4"/>
        <v>2.4559372059164898E-2</v>
      </c>
      <c r="X19" s="45">
        <f t="shared" si="4"/>
        <v>2.1439493303619585E-2</v>
      </c>
      <c r="Y19" s="45">
        <f t="shared" si="4"/>
        <v>9.7003725002427099E-2</v>
      </c>
      <c r="Z19" s="45">
        <f t="shared" si="4"/>
        <v>2.6887269221269664E-2</v>
      </c>
      <c r="AA19" s="45">
        <f t="shared" si="4"/>
        <v>3.5172456058084681E-2</v>
      </c>
      <c r="AB19" s="45">
        <f t="shared" si="4"/>
        <v>2.9006264598708541E-2</v>
      </c>
      <c r="AC19" s="45">
        <f t="shared" si="4"/>
        <v>2.1576151599645269E-2</v>
      </c>
      <c r="AD19" s="45">
        <f t="shared" si="4"/>
        <v>4.5412794999214169E-2</v>
      </c>
      <c r="AE19" s="45">
        <f t="shared" si="4"/>
        <v>6.0564149437767421E-3</v>
      </c>
      <c r="AF19" s="45">
        <f t="shared" si="4"/>
        <v>2.4143715266375994E-2</v>
      </c>
      <c r="AG19" s="45">
        <f t="shared" si="4"/>
        <v>1.1802628013789862E-2</v>
      </c>
      <c r="AH19" s="45">
        <f t="shared" si="4"/>
        <v>1.2257585869909382E-2</v>
      </c>
      <c r="AI19" s="45">
        <f t="shared" si="4"/>
        <v>1.3254404615479384E-2</v>
      </c>
      <c r="AJ19" s="45">
        <f t="shared" si="4"/>
        <v>2.8865167458440678E-2</v>
      </c>
      <c r="AK19" s="45">
        <f t="shared" si="4"/>
        <v>1.0663942855541701E-2</v>
      </c>
    </row>
    <row r="20" spans="1:37" x14ac:dyDescent="0.25">
      <c r="A20" t="s">
        <v>171</v>
      </c>
      <c r="C20" t="s">
        <v>128</v>
      </c>
      <c r="D20" s="23" t="s">
        <v>129</v>
      </c>
      <c r="G20" s="20" t="s">
        <v>8</v>
      </c>
      <c r="H20">
        <v>2018</v>
      </c>
      <c r="I20" t="s">
        <v>135</v>
      </c>
      <c r="J20" s="22">
        <v>9.2169270601309012</v>
      </c>
      <c r="K20" s="22"/>
      <c r="L20" s="45">
        <f>$J$20*SUM(L$22:L$24)/SUM($L$22:$AK$24)</f>
        <v>0.11327769929062147</v>
      </c>
      <c r="M20" s="45">
        <f t="shared" ref="M20:AK20" si="5">$J$20*SUM(M$22:M$24)/SUM($L$22:$AK$24)</f>
        <v>2.5719249241723428</v>
      </c>
      <c r="N20" s="45">
        <f t="shared" si="5"/>
        <v>0.40688339095498754</v>
      </c>
      <c r="O20" s="45">
        <f t="shared" si="5"/>
        <v>0.18865540778560433</v>
      </c>
      <c r="P20" s="45">
        <f t="shared" si="5"/>
        <v>0.15693658434762753</v>
      </c>
      <c r="Q20" s="45">
        <f t="shared" si="5"/>
        <v>8.1345089089462683E-2</v>
      </c>
      <c r="R20" s="45">
        <f t="shared" si="5"/>
        <v>0.24792763309944699</v>
      </c>
      <c r="S20" s="45">
        <f t="shared" si="5"/>
        <v>0.3587222370397995</v>
      </c>
      <c r="T20" s="45">
        <f t="shared" si="5"/>
        <v>0.14695164165793007</v>
      </c>
      <c r="U20" s="45">
        <f t="shared" si="5"/>
        <v>0.17161466955035495</v>
      </c>
      <c r="V20" s="45">
        <f t="shared" si="5"/>
        <v>0.29482243265741925</v>
      </c>
      <c r="W20" s="45">
        <f t="shared" si="5"/>
        <v>0.26947607869596907</v>
      </c>
      <c r="X20" s="45">
        <f t="shared" si="5"/>
        <v>0.23524341627178985</v>
      </c>
      <c r="Y20" s="45">
        <f t="shared" si="5"/>
        <v>1.064366929642298</v>
      </c>
      <c r="Z20" s="45">
        <f t="shared" si="5"/>
        <v>0.29501877568920798</v>
      </c>
      <c r="AA20" s="45">
        <f t="shared" si="5"/>
        <v>0.38592743795751716</v>
      </c>
      <c r="AB20" s="45">
        <f t="shared" si="5"/>
        <v>0.31826931172536954</v>
      </c>
      <c r="AC20" s="45">
        <f t="shared" si="5"/>
        <v>0.2367428903481448</v>
      </c>
      <c r="AD20" s="45">
        <f t="shared" si="5"/>
        <v>0.49828887683003192</v>
      </c>
      <c r="AE20" s="45">
        <f t="shared" si="5"/>
        <v>6.6453610706043414E-2</v>
      </c>
      <c r="AF20" s="45">
        <f t="shared" si="5"/>
        <v>0.2649153121448431</v>
      </c>
      <c r="AG20" s="45">
        <f t="shared" si="5"/>
        <v>0.12950355195569418</v>
      </c>
      <c r="AH20" s="45">
        <f t="shared" si="5"/>
        <v>0.13449554681385517</v>
      </c>
      <c r="AI20" s="45">
        <f t="shared" si="5"/>
        <v>0.14543307429133792</v>
      </c>
      <c r="AJ20" s="45">
        <f t="shared" si="5"/>
        <v>0.31672113272539343</v>
      </c>
      <c r="AK20" s="45">
        <f t="shared" si="5"/>
        <v>0.11700940468780809</v>
      </c>
    </row>
    <row r="21" spans="1:37" x14ac:dyDescent="0.25">
      <c r="C21" t="s">
        <v>128</v>
      </c>
      <c r="D21" s="23" t="s">
        <v>129</v>
      </c>
      <c r="G21" s="20" t="s">
        <v>8</v>
      </c>
      <c r="H21">
        <v>2018</v>
      </c>
      <c r="I21" t="s">
        <v>136</v>
      </c>
      <c r="J21" s="22">
        <v>0</v>
      </c>
      <c r="K21" s="22"/>
      <c r="L21" s="21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1:37" x14ac:dyDescent="0.25">
      <c r="C22" t="s">
        <v>128</v>
      </c>
      <c r="D22" s="23" t="s">
        <v>129</v>
      </c>
      <c r="G22" s="20" t="s">
        <v>8</v>
      </c>
      <c r="H22">
        <v>2018</v>
      </c>
      <c r="I22" t="s">
        <v>55</v>
      </c>
      <c r="J22" s="22">
        <v>211.739</v>
      </c>
      <c r="K22" s="22"/>
      <c r="L22" s="45">
        <f>INDEX(REG_RSD_DEMANDS!$G$46:$I$71,MATCH(L5,REG_RSD_DEMANDS!$B$46:$B$71,0),MATCH($I$22,REG_RSD_DEMANDS!$G$45:$I$45,0))/1000</f>
        <v>1.272084432974631</v>
      </c>
      <c r="M22" s="45">
        <f>INDEX(REG_RSD_DEMANDS!$G$46:$I$71,MATCH(M5,REG_RSD_DEMANDS!$B$46:$B$71,0),MATCH($I$22,REG_RSD_DEMANDS!$G$45:$I$45,0))/1000</f>
        <v>123.31467820831671</v>
      </c>
      <c r="N22" s="45">
        <f>INDEX(REG_RSD_DEMANDS!$G$46:$I$71,MATCH(N5,REG_RSD_DEMANDS!$B$46:$B$71,0),MATCH($I$22,REG_RSD_DEMANDS!$G$45:$I$45,0))/1000</f>
        <v>7.3637968231969131</v>
      </c>
      <c r="O22" s="45">
        <f>INDEX(REG_RSD_DEMANDS!$G$46:$I$71,MATCH(O5,REG_RSD_DEMANDS!$B$46:$B$71,0),MATCH($I$22,REG_RSD_DEMANDS!$G$45:$I$45,0))/1000</f>
        <v>1.7513817529766174</v>
      </c>
      <c r="P22" s="45">
        <f>INDEX(REG_RSD_DEMANDS!$G$46:$I$71,MATCH(P5,REG_RSD_DEMANDS!$B$46:$B$71,0),MATCH($I$22,REG_RSD_DEMANDS!$G$45:$I$45,0))/1000</f>
        <v>1.4349997251520255</v>
      </c>
      <c r="Q22" s="45">
        <f>INDEX(REG_RSD_DEMANDS!$G$46:$I$71,MATCH(Q5,REG_RSD_DEMANDS!$B$46:$B$71,0),MATCH($I$22,REG_RSD_DEMANDS!$G$45:$I$45,0))/1000</f>
        <v>0.69143208570294923</v>
      </c>
      <c r="R22" s="45">
        <f>INDEX(REG_RSD_DEMANDS!$G$46:$I$71,MATCH(R5,REG_RSD_DEMANDS!$B$46:$B$71,0),MATCH($I$22,REG_RSD_DEMANDS!$G$45:$I$45,0))/1000</f>
        <v>3.0388153054039786</v>
      </c>
      <c r="S22" s="45">
        <f>INDEX(REG_RSD_DEMANDS!$G$46:$I$71,MATCH(S5,REG_RSD_DEMANDS!$B$46:$B$71,0),MATCH($I$22,REG_RSD_DEMANDS!$G$45:$I$45,0))/1000</f>
        <v>5.4114225176697692</v>
      </c>
      <c r="T22" s="45">
        <f>INDEX(REG_RSD_DEMANDS!$G$46:$I$71,MATCH(T5,REG_RSD_DEMANDS!$B$46:$B$71,0),MATCH($I$22,REG_RSD_DEMANDS!$G$45:$I$45,0))/1000</f>
        <v>1.1752936766265591</v>
      </c>
      <c r="U22" s="45">
        <f>INDEX(REG_RSD_DEMANDS!$G$46:$I$71,MATCH(U5,REG_RSD_DEMANDS!$B$46:$B$71,0),MATCH($I$22,REG_RSD_DEMANDS!$G$45:$I$45,0))/1000</f>
        <v>2.8889605821519497</v>
      </c>
      <c r="V22" s="45">
        <f>INDEX(REG_RSD_DEMANDS!$G$46:$I$71,MATCH(V5,REG_RSD_DEMANDS!$B$46:$B$71,0),MATCH($I$22,REG_RSD_DEMANDS!$G$45:$I$45,0))/1000</f>
        <v>2.6689797196485481</v>
      </c>
      <c r="W22" s="45">
        <f>INDEX(REG_RSD_DEMANDS!$G$46:$I$71,MATCH(W5,REG_RSD_DEMANDS!$B$46:$B$71,0),MATCH($I$22,REG_RSD_DEMANDS!$G$45:$I$45,0))/1000</f>
        <v>4.5131911767694204</v>
      </c>
      <c r="X22" s="45">
        <f>INDEX(REG_RSD_DEMANDS!$G$46:$I$71,MATCH(X5,REG_RSD_DEMANDS!$B$46:$B$71,0),MATCH($I$22,REG_RSD_DEMANDS!$G$45:$I$45,0))/1000</f>
        <v>2.4912235846235253</v>
      </c>
      <c r="Y22" s="45">
        <f>INDEX(REG_RSD_DEMANDS!$G$46:$I$71,MATCH(Y5,REG_RSD_DEMANDS!$B$46:$B$71,0),MATCH($I$22,REG_RSD_DEMANDS!$G$45:$I$45,0))/1000</f>
        <v>18.164569738528382</v>
      </c>
      <c r="Z22" s="45">
        <f>INDEX(REG_RSD_DEMANDS!$G$46:$I$71,MATCH(Z5,REG_RSD_DEMANDS!$B$46:$B$71,0),MATCH($I$22,REG_RSD_DEMANDS!$G$45:$I$45,0))/1000</f>
        <v>2.9060721193547803</v>
      </c>
      <c r="AA22" s="45">
        <f>INDEX(REG_RSD_DEMANDS!$G$46:$I$71,MATCH(AA5,REG_RSD_DEMANDS!$B$46:$B$71,0),MATCH($I$22,REG_RSD_DEMANDS!$G$45:$I$45,0))/1000</f>
        <v>7.461125800292038</v>
      </c>
      <c r="AB22" s="45">
        <f>INDEX(REG_RSD_DEMANDS!$G$46:$I$71,MATCH(AB5,REG_RSD_DEMANDS!$B$46:$B$71,0),MATCH($I$22,REG_RSD_DEMANDS!$G$45:$I$45,0))/1000</f>
        <v>2.3822341251096568</v>
      </c>
      <c r="AC22" s="45">
        <f>INDEX(REG_RSD_DEMANDS!$G$46:$I$71,MATCH(AC5,REG_RSD_DEMANDS!$B$46:$B$71,0),MATCH($I$22,REG_RSD_DEMANDS!$G$45:$I$45,0))/1000</f>
        <v>3.1991719442467104</v>
      </c>
      <c r="AD22" s="45">
        <f>INDEX(REG_RSD_DEMANDS!$G$46:$I$71,MATCH(AD5,REG_RSD_DEMANDS!$B$46:$B$71,0),MATCH($I$22,REG_RSD_DEMANDS!$G$45:$I$45,0))/1000</f>
        <v>9.8815892011882625</v>
      </c>
      <c r="AE22" s="45">
        <f>INDEX(REG_RSD_DEMANDS!$G$46:$I$71,MATCH(AE5,REG_RSD_DEMANDS!$B$46:$B$71,0),MATCH($I$22,REG_RSD_DEMANDS!$G$45:$I$45,0))/1000</f>
        <v>0.54302409251525863</v>
      </c>
      <c r="AF22" s="45">
        <f>INDEX(REG_RSD_DEMANDS!$G$46:$I$71,MATCH(AF5,REG_RSD_DEMANDS!$B$46:$B$71,0),MATCH($I$22,REG_RSD_DEMANDS!$G$45:$I$45,0))/1000</f>
        <v>2.1413166117916522</v>
      </c>
      <c r="AG22" s="45">
        <f>INDEX(REG_RSD_DEMANDS!$G$46:$I$71,MATCH(AG5,REG_RSD_DEMANDS!$B$46:$B$71,0),MATCH($I$22,REG_RSD_DEMANDS!$G$45:$I$45,0))/1000</f>
        <v>0.67645175529921286</v>
      </c>
      <c r="AH22" s="45">
        <f>INDEX(REG_RSD_DEMANDS!$G$46:$I$71,MATCH(AH5,REG_RSD_DEMANDS!$B$46:$B$71,0),MATCH($I$22,REG_RSD_DEMANDS!$G$45:$I$45,0))/1000</f>
        <v>1.6760939551367242</v>
      </c>
      <c r="AI22" s="45">
        <f>INDEX(REG_RSD_DEMANDS!$G$46:$I$71,MATCH(AI5,REG_RSD_DEMANDS!$B$46:$B$71,0),MATCH($I$22,REG_RSD_DEMANDS!$G$45:$I$45,0))/1000</f>
        <v>1.271052567009926</v>
      </c>
      <c r="AJ22" s="45">
        <f>INDEX(REG_RSD_DEMANDS!$G$46:$I$71,MATCH(AJ5,REG_RSD_DEMANDS!$B$46:$B$71,0),MATCH($I$22,REG_RSD_DEMANDS!$G$45:$I$45,0))/1000</f>
        <v>2.3929923596273825</v>
      </c>
      <c r="AK22" s="45">
        <f>INDEX(REG_RSD_DEMANDS!$G$46:$I$71,MATCH(AK5,REG_RSD_DEMANDS!$B$46:$B$71,0),MATCH($I$22,REG_RSD_DEMANDS!$G$45:$I$45,0))/1000</f>
        <v>1.0275356632394301</v>
      </c>
    </row>
    <row r="23" spans="1:37" x14ac:dyDescent="0.25">
      <c r="C23" t="s">
        <v>128</v>
      </c>
      <c r="D23" s="23" t="s">
        <v>129</v>
      </c>
      <c r="G23" s="20" t="s">
        <v>8</v>
      </c>
      <c r="H23">
        <v>2018</v>
      </c>
      <c r="I23" t="s">
        <v>57</v>
      </c>
      <c r="J23" s="22">
        <v>776.10400000000004</v>
      </c>
      <c r="K23" s="22"/>
      <c r="L23" s="45">
        <f>INDEX(REG_RSD_DEMANDS!$G$46:$I$71,MATCH(L5,REG_RSD_DEMANDS!$B$46:$B$71,0),MATCH($I$23,REG_RSD_DEMANDS!$G$45:$I$45,0))/1000</f>
        <v>9.0173696255538793</v>
      </c>
      <c r="M23" s="45">
        <f>INDEX(REG_RSD_DEMANDS!$G$46:$I$71,MATCH(M5,REG_RSD_DEMANDS!$B$46:$B$71,0),MATCH($I$23,REG_RSD_DEMANDS!$G$45:$I$45,0))/1000</f>
        <v>299.73987494657928</v>
      </c>
      <c r="N23" s="45">
        <f>INDEX(REG_RSD_DEMANDS!$G$46:$I$71,MATCH(N5,REG_RSD_DEMANDS!$B$46:$B$71,0),MATCH($I$23,REG_RSD_DEMANDS!$G$45:$I$45,0))/1000</f>
        <v>38.144204386107944</v>
      </c>
      <c r="O23" s="45">
        <f>INDEX(REG_RSD_DEMANDS!$G$46:$I$71,MATCH(O5,REG_RSD_DEMANDS!$B$46:$B$71,0),MATCH($I$23,REG_RSD_DEMANDS!$G$45:$I$45,0))/1000</f>
        <v>12.508441600918088</v>
      </c>
      <c r="P23" s="45">
        <f>INDEX(REG_RSD_DEMANDS!$G$46:$I$71,MATCH(P5,REG_RSD_DEMANDS!$B$46:$B$71,0),MATCH($I$23,REG_RSD_DEMANDS!$G$45:$I$45,0))/1000</f>
        <v>11.510583914522281</v>
      </c>
      <c r="Q23" s="45">
        <f>INDEX(REG_RSD_DEMANDS!$G$46:$I$71,MATCH(Q5,REG_RSD_DEMANDS!$B$46:$B$71,0),MATCH($I$23,REG_RSD_DEMANDS!$G$45:$I$45,0))/1000</f>
        <v>4.7462770797513549</v>
      </c>
      <c r="R23" s="45">
        <f>INDEX(REG_RSD_DEMANDS!$G$46:$I$71,MATCH(R5,REG_RSD_DEMANDS!$B$46:$B$71,0),MATCH($I$23,REG_RSD_DEMANDS!$G$45:$I$45,0))/1000</f>
        <v>24.289540001760251</v>
      </c>
      <c r="S23" s="45">
        <f>INDEX(REG_RSD_DEMANDS!$G$46:$I$71,MATCH(S5,REG_RSD_DEMANDS!$B$46:$B$71,0),MATCH($I$23,REG_RSD_DEMANDS!$G$45:$I$45,0))/1000</f>
        <v>27.103374443441172</v>
      </c>
      <c r="T23" s="45">
        <f>INDEX(REG_RSD_DEMANDS!$G$46:$I$71,MATCH(T5,REG_RSD_DEMANDS!$B$46:$B$71,0),MATCH($I$23,REG_RSD_DEMANDS!$G$45:$I$45,0))/1000</f>
        <v>10.239258420802399</v>
      </c>
      <c r="U23" s="45">
        <f>INDEX(REG_RSD_DEMANDS!$G$46:$I$71,MATCH(U5,REG_RSD_DEMANDS!$B$46:$B$71,0),MATCH($I$23,REG_RSD_DEMANDS!$G$45:$I$45,0))/1000</f>
        <v>12.264197780781444</v>
      </c>
      <c r="V23" s="45">
        <f>INDEX(REG_RSD_DEMANDS!$G$46:$I$71,MATCH(V5,REG_RSD_DEMANDS!$B$46:$B$71,0),MATCH($I$23,REG_RSD_DEMANDS!$G$45:$I$45,0))/1000</f>
        <v>18.38550107756636</v>
      </c>
      <c r="W23" s="45">
        <f>INDEX(REG_RSD_DEMANDS!$G$46:$I$71,MATCH(W5,REG_RSD_DEMANDS!$B$46:$B$71,0),MATCH($I$23,REG_RSD_DEMANDS!$G$45:$I$45,0))/1000</f>
        <v>23.167339151815657</v>
      </c>
      <c r="X23" s="45">
        <f>INDEX(REG_RSD_DEMANDS!$G$46:$I$71,MATCH(X5,REG_RSD_DEMANDS!$B$46:$B$71,0),MATCH($I$23,REG_RSD_DEMANDS!$G$45:$I$45,0))/1000</f>
        <v>15.118989670799881</v>
      </c>
      <c r="Y23" s="45">
        <f>INDEX(REG_RSD_DEMANDS!$G$46:$I$71,MATCH(Y5,REG_RSD_DEMANDS!$B$46:$B$71,0),MATCH($I$23,REG_RSD_DEMANDS!$G$45:$I$45,0))/1000</f>
        <v>91.446903647123108</v>
      </c>
      <c r="Z23" s="45">
        <f>INDEX(REG_RSD_DEMANDS!$G$46:$I$71,MATCH(Z5,REG_RSD_DEMANDS!$B$46:$B$71,0),MATCH($I$23,REG_RSD_DEMANDS!$G$45:$I$45,0))/1000</f>
        <v>15.686699374231551</v>
      </c>
      <c r="AA23" s="45">
        <f>INDEX(REG_RSD_DEMANDS!$G$46:$I$71,MATCH(AA5,REG_RSD_DEMANDS!$B$46:$B$71,0),MATCH($I$23,REG_RSD_DEMANDS!$G$45:$I$45,0))/1000</f>
        <v>31.695949118274743</v>
      </c>
      <c r="AB23" s="45">
        <f>INDEX(REG_RSD_DEMANDS!$G$46:$I$71,MATCH(AB5,REG_RSD_DEMANDS!$B$46:$B$71,0),MATCH($I$23,REG_RSD_DEMANDS!$G$45:$I$45,0))/1000</f>
        <v>21.954232438086233</v>
      </c>
      <c r="AC23" s="45">
        <f>INDEX(REG_RSD_DEMANDS!$G$46:$I$71,MATCH(AC5,REG_RSD_DEMANDS!$B$46:$B$71,0),MATCH($I$23,REG_RSD_DEMANDS!$G$45:$I$45,0))/1000</f>
        <v>21.769226916806353</v>
      </c>
      <c r="AD23" s="45">
        <f>INDEX(REG_RSD_DEMANDS!$G$46:$I$71,MATCH(AD5,REG_RSD_DEMANDS!$B$46:$B$71,0),MATCH($I$23,REG_RSD_DEMANDS!$G$45:$I$45,0))/1000</f>
        <v>27.589465054026704</v>
      </c>
      <c r="AE23" s="45">
        <f>INDEX(REG_RSD_DEMANDS!$G$46:$I$71,MATCH(AE5,REG_RSD_DEMANDS!$B$46:$B$71,0),MATCH($I$23,REG_RSD_DEMANDS!$G$45:$I$45,0))/1000</f>
        <v>2.7377793125602312</v>
      </c>
      <c r="AF23" s="45">
        <f>INDEX(REG_RSD_DEMANDS!$G$46:$I$71,MATCH(AF5,REG_RSD_DEMANDS!$B$46:$B$71,0),MATCH($I$23,REG_RSD_DEMANDS!$G$45:$I$45,0))/1000</f>
        <v>12.519701036831018</v>
      </c>
      <c r="AG23" s="45">
        <f>INDEX(REG_RSD_DEMANDS!$G$46:$I$71,MATCH(AG5,REG_RSD_DEMANDS!$B$46:$B$71,0),MATCH($I$23,REG_RSD_DEMANDS!$G$45:$I$45,0))/1000</f>
        <v>5.3722948402948401</v>
      </c>
      <c r="AH23" s="45">
        <f>INDEX(REG_RSD_DEMANDS!$G$46:$I$71,MATCH(AH5,REG_RSD_DEMANDS!$B$46:$B$71,0),MATCH($I$23,REG_RSD_DEMANDS!$G$45:$I$45,0))/1000</f>
        <v>8.8895641738149855</v>
      </c>
      <c r="AI23" s="45">
        <f>INDEX(REG_RSD_DEMANDS!$G$46:$I$71,MATCH(AI5,REG_RSD_DEMANDS!$B$46:$B$71,0),MATCH($I$23,REG_RSD_DEMANDS!$G$45:$I$45,0))/1000</f>
        <v>7.7068792520168046</v>
      </c>
      <c r="AJ23" s="45">
        <f>INDEX(REG_RSD_DEMANDS!$G$46:$I$71,MATCH(AJ5,REG_RSD_DEMANDS!$B$46:$B$71,0),MATCH($I$23,REG_RSD_DEMANDS!$G$45:$I$45,0))/1000</f>
        <v>15.881582138278784</v>
      </c>
      <c r="AK23" s="45">
        <f>INDEX(REG_RSD_DEMANDS!$G$46:$I$71,MATCH(AK5,REG_RSD_DEMANDS!$B$46:$B$71,0),MATCH($I$23,REG_RSD_DEMANDS!$G$45:$I$45,0))/1000</f>
        <v>6.6191242565355708</v>
      </c>
    </row>
    <row r="24" spans="1:37" x14ac:dyDescent="0.25">
      <c r="C24" t="s">
        <v>128</v>
      </c>
      <c r="D24" s="23" t="s">
        <v>129</v>
      </c>
      <c r="G24" s="20" t="s">
        <v>8</v>
      </c>
      <c r="H24">
        <v>2018</v>
      </c>
      <c r="I24" t="s">
        <v>59</v>
      </c>
      <c r="J24" s="22">
        <v>729.49900000000002</v>
      </c>
      <c r="K24" s="22"/>
      <c r="L24" s="45">
        <f>INDEX(REG_RSD_DEMANDS!$G$46:$I$71,MATCH(L5,REG_RSD_DEMANDS!$B$46:$B$71,0),MATCH($I$24,REG_RSD_DEMANDS!$G$45:$I$45,0))/1000</f>
        <v>10.817005161415981</v>
      </c>
      <c r="M24" s="45">
        <f>INDEX(REG_RSD_DEMANDS!$G$46:$I$71,MATCH(M5,REG_RSD_DEMANDS!$B$46:$B$71,0),MATCH($I$24,REG_RSD_DEMANDS!$G$45:$I$45,0))/1000</f>
        <v>56.159174425610253</v>
      </c>
      <c r="N24" s="45">
        <f>INDEX(REG_RSD_DEMANDS!$G$46:$I$71,MATCH(N5,REG_RSD_DEMANDS!$B$46:$B$71,0),MATCH($I$24,REG_RSD_DEMANDS!$G$45:$I$45,0))/1000</f>
        <v>30.304517514538837</v>
      </c>
      <c r="O24" s="45">
        <f>INDEX(REG_RSD_DEMANDS!$G$46:$I$71,MATCH(O5,REG_RSD_DEMANDS!$B$46:$B$71,0),MATCH($I$24,REG_RSD_DEMANDS!$G$45:$I$45,0))/1000</f>
        <v>20.891382011189211</v>
      </c>
      <c r="P24" s="45">
        <f>INDEX(REG_RSD_DEMANDS!$G$46:$I$71,MATCH(P5,REG_RSD_DEMANDS!$B$46:$B$71,0),MATCH($I$24,REG_RSD_DEMANDS!$G$45:$I$45,0))/1000</f>
        <v>16.295614216511488</v>
      </c>
      <c r="Q24" s="45">
        <f>INDEX(REG_RSD_DEMANDS!$G$46:$I$71,MATCH(Q5,REG_RSD_DEMANDS!$B$46:$B$71,0),MATCH($I$24,REG_RSD_DEMANDS!$G$45:$I$45,0))/1000</f>
        <v>9.7189087422298659</v>
      </c>
      <c r="R24" s="45">
        <f>INDEX(REG_RSD_DEMANDS!$G$46:$I$71,MATCH(R5,REG_RSD_DEMANDS!$B$46:$B$71,0),MATCH($I$24,REG_RSD_DEMANDS!$G$45:$I$45,0))/1000</f>
        <v>18.866743201020949</v>
      </c>
      <c r="S24" s="45">
        <f>INDEX(REG_RSD_DEMANDS!$G$46:$I$71,MATCH(S5,REG_RSD_DEMANDS!$B$46:$B$71,0),MATCH($I$24,REG_RSD_DEMANDS!$G$45:$I$45,0))/1000</f>
        <v>34.324098203443661</v>
      </c>
      <c r="T24" s="45">
        <f>INDEX(REG_RSD_DEMANDS!$G$46:$I$71,MATCH(T5,REG_RSD_DEMANDS!$B$46:$B$71,0),MATCH($I$24,REG_RSD_DEMANDS!$G$45:$I$45,0))/1000</f>
        <v>15.966202026112715</v>
      </c>
      <c r="U24" s="45">
        <f>INDEX(REG_RSD_DEMANDS!$G$46:$I$71,MATCH(U5,REG_RSD_DEMANDS!$B$46:$B$71,0),MATCH($I$24,REG_RSD_DEMANDS!$G$45:$I$45,0))/1000</f>
        <v>16.822932669034671</v>
      </c>
      <c r="V24" s="45">
        <f>INDEX(REG_RSD_DEMANDS!$G$46:$I$71,MATCH(V5,REG_RSD_DEMANDS!$B$46:$B$71,0),MATCH($I$24,REG_RSD_DEMANDS!$G$45:$I$45,0))/1000</f>
        <v>33.878287885206944</v>
      </c>
      <c r="W24" s="45">
        <f>INDEX(REG_RSD_DEMANDS!$G$46:$I$71,MATCH(W5,REG_RSD_DEMANDS!$B$46:$B$71,0),MATCH($I$24,REG_RSD_DEMANDS!$G$45:$I$45,0))/1000</f>
        <v>22.529580764463226</v>
      </c>
      <c r="X24" s="45">
        <f>INDEX(REG_RSD_DEMANDS!$G$46:$I$71,MATCH(X5,REG_RSD_DEMANDS!$B$46:$B$71,0),MATCH($I$24,REG_RSD_DEMANDS!$G$45:$I$45,0))/1000</f>
        <v>26.221499459384844</v>
      </c>
      <c r="Y24" s="45">
        <f>INDEX(REG_RSD_DEMANDS!$G$46:$I$71,MATCH(Y5,REG_RSD_DEMANDS!$B$46:$B$71,0),MATCH($I$24,REG_RSD_DEMANDS!$G$45:$I$45,0))/1000</f>
        <v>88.706618668082697</v>
      </c>
      <c r="Z24" s="45">
        <f>INDEX(REG_RSD_DEMANDS!$G$46:$I$71,MATCH(Z5,REG_RSD_DEMANDS!$B$46:$B$71,0),MATCH($I$24,REG_RSD_DEMANDS!$G$45:$I$45,0))/1000</f>
        <v>36.376580790193238</v>
      </c>
      <c r="AA24" s="45">
        <f>INDEX(REG_RSD_DEMANDS!$G$46:$I$71,MATCH(AA5,REG_RSD_DEMANDS!$B$46:$B$71,0),MATCH($I$24,REG_RSD_DEMANDS!$G$45:$I$45,0))/1000</f>
        <v>32.750827361563516</v>
      </c>
      <c r="AB24" s="45">
        <f>INDEX(REG_RSD_DEMANDS!$G$46:$I$71,MATCH(AB5,REG_RSD_DEMANDS!$B$46:$B$71,0),MATCH($I$24,REG_RSD_DEMANDS!$G$45:$I$45,0))/1000</f>
        <v>34.965040184897767</v>
      </c>
      <c r="AC24" s="45">
        <f>INDEX(REG_RSD_DEMANDS!$G$46:$I$71,MATCH(AC5,REG_RSD_DEMANDS!$B$46:$B$71,0),MATCH($I$24,REG_RSD_DEMANDS!$G$45:$I$45,0))/1000</f>
        <v>19.142703253806058</v>
      </c>
      <c r="AD24" s="45">
        <f>INDEX(REG_RSD_DEMANDS!$G$46:$I$71,MATCH(AD5,REG_RSD_DEMANDS!$B$46:$B$71,0),MATCH($I$24,REG_RSD_DEMANDS!$G$45:$I$45,0))/1000</f>
        <v>55.372585087977008</v>
      </c>
      <c r="AE24" s="45">
        <f>INDEX(REG_RSD_DEMANDS!$G$46:$I$71,MATCH(AE5,REG_RSD_DEMANDS!$B$46:$B$71,0),MATCH($I$24,REG_RSD_DEMANDS!$G$45:$I$45,0))/1000</f>
        <v>9.101160857693543</v>
      </c>
      <c r="AF24" s="45">
        <f>INDEX(REG_RSD_DEMANDS!$G$46:$I$71,MATCH(AF5,REG_RSD_DEMANDS!$B$46:$B$71,0),MATCH($I$24,REG_RSD_DEMANDS!$G$45:$I$45,0))/1000</f>
        <v>34.699308942923167</v>
      </c>
      <c r="AG24" s="45">
        <f>INDEX(REG_RSD_DEMANDS!$G$46:$I$71,MATCH(AG5,REG_RSD_DEMANDS!$B$46:$B$71,0),MATCH($I$24,REG_RSD_DEMANDS!$G$45:$I$45,0))/1000</f>
        <v>18.080993461874819</v>
      </c>
      <c r="AH24" s="45">
        <f>INDEX(REG_RSD_DEMANDS!$G$46:$I$71,MATCH(AH5,REG_RSD_DEMANDS!$B$46:$B$71,0),MATCH($I$24,REG_RSD_DEMANDS!$G$45:$I$45,0))/1000</f>
        <v>14.4942150134912</v>
      </c>
      <c r="AI24" s="45">
        <f>INDEX(REG_RSD_DEMANDS!$G$46:$I$71,MATCH(AI5,REG_RSD_DEMANDS!$B$46:$B$71,0),MATCH($I$24,REG_RSD_DEMANDS!$G$45:$I$45,0))/1000</f>
        <v>18.119875348525962</v>
      </c>
      <c r="AJ24" s="45">
        <f>INDEX(REG_RSD_DEMANDS!$G$46:$I$71,MATCH(AJ5,REG_RSD_DEMANDS!$B$46:$B$71,0),MATCH($I$24,REG_RSD_DEMANDS!$G$45:$I$45,0))/1000</f>
        <v>40.738467908725752</v>
      </c>
      <c r="AK24" s="45">
        <f>INDEX(REG_RSD_DEMANDS!$G$46:$I$71,MATCH(AK5,REG_RSD_DEMANDS!$B$46:$B$71,0),MATCH($I$24,REG_RSD_DEMANDS!$G$45:$I$45,0))/1000</f>
        <v>14.155109041449583</v>
      </c>
    </row>
    <row r="25" spans="1:37" x14ac:dyDescent="0.25">
      <c r="C25" t="s">
        <v>128</v>
      </c>
      <c r="D25" s="19" t="s">
        <v>129</v>
      </c>
      <c r="G25" s="20" t="s">
        <v>8</v>
      </c>
      <c r="H25">
        <v>2018</v>
      </c>
      <c r="I25" t="s">
        <v>9</v>
      </c>
      <c r="J25" s="21">
        <v>2.0712927345907701</v>
      </c>
      <c r="K25" s="21">
        <v>2.0712927345907701</v>
      </c>
      <c r="L25" s="21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1:37" x14ac:dyDescent="0.25">
      <c r="C26" t="s">
        <v>128</v>
      </c>
      <c r="D26" s="19" t="s">
        <v>129</v>
      </c>
      <c r="G26" s="20" t="s">
        <v>8</v>
      </c>
      <c r="H26">
        <v>2018</v>
      </c>
      <c r="I26" t="s">
        <v>11</v>
      </c>
      <c r="J26" s="21">
        <v>22.2490403410117</v>
      </c>
      <c r="K26" s="21">
        <v>22.2490403410117</v>
      </c>
      <c r="L26" s="21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1:37" x14ac:dyDescent="0.25">
      <c r="C27" t="s">
        <v>128</v>
      </c>
      <c r="D27" s="19" t="s">
        <v>129</v>
      </c>
      <c r="G27" s="20" t="s">
        <v>8</v>
      </c>
      <c r="H27">
        <v>2018</v>
      </c>
      <c r="I27" t="s">
        <v>13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1:37" x14ac:dyDescent="0.25">
      <c r="C28" t="s">
        <v>128</v>
      </c>
      <c r="D28" s="19" t="s">
        <v>129</v>
      </c>
      <c r="G28" s="20" t="s">
        <v>8</v>
      </c>
      <c r="H28">
        <v>2018</v>
      </c>
      <c r="I28" t="s">
        <v>15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1:37" x14ac:dyDescent="0.25">
      <c r="C29" t="s">
        <v>128</v>
      </c>
      <c r="D29" s="19" t="s">
        <v>129</v>
      </c>
      <c r="G29" s="20" t="s">
        <v>8</v>
      </c>
      <c r="H29">
        <v>2018</v>
      </c>
      <c r="I29" t="s">
        <v>17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1:37" x14ac:dyDescent="0.25">
      <c r="C30" t="s">
        <v>128</v>
      </c>
      <c r="D30" s="19" t="s">
        <v>129</v>
      </c>
      <c r="G30" s="20" t="s">
        <v>8</v>
      </c>
      <c r="H30">
        <v>2018</v>
      </c>
      <c r="I30" t="s">
        <v>19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1:37" x14ac:dyDescent="0.25">
      <c r="C31" t="s">
        <v>128</v>
      </c>
      <c r="D31" s="19" t="s">
        <v>129</v>
      </c>
      <c r="G31" s="20" t="s">
        <v>8</v>
      </c>
      <c r="H31">
        <v>2018</v>
      </c>
      <c r="I31" t="s">
        <v>21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1:37" x14ac:dyDescent="0.25">
      <c r="C32" t="s">
        <v>128</v>
      </c>
      <c r="D32" s="19" t="s">
        <v>129</v>
      </c>
      <c r="G32" s="20" t="s">
        <v>8</v>
      </c>
      <c r="H32">
        <v>2018</v>
      </c>
      <c r="I32" t="s">
        <v>23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25">
      <c r="C33" t="s">
        <v>128</v>
      </c>
      <c r="D33" s="19" t="s">
        <v>129</v>
      </c>
      <c r="G33" s="20" t="s">
        <v>8</v>
      </c>
      <c r="H33">
        <v>2018</v>
      </c>
      <c r="I33" t="s">
        <v>25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25">
      <c r="C34" t="s">
        <v>128</v>
      </c>
      <c r="D34" s="19" t="s">
        <v>129</v>
      </c>
      <c r="G34" s="20" t="s">
        <v>8</v>
      </c>
      <c r="H34">
        <v>2018</v>
      </c>
      <c r="I34" t="s">
        <v>27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25">
      <c r="C35" t="s">
        <v>128</v>
      </c>
      <c r="D35" s="19" t="s">
        <v>129</v>
      </c>
      <c r="G35" s="20" t="s">
        <v>8</v>
      </c>
      <c r="H35">
        <v>2018</v>
      </c>
      <c r="I35" t="s">
        <v>29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25">
      <c r="C36" t="s">
        <v>128</v>
      </c>
      <c r="D36" s="19" t="s">
        <v>129</v>
      </c>
      <c r="G36" s="20" t="s">
        <v>8</v>
      </c>
      <c r="H36">
        <v>2018</v>
      </c>
      <c r="I36" t="s">
        <v>31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25">
      <c r="C37" t="s">
        <v>128</v>
      </c>
      <c r="D37" s="19" t="s">
        <v>129</v>
      </c>
      <c r="G37" s="20" t="s">
        <v>8</v>
      </c>
      <c r="H37">
        <v>2018</v>
      </c>
      <c r="I37" t="s">
        <v>33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25">
      <c r="C38" t="s">
        <v>128</v>
      </c>
      <c r="D38" s="19" t="s">
        <v>129</v>
      </c>
      <c r="G38" s="20" t="s">
        <v>8</v>
      </c>
      <c r="H38">
        <v>2018</v>
      </c>
      <c r="I38" s="25" t="s">
        <v>35</v>
      </c>
      <c r="J38">
        <v>4.0239683065477196</v>
      </c>
      <c r="K38">
        <v>4.0239683065477196</v>
      </c>
    </row>
    <row r="39" spans="3:37" x14ac:dyDescent="0.25">
      <c r="C39" t="s">
        <v>128</v>
      </c>
      <c r="D39" s="19" t="s">
        <v>129</v>
      </c>
      <c r="G39" s="20" t="s">
        <v>8</v>
      </c>
      <c r="H39">
        <v>2018</v>
      </c>
      <c r="I39" t="s">
        <v>137</v>
      </c>
    </row>
    <row r="40" spans="3:37" x14ac:dyDescent="0.25">
      <c r="C40" t="s">
        <v>128</v>
      </c>
      <c r="D40" s="19" t="s">
        <v>129</v>
      </c>
      <c r="G40" s="20" t="s">
        <v>8</v>
      </c>
      <c r="H40">
        <v>2018</v>
      </c>
      <c r="I40" t="s">
        <v>139</v>
      </c>
    </row>
    <row r="41" spans="3:37" x14ac:dyDescent="0.25">
      <c r="C41" t="s">
        <v>128</v>
      </c>
      <c r="D41" s="19" t="s">
        <v>129</v>
      </c>
      <c r="G41" s="20" t="s">
        <v>8</v>
      </c>
      <c r="H41">
        <v>2018</v>
      </c>
      <c r="I41" t="s">
        <v>141</v>
      </c>
      <c r="J41">
        <v>5.6291760000000002</v>
      </c>
      <c r="K41">
        <v>5.6291760000000002</v>
      </c>
    </row>
    <row r="42" spans="3:37" x14ac:dyDescent="0.25">
      <c r="C42" t="s">
        <v>128</v>
      </c>
      <c r="D42" s="19" t="s">
        <v>129</v>
      </c>
      <c r="G42" s="20" t="s">
        <v>8</v>
      </c>
      <c r="H42">
        <v>2018</v>
      </c>
      <c r="I42" t="s">
        <v>143</v>
      </c>
      <c r="J42">
        <v>0.48</v>
      </c>
      <c r="K42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workbookViewId="0">
      <selection activeCell="M172" sqref="M172"/>
    </sheetView>
  </sheetViews>
  <sheetFormatPr defaultColWidth="9.140625" defaultRowHeight="15" x14ac:dyDescent="0.25"/>
  <cols>
    <col min="4" max="4" width="11.140625" bestFit="1" customWidth="1"/>
    <col min="5" max="5" width="11.5703125" customWidth="1"/>
    <col min="27" max="27" width="9.140625" customWidth="1"/>
  </cols>
  <sheetData>
    <row r="2" spans="2:32" x14ac:dyDescent="0.25">
      <c r="B2" t="s">
        <v>124</v>
      </c>
    </row>
    <row r="3" spans="2:32" ht="15.75" thickBot="1" x14ac:dyDescent="0.3">
      <c r="B3" s="13" t="s">
        <v>123</v>
      </c>
      <c r="C3" s="13" t="s">
        <v>2</v>
      </c>
      <c r="D3" s="13" t="s">
        <v>3</v>
      </c>
      <c r="E3" s="13" t="s">
        <v>7</v>
      </c>
      <c r="F3" s="13" t="s">
        <v>122</v>
      </c>
      <c r="G3" s="12" t="str">
        <f>Regions!E$3</f>
        <v>IE-CW</v>
      </c>
      <c r="H3" s="12" t="str">
        <f>Regions!F$3</f>
        <v>IE-D</v>
      </c>
      <c r="I3" s="12" t="str">
        <f>Regions!G$3</f>
        <v>IE-KE</v>
      </c>
      <c r="J3" s="12" t="str">
        <f>Regions!H$3</f>
        <v>IE-KK</v>
      </c>
      <c r="K3" s="12" t="str">
        <f>Regions!I$3</f>
        <v>IE-LS</v>
      </c>
      <c r="L3" s="12" t="str">
        <f>Regions!J$3</f>
        <v>IE-LD</v>
      </c>
      <c r="M3" s="12" t="str">
        <f>Regions!K$3</f>
        <v>IE-LH</v>
      </c>
      <c r="N3" s="12" t="str">
        <f>Regions!L$3</f>
        <v>IE-MH</v>
      </c>
      <c r="O3" s="12" t="str">
        <f>Regions!M$3</f>
        <v>IE-OY</v>
      </c>
      <c r="P3" s="12" t="str">
        <f>Regions!N$3</f>
        <v>IE-WH</v>
      </c>
      <c r="Q3" s="12" t="str">
        <f>Regions!O$3</f>
        <v>IE-WX</v>
      </c>
      <c r="R3" s="12" t="str">
        <f>Regions!P$3</f>
        <v>IE-WW</v>
      </c>
      <c r="S3" s="12" t="str">
        <f>Regions!Q$3</f>
        <v>IE-CE</v>
      </c>
      <c r="T3" s="12" t="str">
        <f>Regions!R$3</f>
        <v>IE-CO</v>
      </c>
      <c r="U3" s="12" t="str">
        <f>Regions!S$3</f>
        <v>IE-KY</v>
      </c>
      <c r="V3" s="12" t="str">
        <f>Regions!T$3</f>
        <v>IE-LK</v>
      </c>
      <c r="W3" s="12" t="str">
        <f>Regions!U$3</f>
        <v>IE-TA</v>
      </c>
      <c r="X3" s="12" t="str">
        <f>Regions!V$3</f>
        <v>IE-WD</v>
      </c>
      <c r="Y3" s="12" t="str">
        <f>Regions!W$3</f>
        <v>IE-G</v>
      </c>
      <c r="Z3" s="12" t="str">
        <f>Regions!X$3</f>
        <v>IE-LM</v>
      </c>
      <c r="AA3" s="12" t="str">
        <f>Regions!Y$3</f>
        <v>IE-MO</v>
      </c>
      <c r="AB3" s="12" t="str">
        <f>Regions!Z$3</f>
        <v>IE-RN</v>
      </c>
      <c r="AC3" s="12" t="str">
        <f>Regions!AA$3</f>
        <v>IE-SO</v>
      </c>
      <c r="AD3" s="12" t="str">
        <f>Regions!AB$3</f>
        <v>IE-CN</v>
      </c>
      <c r="AE3" s="12" t="str">
        <f>Regions!AC$3</f>
        <v>IE-DL</v>
      </c>
      <c r="AF3" s="12" t="str">
        <f>Regions!AD$3</f>
        <v>IE-MN</v>
      </c>
    </row>
    <row r="4" spans="2:32" x14ac:dyDescent="0.25">
      <c r="D4" t="s">
        <v>8</v>
      </c>
      <c r="E4" t="str">
        <f>DEMANDS!$F$17</f>
        <v>TRAPS</v>
      </c>
      <c r="F4">
        <v>2020</v>
      </c>
      <c r="G4" s="9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9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9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9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9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9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9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9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9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9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9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9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9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9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9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9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9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9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9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9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9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9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9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9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9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9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t="s">
        <v>8</v>
      </c>
      <c r="E5" t="str">
        <f>DEMANDS!$F$17</f>
        <v>TRAPS</v>
      </c>
      <c r="F5">
        <v>2021</v>
      </c>
      <c r="G5" s="9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9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9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9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9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9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9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9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9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9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9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9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9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9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9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9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9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9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9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9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9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9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9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9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9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9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t="s">
        <v>8</v>
      </c>
      <c r="E6" t="str">
        <f>DEMANDS!$F$17</f>
        <v>TRAPS</v>
      </c>
      <c r="F6">
        <v>2022</v>
      </c>
      <c r="G6" s="9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9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9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9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9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9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9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9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9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9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9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9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9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9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9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9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9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9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9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9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9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9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9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9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9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9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t="s">
        <v>8</v>
      </c>
      <c r="E7" t="str">
        <f>DEMANDS!$F$17</f>
        <v>TRAPS</v>
      </c>
      <c r="F7">
        <v>2023</v>
      </c>
      <c r="G7" s="9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9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9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9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9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9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9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9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9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9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9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9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9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9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9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9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9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9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9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9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9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9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9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9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9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9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t="s">
        <v>8</v>
      </c>
      <c r="E8" t="str">
        <f>DEMANDS!$F$17</f>
        <v>TRAPS</v>
      </c>
      <c r="F8">
        <v>2024</v>
      </c>
      <c r="G8" s="9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9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9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9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9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9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9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9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9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9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9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9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9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9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9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9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9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9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9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9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9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9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9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9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9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9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t="s">
        <v>8</v>
      </c>
      <c r="E9" t="str">
        <f>DEMANDS!$F$17</f>
        <v>TRAPS</v>
      </c>
      <c r="F9">
        <v>2025</v>
      </c>
      <c r="G9" s="9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9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9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9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9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9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9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9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9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9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9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9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9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9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9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9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9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9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9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9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9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9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9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9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9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9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t="s">
        <v>8</v>
      </c>
      <c r="E10" t="str">
        <f>DEMANDS!$F$17</f>
        <v>TRAPS</v>
      </c>
      <c r="F10">
        <v>2026</v>
      </c>
      <c r="G10" s="9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9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9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9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9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9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9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9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9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9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9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9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9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9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9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9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9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9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9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9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9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9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9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9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9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9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t="s">
        <v>8</v>
      </c>
      <c r="E11" t="str">
        <f>DEMANDS!$F$17</f>
        <v>TRAPS</v>
      </c>
      <c r="F11">
        <v>2027</v>
      </c>
      <c r="G11" s="9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9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9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9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9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9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9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9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9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9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9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9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9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9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9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9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9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9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9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9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9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9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9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9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9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9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t="s">
        <v>8</v>
      </c>
      <c r="E12" t="str">
        <f>DEMANDS!$F$17</f>
        <v>TRAPS</v>
      </c>
      <c r="F12">
        <v>2028</v>
      </c>
      <c r="G12" s="9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9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9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9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9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9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9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9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9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9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9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9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9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9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9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9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9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9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9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9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9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9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9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9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9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9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t="s">
        <v>8</v>
      </c>
      <c r="E13" t="str">
        <f>DEMANDS!$F$17</f>
        <v>TRAPS</v>
      </c>
      <c r="F13">
        <v>2029</v>
      </c>
      <c r="G13" s="9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9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9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9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9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9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9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9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9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9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9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9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9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9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9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9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9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9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9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9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9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9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9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9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9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9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t="s">
        <v>8</v>
      </c>
      <c r="E14" t="str">
        <f>DEMANDS!$F$17</f>
        <v>TRAPS</v>
      </c>
      <c r="F14">
        <v>2030</v>
      </c>
      <c r="G14" s="9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9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9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9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9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9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9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9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9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9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9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9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9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9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9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9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9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9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9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9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9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9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9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9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9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9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t="s">
        <v>8</v>
      </c>
      <c r="E15" t="str">
        <f>DEMANDS!$F$17</f>
        <v>TRAPS</v>
      </c>
      <c r="F15">
        <v>2031</v>
      </c>
      <c r="G15" s="9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9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9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9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9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9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9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9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9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9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9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9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9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9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9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9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9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9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9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9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9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9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9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9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9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9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t="s">
        <v>8</v>
      </c>
      <c r="E16" t="str">
        <f>DEMANDS!$F$17</f>
        <v>TRAPS</v>
      </c>
      <c r="F16">
        <v>2032</v>
      </c>
      <c r="G16" s="9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9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9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9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9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9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9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9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9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9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9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9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9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9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9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9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9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9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9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9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9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9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9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9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9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9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t="s">
        <v>8</v>
      </c>
      <c r="E17" t="str">
        <f>DEMANDS!$F$17</f>
        <v>TRAPS</v>
      </c>
      <c r="F17">
        <v>2033</v>
      </c>
      <c r="G17" s="9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9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9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9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9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9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9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9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9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9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9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9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9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9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9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9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9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9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9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9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9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9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9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9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9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9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t="s">
        <v>8</v>
      </c>
      <c r="E18" t="str">
        <f>DEMANDS!$F$17</f>
        <v>TRAPS</v>
      </c>
      <c r="F18">
        <v>2034</v>
      </c>
      <c r="G18" s="9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9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9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9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9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9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9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9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9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9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9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9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9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9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9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9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9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9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9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9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9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9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9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9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9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9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t="s">
        <v>8</v>
      </c>
      <c r="E19" t="str">
        <f>DEMANDS!$F$17</f>
        <v>TRAPS</v>
      </c>
      <c r="F19">
        <v>2035</v>
      </c>
      <c r="G19" s="9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9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9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9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9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9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9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9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9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9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9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9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9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9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9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9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9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9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9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9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9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9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9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9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9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9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t="s">
        <v>8</v>
      </c>
      <c r="E20" t="str">
        <f>DEMANDS!$F$17</f>
        <v>TRAPS</v>
      </c>
      <c r="F20">
        <v>2036</v>
      </c>
      <c r="G20" s="9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9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9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9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9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9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9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9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9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9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9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9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9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9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9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9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9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9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9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9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9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9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9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9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9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9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t="s">
        <v>8</v>
      </c>
      <c r="E21" t="str">
        <f>DEMANDS!$F$17</f>
        <v>TRAPS</v>
      </c>
      <c r="F21">
        <v>2037</v>
      </c>
      <c r="G21" s="9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9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9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9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9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9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9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9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9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9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9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9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9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9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9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9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9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9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9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9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9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9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9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9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9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9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t="s">
        <v>8</v>
      </c>
      <c r="E22" t="str">
        <f>DEMANDS!$F$17</f>
        <v>TRAPS</v>
      </c>
      <c r="F22">
        <v>2038</v>
      </c>
      <c r="G22" s="9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9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9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9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9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9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9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9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9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9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9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9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9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9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9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9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9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9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9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9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9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9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9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9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9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9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t="s">
        <v>8</v>
      </c>
      <c r="E23" t="str">
        <f>DEMANDS!$F$17</f>
        <v>TRAPS</v>
      </c>
      <c r="F23">
        <v>2039</v>
      </c>
      <c r="G23" s="9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9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9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9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9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9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9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9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9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9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9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9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9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9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9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9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9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9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9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9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9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9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9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9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9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9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t="s">
        <v>8</v>
      </c>
      <c r="E24" t="str">
        <f>DEMANDS!$F$17</f>
        <v>TRAPS</v>
      </c>
      <c r="F24">
        <v>2040</v>
      </c>
      <c r="G24" s="9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9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9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9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9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9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9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9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9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9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9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9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9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9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9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9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9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9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9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9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9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9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9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9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9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9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t="s">
        <v>8</v>
      </c>
      <c r="E25" t="str">
        <f>DEMANDS!$F$17</f>
        <v>TRAPS</v>
      </c>
      <c r="F25">
        <v>2045</v>
      </c>
      <c r="G25" s="9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9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9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9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9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9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9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9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9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9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9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9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9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9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9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9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9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9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9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9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9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9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9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9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9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9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t="s">
        <v>8</v>
      </c>
      <c r="E26" t="str">
        <f>DEMANDS!$F$17</f>
        <v>TRAPS</v>
      </c>
      <c r="F26">
        <v>2050</v>
      </c>
      <c r="G26" s="9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9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9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9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9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9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9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9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9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9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9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9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9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9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9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9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9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9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9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9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9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9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9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9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9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9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t="s">
        <v>8</v>
      </c>
      <c r="E27" t="str">
        <f>DEMANDS!$F$17</f>
        <v>TRAPS</v>
      </c>
      <c r="F27">
        <v>2055</v>
      </c>
      <c r="G27" s="9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9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9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9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9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9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9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9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9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9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9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9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9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9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9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9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9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9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9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9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9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9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9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9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9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9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t="s">
        <v>8</v>
      </c>
      <c r="E28" t="str">
        <f>DEMANDS!$F$17</f>
        <v>TRAPS</v>
      </c>
      <c r="F28">
        <v>2060</v>
      </c>
      <c r="G28" s="9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9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9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9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9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9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9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9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9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9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9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9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9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9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9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9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9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9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9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9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9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9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9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9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9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9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t="s">
        <v>8</v>
      </c>
      <c r="E29" t="str">
        <f>DEMANDS!$F$17</f>
        <v>TRAPS</v>
      </c>
      <c r="F29">
        <v>2065</v>
      </c>
      <c r="G29" s="9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9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9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9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9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9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9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9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9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9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9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9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9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9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9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9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9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9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9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9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9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9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9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9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9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9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t="s">
        <v>8</v>
      </c>
      <c r="E30" t="str">
        <f>DEMANDS!$F$17</f>
        <v>TRAPS</v>
      </c>
      <c r="F30">
        <v>2070</v>
      </c>
      <c r="G30" s="9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9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9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9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9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9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9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9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9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9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9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9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9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9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9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9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9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9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9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9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9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9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9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9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9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9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0" t="s">
        <v>8</v>
      </c>
      <c r="E31" s="10" t="str">
        <f>DEMANDS!$F$18</f>
        <v>TRAPM</v>
      </c>
      <c r="F31" s="10">
        <v>2020</v>
      </c>
      <c r="G31" s="11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1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1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1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1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1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1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1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1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1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1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1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1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1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1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1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1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1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1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1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1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1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1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1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1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1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t="s">
        <v>8</v>
      </c>
      <c r="E32" t="str">
        <f>DEMANDS!$F$18</f>
        <v>TRAPM</v>
      </c>
      <c r="F32">
        <v>2021</v>
      </c>
      <c r="G32" s="9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9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9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9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9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9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9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9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9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9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9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9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9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9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9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9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9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9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9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9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9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9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9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9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9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9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t="s">
        <v>8</v>
      </c>
      <c r="E33" t="str">
        <f>DEMANDS!$F$18</f>
        <v>TRAPM</v>
      </c>
      <c r="F33">
        <v>2022</v>
      </c>
      <c r="G33" s="9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9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9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9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9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9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9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9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9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9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9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9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9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9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9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9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9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9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9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9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9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9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9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9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9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9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t="s">
        <v>8</v>
      </c>
      <c r="E34" t="str">
        <f>DEMANDS!$F$18</f>
        <v>TRAPM</v>
      </c>
      <c r="F34">
        <v>2023</v>
      </c>
      <c r="G34" s="9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9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9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9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9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9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9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9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9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9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9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9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9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9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9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9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9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9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9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9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9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9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9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9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9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9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t="s">
        <v>8</v>
      </c>
      <c r="E35" t="str">
        <f>DEMANDS!$F$18</f>
        <v>TRAPM</v>
      </c>
      <c r="F35">
        <v>2024</v>
      </c>
      <c r="G35" s="9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9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9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9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9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9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9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9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9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9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9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9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9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9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9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9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9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9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9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9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9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9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9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9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9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9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t="s">
        <v>8</v>
      </c>
      <c r="E36" t="str">
        <f>DEMANDS!$F$18</f>
        <v>TRAPM</v>
      </c>
      <c r="F36">
        <v>2025</v>
      </c>
      <c r="G36" s="9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9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9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9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9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9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9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9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9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9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9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9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9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9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9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9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9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9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9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9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9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9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9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9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9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9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t="s">
        <v>8</v>
      </c>
      <c r="E37" t="str">
        <f>DEMANDS!$F$18</f>
        <v>TRAPM</v>
      </c>
      <c r="F37">
        <v>2026</v>
      </c>
      <c r="G37" s="9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9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9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9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9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9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9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9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9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9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9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9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9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9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9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9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9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9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9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9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9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9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9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9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9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9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t="s">
        <v>8</v>
      </c>
      <c r="E38" t="str">
        <f>DEMANDS!$F$18</f>
        <v>TRAPM</v>
      </c>
      <c r="F38">
        <v>2027</v>
      </c>
      <c r="G38" s="9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9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9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9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9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9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9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9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9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9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9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9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9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9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9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9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9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9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9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9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9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9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9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9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9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9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t="s">
        <v>8</v>
      </c>
      <c r="E39" t="str">
        <f>DEMANDS!$F$18</f>
        <v>TRAPM</v>
      </c>
      <c r="F39">
        <v>2028</v>
      </c>
      <c r="G39" s="9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9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9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9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9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9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9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9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9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9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9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9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9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9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9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9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9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9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9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9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9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9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9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9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9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9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t="s">
        <v>8</v>
      </c>
      <c r="E40" t="str">
        <f>DEMANDS!$F$18</f>
        <v>TRAPM</v>
      </c>
      <c r="F40">
        <v>2029</v>
      </c>
      <c r="G40" s="9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9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9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9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9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9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9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9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9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9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9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9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9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9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9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9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9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9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9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9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9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9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9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9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9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9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t="s">
        <v>8</v>
      </c>
      <c r="E41" t="str">
        <f>DEMANDS!$F$18</f>
        <v>TRAPM</v>
      </c>
      <c r="F41">
        <v>2030</v>
      </c>
      <c r="G41" s="9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9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9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9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9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9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9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9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9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9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9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9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9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9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9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9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9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9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9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9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9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9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9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9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9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9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t="s">
        <v>8</v>
      </c>
      <c r="E42" t="str">
        <f>DEMANDS!$F$18</f>
        <v>TRAPM</v>
      </c>
      <c r="F42">
        <v>2031</v>
      </c>
      <c r="G42" s="9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9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9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9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9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9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9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9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9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9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9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9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9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9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9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9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9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9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9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9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9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9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9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9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9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9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t="s">
        <v>8</v>
      </c>
      <c r="E43" t="str">
        <f>DEMANDS!$F$18</f>
        <v>TRAPM</v>
      </c>
      <c r="F43">
        <v>2032</v>
      </c>
      <c r="G43" s="9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9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9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9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9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9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9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9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9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9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9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9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9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9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9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9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9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9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9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9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9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9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9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9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9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9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t="s">
        <v>8</v>
      </c>
      <c r="E44" t="str">
        <f>DEMANDS!$F$18</f>
        <v>TRAPM</v>
      </c>
      <c r="F44">
        <v>2033</v>
      </c>
      <c r="G44" s="9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9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9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9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9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9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9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9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9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9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9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9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9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9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9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9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9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9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9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9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9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9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9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9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9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9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t="s">
        <v>8</v>
      </c>
      <c r="E45" t="str">
        <f>DEMANDS!$F$18</f>
        <v>TRAPM</v>
      </c>
      <c r="F45">
        <v>2034</v>
      </c>
      <c r="G45" s="9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9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9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9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9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9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9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9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9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9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9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9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9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9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9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9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9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9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9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9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9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9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9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9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9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9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t="s">
        <v>8</v>
      </c>
      <c r="E46" t="str">
        <f>DEMANDS!$F$18</f>
        <v>TRAPM</v>
      </c>
      <c r="F46">
        <v>2035</v>
      </c>
      <c r="G46" s="9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9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9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9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9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9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9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9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9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9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9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9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9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9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9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9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9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9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9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9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9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9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9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9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9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9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t="s">
        <v>8</v>
      </c>
      <c r="E47" t="str">
        <f>DEMANDS!$F$18</f>
        <v>TRAPM</v>
      </c>
      <c r="F47">
        <v>2036</v>
      </c>
      <c r="G47" s="9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9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9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9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9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9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9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9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9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9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9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9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9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9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9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9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9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9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9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9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9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9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9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9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9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9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t="s">
        <v>8</v>
      </c>
      <c r="E48" t="str">
        <f>DEMANDS!$F$18</f>
        <v>TRAPM</v>
      </c>
      <c r="F48">
        <v>2037</v>
      </c>
      <c r="G48" s="9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9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9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9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9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9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9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9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9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9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9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9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9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9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9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9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9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9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9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9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9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9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9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9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9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9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t="s">
        <v>8</v>
      </c>
      <c r="E49" t="str">
        <f>DEMANDS!$F$18</f>
        <v>TRAPM</v>
      </c>
      <c r="F49">
        <v>2038</v>
      </c>
      <c r="G49" s="9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9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9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9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9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9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9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9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9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9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9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9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9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9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9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9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9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9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9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9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9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9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9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9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9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9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t="s">
        <v>8</v>
      </c>
      <c r="E50" t="str">
        <f>DEMANDS!$F$18</f>
        <v>TRAPM</v>
      </c>
      <c r="F50">
        <v>2039</v>
      </c>
      <c r="G50" s="9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9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9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9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9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9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9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9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9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9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9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9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9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9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9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9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9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9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9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9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9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9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9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9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9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9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t="s">
        <v>8</v>
      </c>
      <c r="E51" t="str">
        <f>DEMANDS!$F$18</f>
        <v>TRAPM</v>
      </c>
      <c r="F51">
        <v>2040</v>
      </c>
      <c r="G51" s="9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9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9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9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9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9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9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9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9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9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9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9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9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9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9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9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9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9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9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9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9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9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9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9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9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9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t="s">
        <v>8</v>
      </c>
      <c r="E52" t="str">
        <f>DEMANDS!$F$18</f>
        <v>TRAPM</v>
      </c>
      <c r="F52">
        <v>2045</v>
      </c>
      <c r="G52" s="9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9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9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9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9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9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9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9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9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9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9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9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9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9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9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9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9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9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9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9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9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9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9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9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9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9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t="s">
        <v>8</v>
      </c>
      <c r="E53" t="str">
        <f>DEMANDS!$F$18</f>
        <v>TRAPM</v>
      </c>
      <c r="F53">
        <v>2050</v>
      </c>
      <c r="G53" s="9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9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9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9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9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9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9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9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9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9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9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9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9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9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9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9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9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9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9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9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9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9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9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9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9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9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t="s">
        <v>8</v>
      </c>
      <c r="E54" t="str">
        <f>DEMANDS!$F$18</f>
        <v>TRAPM</v>
      </c>
      <c r="F54">
        <v>2055</v>
      </c>
      <c r="G54" s="9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9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9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9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9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9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9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9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9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9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9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9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9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9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9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9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9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9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9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9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9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9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9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9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9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9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t="s">
        <v>8</v>
      </c>
      <c r="E55" t="str">
        <f>DEMANDS!$F$18</f>
        <v>TRAPM</v>
      </c>
      <c r="F55">
        <v>2060</v>
      </c>
      <c r="G55" s="9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9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9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9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9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9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9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9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9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9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9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9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9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9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9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9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9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9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9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9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9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9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9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9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9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9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t="s">
        <v>8</v>
      </c>
      <c r="E56" t="str">
        <f>DEMANDS!$F$18</f>
        <v>TRAPM</v>
      </c>
      <c r="F56">
        <v>2065</v>
      </c>
      <c r="G56" s="9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9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9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9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9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9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9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9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9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9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9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9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9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9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9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9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9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9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9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9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9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9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9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9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9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9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t="s">
        <v>8</v>
      </c>
      <c r="E57" t="str">
        <f>DEMANDS!$F$18</f>
        <v>TRAPM</v>
      </c>
      <c r="F57">
        <v>2070</v>
      </c>
      <c r="G57" s="8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8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8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8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8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8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8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8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8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8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8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8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8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8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8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8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8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8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8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8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8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8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8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8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8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8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0" t="s">
        <v>8</v>
      </c>
      <c r="E58" s="10" t="str">
        <f>DEMANDS!$F$19</f>
        <v>TRAPL</v>
      </c>
      <c r="F58" s="10">
        <v>2020</v>
      </c>
      <c r="G58" s="11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1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1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1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1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1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1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1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1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1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1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1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1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1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1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1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1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1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1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1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1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1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1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1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1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1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t="s">
        <v>8</v>
      </c>
      <c r="E59" t="str">
        <f>DEMANDS!$F$19</f>
        <v>TRAPL</v>
      </c>
      <c r="F59">
        <v>2021</v>
      </c>
      <c r="G59" s="9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9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9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9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9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9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9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9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9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9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9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9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9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9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9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9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9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9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9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9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9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9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9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9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9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9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t="s">
        <v>8</v>
      </c>
      <c r="E60" t="str">
        <f>DEMANDS!$F$19</f>
        <v>TRAPL</v>
      </c>
      <c r="F60">
        <v>2022</v>
      </c>
      <c r="G60" s="9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9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9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9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9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9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9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9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9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9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9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9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9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9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9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9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9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9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9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9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9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9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9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9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9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9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t="s">
        <v>8</v>
      </c>
      <c r="E61" t="str">
        <f>DEMANDS!$F$19</f>
        <v>TRAPL</v>
      </c>
      <c r="F61">
        <v>2023</v>
      </c>
      <c r="G61" s="9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9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9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9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9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9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9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9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9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9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9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9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9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9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9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9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9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9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9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9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9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9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9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9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9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9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t="s">
        <v>8</v>
      </c>
      <c r="E62" t="str">
        <f>DEMANDS!$F$19</f>
        <v>TRAPL</v>
      </c>
      <c r="F62">
        <v>2024</v>
      </c>
      <c r="G62" s="9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9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9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9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9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9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9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9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9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9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9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9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9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9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9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9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9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9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9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9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9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9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9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9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9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9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t="s">
        <v>8</v>
      </c>
      <c r="E63" t="str">
        <f>DEMANDS!$F$19</f>
        <v>TRAPL</v>
      </c>
      <c r="F63">
        <v>2025</v>
      </c>
      <c r="G63" s="9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9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9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9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9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9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9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9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9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9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9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9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9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9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9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9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9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9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9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9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9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9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9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9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9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9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t="s">
        <v>8</v>
      </c>
      <c r="E64" t="str">
        <f>DEMANDS!$F$19</f>
        <v>TRAPL</v>
      </c>
      <c r="F64">
        <v>2026</v>
      </c>
      <c r="G64" s="9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9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9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9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9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9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9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9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9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9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9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9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9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9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9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9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9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9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9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9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9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9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9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9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9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9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t="s">
        <v>8</v>
      </c>
      <c r="E65" t="str">
        <f>DEMANDS!$F$19</f>
        <v>TRAPL</v>
      </c>
      <c r="F65">
        <v>2027</v>
      </c>
      <c r="G65" s="9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9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9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9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9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9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9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9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9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9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9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9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9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9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9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9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9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9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9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9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9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9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9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9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9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9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t="s">
        <v>8</v>
      </c>
      <c r="E66" t="str">
        <f>DEMANDS!$F$19</f>
        <v>TRAPL</v>
      </c>
      <c r="F66">
        <v>2028</v>
      </c>
      <c r="G66" s="9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9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9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9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9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9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9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9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9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9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9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9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9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9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9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9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9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9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9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9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9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9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9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9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9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9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t="s">
        <v>8</v>
      </c>
      <c r="E67" t="str">
        <f>DEMANDS!$F$19</f>
        <v>TRAPL</v>
      </c>
      <c r="F67">
        <v>2029</v>
      </c>
      <c r="G67" s="9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9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9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9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9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9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9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9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9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9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9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9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9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9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9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9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9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9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9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9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9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9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9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9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9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9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t="s">
        <v>8</v>
      </c>
      <c r="E68" t="str">
        <f>DEMANDS!$F$19</f>
        <v>TRAPL</v>
      </c>
      <c r="F68">
        <v>2030</v>
      </c>
      <c r="G68" s="9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9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9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9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9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9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9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9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9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9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9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9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9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9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9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9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9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9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9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9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9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9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9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9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9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9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t="s">
        <v>8</v>
      </c>
      <c r="E69" t="str">
        <f>DEMANDS!$F$19</f>
        <v>TRAPL</v>
      </c>
      <c r="F69">
        <v>2031</v>
      </c>
      <c r="G69" s="9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9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9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9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9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9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9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9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9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9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9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9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9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9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9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9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9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9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9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9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9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9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9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9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9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9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t="s">
        <v>8</v>
      </c>
      <c r="E70" t="str">
        <f>DEMANDS!$F$19</f>
        <v>TRAPL</v>
      </c>
      <c r="F70">
        <v>2032</v>
      </c>
      <c r="G70" s="9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9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9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9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9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9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9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9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9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9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9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9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9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9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9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9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9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9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9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9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9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9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9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9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9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9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t="s">
        <v>8</v>
      </c>
      <c r="E71" t="str">
        <f>DEMANDS!$F$19</f>
        <v>TRAPL</v>
      </c>
      <c r="F71">
        <v>2033</v>
      </c>
      <c r="G71" s="9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9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9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9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9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9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9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9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9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9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9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9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9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9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9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9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9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9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9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9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9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9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9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9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9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9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t="s">
        <v>8</v>
      </c>
      <c r="E72" t="str">
        <f>DEMANDS!$F$19</f>
        <v>TRAPL</v>
      </c>
      <c r="F72">
        <v>2034</v>
      </c>
      <c r="G72" s="9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9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9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9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9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9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9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9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9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9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9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9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9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9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9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9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9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9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9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9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9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9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9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9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9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9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t="s">
        <v>8</v>
      </c>
      <c r="E73" t="str">
        <f>DEMANDS!$F$19</f>
        <v>TRAPL</v>
      </c>
      <c r="F73">
        <v>2035</v>
      </c>
      <c r="G73" s="9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9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9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9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9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9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9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9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9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9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9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9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9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9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9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9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9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9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9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9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9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9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9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9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9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9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t="s">
        <v>8</v>
      </c>
      <c r="E74" t="str">
        <f>DEMANDS!$F$19</f>
        <v>TRAPL</v>
      </c>
      <c r="F74">
        <v>2036</v>
      </c>
      <c r="G74" s="9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9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9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9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9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9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9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9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9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9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9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9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9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9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9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9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9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9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9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9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9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9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9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9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9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9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t="s">
        <v>8</v>
      </c>
      <c r="E75" t="str">
        <f>DEMANDS!$F$19</f>
        <v>TRAPL</v>
      </c>
      <c r="F75">
        <v>2037</v>
      </c>
      <c r="G75" s="9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9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9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9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9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9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9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9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9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9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9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9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9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9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9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9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9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9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9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9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9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9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9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9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9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9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t="s">
        <v>8</v>
      </c>
      <c r="E76" t="str">
        <f>DEMANDS!$F$19</f>
        <v>TRAPL</v>
      </c>
      <c r="F76">
        <v>2038</v>
      </c>
      <c r="G76" s="9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9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9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9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9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9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9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9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9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9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9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9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9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9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9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9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9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9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9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9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9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9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9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9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9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9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t="s">
        <v>8</v>
      </c>
      <c r="E77" t="str">
        <f>DEMANDS!$F$19</f>
        <v>TRAPL</v>
      </c>
      <c r="F77">
        <v>2039</v>
      </c>
      <c r="G77" s="9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9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9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9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9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9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9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9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9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9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9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9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9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9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9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9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9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9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9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9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9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9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9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9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9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9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t="s">
        <v>8</v>
      </c>
      <c r="E78" t="str">
        <f>DEMANDS!$F$19</f>
        <v>TRAPL</v>
      </c>
      <c r="F78">
        <v>2040</v>
      </c>
      <c r="G78" s="9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9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9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9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9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9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9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9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9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9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9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9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9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9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9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9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9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9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9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9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9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9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9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9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9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9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t="s">
        <v>8</v>
      </c>
      <c r="E79" t="str">
        <f>DEMANDS!$F$19</f>
        <v>TRAPL</v>
      </c>
      <c r="F79">
        <v>2045</v>
      </c>
      <c r="G79" s="9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9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9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9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9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9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9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9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9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9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9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9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9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9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9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9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9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9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9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9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9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9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9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9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9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9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t="s">
        <v>8</v>
      </c>
      <c r="E80" t="str">
        <f>DEMANDS!$F$19</f>
        <v>TRAPL</v>
      </c>
      <c r="F80">
        <v>2050</v>
      </c>
      <c r="G80" s="9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9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9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9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9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9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9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9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9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9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9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9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9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9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9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9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9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9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9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9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9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9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9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9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9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9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t="s">
        <v>8</v>
      </c>
      <c r="E81" t="str">
        <f>DEMANDS!$F$19</f>
        <v>TRAPL</v>
      </c>
      <c r="F81">
        <v>2055</v>
      </c>
      <c r="G81" s="9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9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9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9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9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9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9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9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9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9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9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9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9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9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9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9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9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9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9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9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9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9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9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9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9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9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t="s">
        <v>8</v>
      </c>
      <c r="E82" t="str">
        <f>DEMANDS!$F$19</f>
        <v>TRAPL</v>
      </c>
      <c r="F82">
        <v>2060</v>
      </c>
      <c r="G82" s="9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9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9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9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9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9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9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9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9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9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9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9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9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9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9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9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9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9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9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9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9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9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9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9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9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9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t="s">
        <v>8</v>
      </c>
      <c r="E83" t="str">
        <f>DEMANDS!$F$19</f>
        <v>TRAPL</v>
      </c>
      <c r="F83">
        <v>2065</v>
      </c>
      <c r="G83" s="9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9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9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9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9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9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9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9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9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9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9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9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9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9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9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9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9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9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9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9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9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9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9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9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9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9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t="s">
        <v>8</v>
      </c>
      <c r="E84" t="str">
        <f>DEMANDS!$F$19</f>
        <v>TRAPL</v>
      </c>
      <c r="F84">
        <v>2070</v>
      </c>
      <c r="G84" s="8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8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8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8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8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8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8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8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8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8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8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8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8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8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8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8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8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8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8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8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8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8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8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8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8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8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0" t="s">
        <v>8</v>
      </c>
      <c r="E85" s="10" t="str">
        <f>DEMANDS!$F$20</f>
        <v>TRAF</v>
      </c>
      <c r="F85" s="10">
        <v>2020</v>
      </c>
      <c r="G85" s="11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0.17991488188042462</v>
      </c>
      <c r="H85" s="11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2.6871723541686299</v>
      </c>
      <c r="I85" s="11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0.48763398226070803</v>
      </c>
      <c r="J85" s="11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0.3135901348759621</v>
      </c>
      <c r="K85" s="11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0.22335515894815736</v>
      </c>
      <c r="L85" s="11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0.10778652622510916</v>
      </c>
      <c r="M85" s="11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0.2824588239748011</v>
      </c>
      <c r="N85" s="11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0.43704621254646414</v>
      </c>
      <c r="O85" s="11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0.20559159765702764</v>
      </c>
      <c r="P85" s="11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0.23409610092244049</v>
      </c>
      <c r="Q85" s="11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0.47314719217489071</v>
      </c>
      <c r="R85" s="11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0.31213492756751032</v>
      </c>
      <c r="S85" s="11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0.30715715583422787</v>
      </c>
      <c r="T85" s="11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1.643458450750628</v>
      </c>
      <c r="U85" s="11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0.44716269403431846</v>
      </c>
      <c r="V85" s="11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0.50383886577623815</v>
      </c>
      <c r="W85" s="11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0.41246493081645397</v>
      </c>
      <c r="X85" s="11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0.38312416759737483</v>
      </c>
      <c r="Y85" s="11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0.61177286314532875</v>
      </c>
      <c r="Z85" s="11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8.1588596696128737E-2</v>
      </c>
      <c r="AA85" s="11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0.34456408847334713</v>
      </c>
      <c r="AB85" s="11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0.15301315083761008</v>
      </c>
      <c r="AC85" s="11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0.16686146187994025</v>
      </c>
      <c r="AD85" s="11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0.1939549663563945</v>
      </c>
      <c r="AE85" s="11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0.40532554878448751</v>
      </c>
      <c r="AF85" s="11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0.15629751581539669</v>
      </c>
    </row>
    <row r="86" spans="4:32" x14ac:dyDescent="0.25">
      <c r="D86" t="s">
        <v>8</v>
      </c>
      <c r="E86" t="str">
        <f>DEMANDS!$F$20</f>
        <v>TRAF</v>
      </c>
      <c r="F86">
        <v>2021</v>
      </c>
      <c r="G86" s="9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0.19572571146618054</v>
      </c>
      <c r="H86" s="9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2.9233197129377184</v>
      </c>
      <c r="I86" s="9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0.53048701205549609</v>
      </c>
      <c r="J86" s="9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0.34114827865193581</v>
      </c>
      <c r="K86" s="9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0.24298349829573737</v>
      </c>
      <c r="L86" s="9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0.11725875209088529</v>
      </c>
      <c r="M86" s="9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0.30728116376227216</v>
      </c>
      <c r="N86" s="9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0.47545361451038171</v>
      </c>
      <c r="O86" s="9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0.22365888414741908</v>
      </c>
      <c r="P86" s="9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0.25466834886374512</v>
      </c>
      <c r="Q86" s="9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0.51472713012259241</v>
      </c>
      <c r="R86" s="9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0.33956518845505695</v>
      </c>
      <c r="S86" s="9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0.3341499726383883</v>
      </c>
      <c r="T86" s="9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1.7878847551480515</v>
      </c>
      <c r="U86" s="9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0.48645912731760305</v>
      </c>
      <c r="V86" s="9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0.54811597260702893</v>
      </c>
      <c r="W86" s="9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0.44871214207035037</v>
      </c>
      <c r="X86" s="9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0.41679292729504486</v>
      </c>
      <c r="Y86" s="9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0.66553515553206655</v>
      </c>
      <c r="Z86" s="9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8.8758561654118218E-2</v>
      </c>
      <c r="AA86" s="9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0.37484420775688798</v>
      </c>
      <c r="AB86" s="9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0.16645986979152586</v>
      </c>
      <c r="AC86" s="9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0.18152516346282133</v>
      </c>
      <c r="AD86" s="9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0.21099963152428264</v>
      </c>
      <c r="AE86" s="9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0.44094535472607599</v>
      </c>
      <c r="AF86" s="9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0.17003286311633117</v>
      </c>
    </row>
    <row r="87" spans="4:32" x14ac:dyDescent="0.25">
      <c r="D87" t="s">
        <v>8</v>
      </c>
      <c r="E87" t="str">
        <f>DEMANDS!$F$20</f>
        <v>TRAF</v>
      </c>
      <c r="F87">
        <v>2022</v>
      </c>
      <c r="G87" s="9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0.20179320852163216</v>
      </c>
      <c r="H87" s="9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3.0139426240387879</v>
      </c>
      <c r="I87" s="9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0.54693210942921644</v>
      </c>
      <c r="J87" s="9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0.35172387529014576</v>
      </c>
      <c r="K87" s="9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0.25051598674290521</v>
      </c>
      <c r="L87" s="9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0.12089377340570275</v>
      </c>
      <c r="M87" s="9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0.3168068798389026</v>
      </c>
      <c r="N87" s="9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0.4901926765602036</v>
      </c>
      <c r="O87" s="9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0.23059230955598906</v>
      </c>
      <c r="P87" s="9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0.26256306767852122</v>
      </c>
      <c r="Q87" s="9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0.53068367115639281</v>
      </c>
      <c r="R87" s="9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0.35009170929716377</v>
      </c>
      <c r="S87" s="9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0.34450862179017833</v>
      </c>
      <c r="T87" s="9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1.8433091825576411</v>
      </c>
      <c r="U87" s="9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0.50153936026444879</v>
      </c>
      <c r="V87" s="9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0.56510756775784676</v>
      </c>
      <c r="W87" s="9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0.46262221847453128</v>
      </c>
      <c r="X87" s="9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0.42971350804119124</v>
      </c>
      <c r="Y87" s="9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0.68616674535356059</v>
      </c>
      <c r="Z87" s="9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9.1510077065395878E-2</v>
      </c>
      <c r="AA87" s="9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0.38646437819735152</v>
      </c>
      <c r="AB87" s="9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0.17162012575506316</v>
      </c>
      <c r="AC87" s="9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0.1871524435301688</v>
      </c>
      <c r="AD87" s="9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0.21754062010153541</v>
      </c>
      <c r="AE87" s="9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0.45461466072258433</v>
      </c>
      <c r="AF87" s="9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0.17530388187293744</v>
      </c>
    </row>
    <row r="88" spans="4:32" x14ac:dyDescent="0.25">
      <c r="D88" t="s">
        <v>8</v>
      </c>
      <c r="E88" t="str">
        <f>DEMANDS!$F$20</f>
        <v>TRAF</v>
      </c>
      <c r="F88">
        <v>2023</v>
      </c>
      <c r="G88" s="9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0.20804879798580275</v>
      </c>
      <c r="H88" s="9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3.1073748453839896</v>
      </c>
      <c r="I88" s="9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0.5638870048215221</v>
      </c>
      <c r="J88" s="9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0.36262731542414028</v>
      </c>
      <c r="K88" s="9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0.25828198233193528</v>
      </c>
      <c r="L88" s="9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0.12464148038127951</v>
      </c>
      <c r="M88" s="9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0.3266278931139085</v>
      </c>
      <c r="N88" s="9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0.50538864953356988</v>
      </c>
      <c r="O88" s="9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0.23774067115222469</v>
      </c>
      <c r="P88" s="9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0.27070252277655532</v>
      </c>
      <c r="Q88" s="9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0.54713486496224084</v>
      </c>
      <c r="R88" s="9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0.36094455228537575</v>
      </c>
      <c r="S88" s="9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0.35518838906567379</v>
      </c>
      <c r="T88" s="9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1.9004517672169277</v>
      </c>
      <c r="U88" s="9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0.51708708043264662</v>
      </c>
      <c r="V88" s="9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0.58262590235834</v>
      </c>
      <c r="W88" s="9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0.47696350724724162</v>
      </c>
      <c r="X88" s="9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0.44303462679046818</v>
      </c>
      <c r="Y88" s="9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0.70743791445952087</v>
      </c>
      <c r="Z88" s="9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9.4346889454423155E-2</v>
      </c>
      <c r="AA88" s="9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0.39844477392146943</v>
      </c>
      <c r="AB88" s="9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0.17694034965347011</v>
      </c>
      <c r="AC88" s="9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0.19295416927960399</v>
      </c>
      <c r="AD88" s="9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0.22428437932468295</v>
      </c>
      <c r="AE88" s="9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0.46870771520498439</v>
      </c>
      <c r="AF88" s="9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0.18073830221099849</v>
      </c>
    </row>
    <row r="89" spans="4:32" x14ac:dyDescent="0.25">
      <c r="D89" t="s">
        <v>8</v>
      </c>
      <c r="E89" t="str">
        <f>DEMANDS!$F$20</f>
        <v>TRAF</v>
      </c>
      <c r="F89">
        <v>2024</v>
      </c>
      <c r="G89" s="9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0.21449831072336262</v>
      </c>
      <c r="H89" s="9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3.2037034655908934</v>
      </c>
      <c r="I89" s="9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0.5813675019709893</v>
      </c>
      <c r="J89" s="9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0.3738687622022886</v>
      </c>
      <c r="K89" s="9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0.26628872378422525</v>
      </c>
      <c r="L89" s="9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0.12850536627309916</v>
      </c>
      <c r="M89" s="9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0.33675335780043963</v>
      </c>
      <c r="N89" s="9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0.52105569766911042</v>
      </c>
      <c r="O89" s="9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0.24511063195794364</v>
      </c>
      <c r="P89" s="9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0.27909430098262855</v>
      </c>
      <c r="Q89" s="9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0.56409604577607031</v>
      </c>
      <c r="R89" s="9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0.37213383340622241</v>
      </c>
      <c r="S89" s="9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0.36619922912670966</v>
      </c>
      <c r="T89" s="9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1.9593657720006523</v>
      </c>
      <c r="U89" s="9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0.53311677992605866</v>
      </c>
      <c r="V89" s="9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0.60068730533144854</v>
      </c>
      <c r="W89" s="9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0.49174937597190604</v>
      </c>
      <c r="X89" s="9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0.4567687002209726</v>
      </c>
      <c r="Y89" s="9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0.72936848980776592</v>
      </c>
      <c r="Z89" s="9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9.7271643027510263E-2</v>
      </c>
      <c r="AA89" s="9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0.41079656191303493</v>
      </c>
      <c r="AB89" s="9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0.18242550049272768</v>
      </c>
      <c r="AC89" s="9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0.19893574852727172</v>
      </c>
      <c r="AD89" s="9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0.23123719508374815</v>
      </c>
      <c r="AE89" s="9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0.48323765437633881</v>
      </c>
      <c r="AF89" s="9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0.18634118957953941</v>
      </c>
    </row>
    <row r="90" spans="4:32" x14ac:dyDescent="0.25">
      <c r="D90" t="s">
        <v>8</v>
      </c>
      <c r="E90" t="str">
        <f>DEMANDS!$F$20</f>
        <v>TRAF</v>
      </c>
      <c r="F90">
        <v>2025</v>
      </c>
      <c r="G90" s="9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0.22114775835578682</v>
      </c>
      <c r="H90" s="9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3.3030182730242101</v>
      </c>
      <c r="I90" s="9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0.5993898945320898</v>
      </c>
      <c r="J90" s="9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0.38545869383055947</v>
      </c>
      <c r="K90" s="9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0.27454367422153619</v>
      </c>
      <c r="L90" s="9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0.13248903262756523</v>
      </c>
      <c r="M90" s="9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0.3471927118922532</v>
      </c>
      <c r="N90" s="9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0.53720842429685278</v>
      </c>
      <c r="O90" s="9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0.25270906154863987</v>
      </c>
      <c r="P90" s="9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0.28774622431308999</v>
      </c>
      <c r="Q90" s="9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0.58158302319512833</v>
      </c>
      <c r="R90" s="9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0.3836699822418152</v>
      </c>
      <c r="S90" s="9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0.37755140522963765</v>
      </c>
      <c r="T90" s="9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2.0201061109326721</v>
      </c>
      <c r="U90" s="9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0.54964340010376633</v>
      </c>
      <c r="V90" s="9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0.61930861179672336</v>
      </c>
      <c r="W90" s="9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0.50699360662703519</v>
      </c>
      <c r="X90" s="9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0.47092852992782275</v>
      </c>
      <c r="Y90" s="9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0.75197891299180664</v>
      </c>
      <c r="Z90" s="9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0.10028706396136305</v>
      </c>
      <c r="AA90" s="9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0.42353125533233893</v>
      </c>
      <c r="AB90" s="9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0.18808069100800218</v>
      </c>
      <c r="AC90" s="9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0.2051027567316171</v>
      </c>
      <c r="AD90" s="9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0.23840554813134429</v>
      </c>
      <c r="AE90" s="9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0.49821802166200535</v>
      </c>
      <c r="AF90" s="9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0.19211776645650513</v>
      </c>
    </row>
    <row r="91" spans="4:32" x14ac:dyDescent="0.25">
      <c r="D91" t="s">
        <v>8</v>
      </c>
      <c r="E91" t="str">
        <f>DEMANDS!$F$20</f>
        <v>TRAF</v>
      </c>
      <c r="F91">
        <v>2026</v>
      </c>
      <c r="G91" s="9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0.22557071352290256</v>
      </c>
      <c r="H91" s="9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3.3690786384846949</v>
      </c>
      <c r="I91" s="9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0.61137769242273166</v>
      </c>
      <c r="J91" s="9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0.39316786770717066</v>
      </c>
      <c r="K91" s="9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0.28003454770596692</v>
      </c>
      <c r="L91" s="9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0.13513881328011654</v>
      </c>
      <c r="M91" s="9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0.35413656613009831</v>
      </c>
      <c r="N91" s="9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0.54795259278278985</v>
      </c>
      <c r="O91" s="9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0.25776324277961266</v>
      </c>
      <c r="P91" s="9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0.2935011487993518</v>
      </c>
      <c r="Q91" s="9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0.59321468365903096</v>
      </c>
      <c r="R91" s="9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0.39134338188665158</v>
      </c>
      <c r="S91" s="9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0.38510243333423039</v>
      </c>
      <c r="T91" s="9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2.0605082331513258</v>
      </c>
      <c r="U91" s="9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0.56063626810584177</v>
      </c>
      <c r="V91" s="9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0.63169478403265777</v>
      </c>
      <c r="W91" s="9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0.51713347875957583</v>
      </c>
      <c r="X91" s="9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0.48034710052637913</v>
      </c>
      <c r="Y91" s="9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0.76701849125164268</v>
      </c>
      <c r="Z91" s="9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0.10229280524059031</v>
      </c>
      <c r="AA91" s="9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0.43200188043898569</v>
      </c>
      <c r="AB91" s="9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0.19184230482816225</v>
      </c>
      <c r="AC91" s="9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0.20920481186624945</v>
      </c>
      <c r="AD91" s="9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0.24317365909397118</v>
      </c>
      <c r="AE91" s="9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0.50818238209524547</v>
      </c>
      <c r="AF91" s="9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0.19596012178563521</v>
      </c>
    </row>
    <row r="92" spans="4:32" x14ac:dyDescent="0.25">
      <c r="D92" t="s">
        <v>8</v>
      </c>
      <c r="E92" t="str">
        <f>DEMANDS!$F$20</f>
        <v>TRAF</v>
      </c>
      <c r="F92">
        <v>2027</v>
      </c>
      <c r="G92" s="9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0.23008212779336062</v>
      </c>
      <c r="H92" s="9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3.4364602112543881</v>
      </c>
      <c r="I92" s="9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0.6236052462711863</v>
      </c>
      <c r="J92" s="9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0.40103122506131406</v>
      </c>
      <c r="K92" s="9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0.28563523866008622</v>
      </c>
      <c r="L92" s="9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0.13784158954571887</v>
      </c>
      <c r="M92" s="9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0.36121929745270026</v>
      </c>
      <c r="N92" s="9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0.55891164463844567</v>
      </c>
      <c r="O92" s="9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0.26291850763520491</v>
      </c>
      <c r="P92" s="9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0.29937117177533878</v>
      </c>
      <c r="Q92" s="9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0.6050789773322115</v>
      </c>
      <c r="R92" s="9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0.39917024952438457</v>
      </c>
      <c r="S92" s="9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0.39280448200091495</v>
      </c>
      <c r="T92" s="9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2.1017183978143521</v>
      </c>
      <c r="U92" s="9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0.57184899346795859</v>
      </c>
      <c r="V92" s="9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0.64432867971331098</v>
      </c>
      <c r="W92" s="9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0.5274761483347673</v>
      </c>
      <c r="X92" s="9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0.48995404253690672</v>
      </c>
      <c r="Y92" s="9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0.78235886107667563</v>
      </c>
      <c r="Z92" s="9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0.10433866134540212</v>
      </c>
      <c r="AA92" s="9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0.44064191804776537</v>
      </c>
      <c r="AB92" s="9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0.19567915092472549</v>
      </c>
      <c r="AC92" s="9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0.21338890810357442</v>
      </c>
      <c r="AD92" s="9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0.24803713227585061</v>
      </c>
      <c r="AE92" s="9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0.51834602973715027</v>
      </c>
      <c r="AF92" s="9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0.19987932422134791</v>
      </c>
    </row>
    <row r="93" spans="4:32" x14ac:dyDescent="0.25">
      <c r="D93" t="s">
        <v>8</v>
      </c>
      <c r="E93" t="str">
        <f>DEMANDS!$F$20</f>
        <v>TRAF</v>
      </c>
      <c r="F93">
        <v>2028</v>
      </c>
      <c r="G93" s="9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0.2346837703492278</v>
      </c>
      <c r="H93" s="9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3.5051894154794758</v>
      </c>
      <c r="I93" s="9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0.63607735119660991</v>
      </c>
      <c r="J93" s="9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0.40905184956254037</v>
      </c>
      <c r="K93" s="9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0.29134794343328796</v>
      </c>
      <c r="L93" s="9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0.14059842133663322</v>
      </c>
      <c r="M93" s="9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0.36844368340175426</v>
      </c>
      <c r="N93" s="9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0.57008987753121454</v>
      </c>
      <c r="O93" s="9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0.268176877787909</v>
      </c>
      <c r="P93" s="9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0.30535859521084557</v>
      </c>
      <c r="Q93" s="9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0.61718055687885576</v>
      </c>
      <c r="R93" s="9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0.40715365451487223</v>
      </c>
      <c r="S93" s="9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0.40066057164093327</v>
      </c>
      <c r="T93" s="9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2.143752765770639</v>
      </c>
      <c r="U93" s="9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0.58328597333731769</v>
      </c>
      <c r="V93" s="9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0.65721525330757713</v>
      </c>
      <c r="W93" s="9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0.53802567130146273</v>
      </c>
      <c r="X93" s="9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0.49975312338764488</v>
      </c>
      <c r="Y93" s="9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0.79800603829820904</v>
      </c>
      <c r="Z93" s="9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0.10642543457231017</v>
      </c>
      <c r="AA93" s="9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0.44945475640872073</v>
      </c>
      <c r="AB93" s="9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0.19959273394322</v>
      </c>
      <c r="AC93" s="9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0.21765668626564591</v>
      </c>
      <c r="AD93" s="9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0.2529978749213676</v>
      </c>
      <c r="AE93" s="9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0.52871295033189325</v>
      </c>
      <c r="AF93" s="9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0.20387691070577485</v>
      </c>
    </row>
    <row r="94" spans="4:32" x14ac:dyDescent="0.25">
      <c r="D94" t="s">
        <v>8</v>
      </c>
      <c r="E94" t="str">
        <f>DEMANDS!$F$20</f>
        <v>TRAF</v>
      </c>
      <c r="F94">
        <v>2029</v>
      </c>
      <c r="G94" s="9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0.23937744575621234</v>
      </c>
      <c r="H94" s="9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3.5752932037890655</v>
      </c>
      <c r="I94" s="9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0.64879889822054215</v>
      </c>
      <c r="J94" s="9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0.41723288655379115</v>
      </c>
      <c r="K94" s="9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0.2971749023019537</v>
      </c>
      <c r="L94" s="9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0.1434103897633659</v>
      </c>
      <c r="M94" s="9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0.37581255706978933</v>
      </c>
      <c r="N94" s="9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0.58149167508183885</v>
      </c>
      <c r="O94" s="9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0.27354041534366719</v>
      </c>
      <c r="P94" s="9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0.31146576711506252</v>
      </c>
      <c r="Q94" s="9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0.62952416801643285</v>
      </c>
      <c r="R94" s="9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0.41529672760516972</v>
      </c>
      <c r="S94" s="9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0.40867378307375191</v>
      </c>
      <c r="T94" s="9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2.1866278210860521</v>
      </c>
      <c r="U94" s="9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0.59495169280406401</v>
      </c>
      <c r="V94" s="9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0.67035955837372863</v>
      </c>
      <c r="W94" s="9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0.54878618472749185</v>
      </c>
      <c r="X94" s="9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0.50974818585539772</v>
      </c>
      <c r="Y94" s="9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0.81396615906417324</v>
      </c>
      <c r="Z94" s="9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0.10855394326375635</v>
      </c>
      <c r="AA94" s="9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0.4584438515368951</v>
      </c>
      <c r="AB94" s="9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0.20358458862208439</v>
      </c>
      <c r="AC94" s="9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0.22200981999095884</v>
      </c>
      <c r="AD94" s="9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0.25805783241979491</v>
      </c>
      <c r="AE94" s="9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0.53928720933853125</v>
      </c>
      <c r="AF94" s="9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0.20795444891989034</v>
      </c>
    </row>
    <row r="95" spans="4:32" x14ac:dyDescent="0.25">
      <c r="D95" t="s">
        <v>8</v>
      </c>
      <c r="E95" t="str">
        <f>DEMANDS!$F$20</f>
        <v>TRAF</v>
      </c>
      <c r="F95">
        <v>2030</v>
      </c>
      <c r="G95" s="9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0.24416499467133662</v>
      </c>
      <c r="H95" s="9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3.6467990678648472</v>
      </c>
      <c r="I95" s="9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0.66177487618495301</v>
      </c>
      <c r="J95" s="9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0.42557754428486694</v>
      </c>
      <c r="K95" s="9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0.30311840034799281</v>
      </c>
      <c r="L95" s="9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0.14627859755863321</v>
      </c>
      <c r="M95" s="9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0.3833288082111852</v>
      </c>
      <c r="N95" s="9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0.59312150858347557</v>
      </c>
      <c r="O95" s="9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0.27901122365054054</v>
      </c>
      <c r="P95" s="9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0.31769508245736378</v>
      </c>
      <c r="Q95" s="9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0.64211465137676149</v>
      </c>
      <c r="R95" s="9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0.42360266215727316</v>
      </c>
      <c r="S95" s="9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0.41684725873522699</v>
      </c>
      <c r="T95" s="9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2.2303603775077732</v>
      </c>
      <c r="U95" s="9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0.60685072666014528</v>
      </c>
      <c r="V95" s="9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0.6837667495412032</v>
      </c>
      <c r="W95" s="9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0.55976190842204177</v>
      </c>
      <c r="X95" s="9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0.51994314957250576</v>
      </c>
      <c r="Y95" s="9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0.83024548224545669</v>
      </c>
      <c r="Z95" s="9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0.1107250221290315</v>
      </c>
      <c r="AA95" s="9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0.46761272856763303</v>
      </c>
      <c r="AB95" s="9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0.20765628039452608</v>
      </c>
      <c r="AC95" s="9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0.226450016390778</v>
      </c>
      <c r="AD95" s="9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0.26321898906819086</v>
      </c>
      <c r="AE95" s="9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0.55007295352530183</v>
      </c>
      <c r="AF95" s="9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0.21211353789828816</v>
      </c>
    </row>
    <row r="96" spans="4:32" x14ac:dyDescent="0.25">
      <c r="D96" t="s">
        <v>8</v>
      </c>
      <c r="E96" t="str">
        <f>DEMANDS!$F$20</f>
        <v>TRAF</v>
      </c>
      <c r="F96">
        <v>2031</v>
      </c>
      <c r="G96" s="9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0.24978078954877739</v>
      </c>
      <c r="H96" s="9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3.7306754464257383</v>
      </c>
      <c r="I96" s="9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0.67699569833720696</v>
      </c>
      <c r="J96" s="9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0.43536582780341898</v>
      </c>
      <c r="K96" s="9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0.31009012355599663</v>
      </c>
      <c r="L96" s="9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0.14964300530248181</v>
      </c>
      <c r="M96" s="9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0.39214537080004241</v>
      </c>
      <c r="N96" s="9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0.60676330328089556</v>
      </c>
      <c r="O96" s="9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0.28542848179450298</v>
      </c>
      <c r="P96" s="9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0.32500206935388315</v>
      </c>
      <c r="Q96" s="9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0.65688328835842713</v>
      </c>
      <c r="R96" s="9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0.43334552338689047</v>
      </c>
      <c r="S96" s="9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0.42643474568613721</v>
      </c>
      <c r="T96" s="9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2.2816586661904519</v>
      </c>
      <c r="U96" s="9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0.62080829337332877</v>
      </c>
      <c r="V96" s="9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0.69949338478065093</v>
      </c>
      <c r="W96" s="9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0.57263643231574879</v>
      </c>
      <c r="X96" s="9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0.53190184201267343</v>
      </c>
      <c r="Y96" s="9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0.84934112833710229</v>
      </c>
      <c r="Z96" s="9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0.11327169763799923</v>
      </c>
      <c r="AA96" s="9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0.47836782132468864</v>
      </c>
      <c r="AB96" s="9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0.21243237484360022</v>
      </c>
      <c r="AC96" s="9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0.23165836676776594</v>
      </c>
      <c r="AD96" s="9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0.26927302581675927</v>
      </c>
      <c r="AE96" s="9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0.56272463145638374</v>
      </c>
      <c r="AF96" s="9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0.21699214926994884</v>
      </c>
    </row>
    <row r="97" spans="4:32" x14ac:dyDescent="0.25">
      <c r="D97" t="s">
        <v>8</v>
      </c>
      <c r="E97" t="str">
        <f>DEMANDS!$F$20</f>
        <v>TRAF</v>
      </c>
      <c r="F97">
        <v>2032</v>
      </c>
      <c r="G97" s="9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0.25552574770839925</v>
      </c>
      <c r="H97" s="9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3.8164809816935308</v>
      </c>
      <c r="I97" s="9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0.6925665993989627</v>
      </c>
      <c r="J97" s="9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0.44537924184289757</v>
      </c>
      <c r="K97" s="9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0.31722219639778454</v>
      </c>
      <c r="L97" s="9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0.15308479442443887</v>
      </c>
      <c r="M97" s="9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0.40116471432844342</v>
      </c>
      <c r="N97" s="9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0.62071885925635617</v>
      </c>
      <c r="O97" s="9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0.29199333687577655</v>
      </c>
      <c r="P97" s="9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0.33247711694902249</v>
      </c>
      <c r="Q97" s="9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0.67199160399067093</v>
      </c>
      <c r="R97" s="9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0.44331247042478888</v>
      </c>
      <c r="S97" s="9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0.43624274483691838</v>
      </c>
      <c r="T97" s="9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2.3341368155128324</v>
      </c>
      <c r="U97" s="9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0.6350868841209153</v>
      </c>
      <c r="V97" s="9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0.71558173263060598</v>
      </c>
      <c r="W97" s="9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0.58580707025901102</v>
      </c>
      <c r="X97" s="9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0.54413558437896492</v>
      </c>
      <c r="Y97" s="9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0.86887597428885577</v>
      </c>
      <c r="Z97" s="9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0.11587694668367321</v>
      </c>
      <c r="AA97" s="9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0.48937028121515647</v>
      </c>
      <c r="AB97" s="9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0.21731831946500302</v>
      </c>
      <c r="AC97" s="9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0.23698650920342454</v>
      </c>
      <c r="AD97" s="9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0.27546630541054473</v>
      </c>
      <c r="AE97" s="9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0.5756672979798807</v>
      </c>
      <c r="AF97" s="9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0.22198296870315765</v>
      </c>
    </row>
    <row r="98" spans="4:32" x14ac:dyDescent="0.25">
      <c r="D98" t="s">
        <v>8</v>
      </c>
      <c r="E98" t="str">
        <f>DEMANDS!$F$20</f>
        <v>TRAF</v>
      </c>
      <c r="F98">
        <v>2033</v>
      </c>
      <c r="G98" s="9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0.26140283990569241</v>
      </c>
      <c r="H98" s="9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3.9042600442724815</v>
      </c>
      <c r="I98" s="9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0.70849563118513881</v>
      </c>
      <c r="J98" s="9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0.45562296440528421</v>
      </c>
      <c r="K98" s="9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0.32451830691493361</v>
      </c>
      <c r="L98" s="9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0.15660574469620095</v>
      </c>
      <c r="M98" s="9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0.41039150275799752</v>
      </c>
      <c r="N98" s="9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0.63499539301925234</v>
      </c>
      <c r="O98" s="9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0.29870918362391941</v>
      </c>
      <c r="P98" s="9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0.34012409063884996</v>
      </c>
      <c r="Q98" s="9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0.68744741088245631</v>
      </c>
      <c r="R98" s="9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0.45350865724455902</v>
      </c>
      <c r="S98" s="9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0.44627632796816746</v>
      </c>
      <c r="T98" s="9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2.3878219622696273</v>
      </c>
      <c r="U98" s="9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0.64969388245569626</v>
      </c>
      <c r="V98" s="9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0.73204011248110989</v>
      </c>
      <c r="W98" s="9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0.59928063287496813</v>
      </c>
      <c r="X98" s="9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0.55665070281968099</v>
      </c>
      <c r="Y98" s="9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0.88886012169749939</v>
      </c>
      <c r="Z98" s="9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0.11854211645739769</v>
      </c>
      <c r="AA98" s="9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0.500625797683105</v>
      </c>
      <c r="AB98" s="9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0.22231664081269806</v>
      </c>
      <c r="AC98" s="9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0.24243719891510329</v>
      </c>
      <c r="AD98" s="9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0.28180203043498725</v>
      </c>
      <c r="AE98" s="9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0.58890764583341781</v>
      </c>
      <c r="AF98" s="9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0.22708857698333024</v>
      </c>
    </row>
    <row r="99" spans="4:32" x14ac:dyDescent="0.25">
      <c r="D99" t="s">
        <v>8</v>
      </c>
      <c r="E99" t="str">
        <f>DEMANDS!$F$20</f>
        <v>TRAF</v>
      </c>
      <c r="F99">
        <v>2034</v>
      </c>
      <c r="G99" s="9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0.2674151052235233</v>
      </c>
      <c r="H99" s="9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3.9940580252907485</v>
      </c>
      <c r="I99" s="9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0.72479103070239692</v>
      </c>
      <c r="J99" s="9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0.46610229258660563</v>
      </c>
      <c r="K99" s="9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0.33198222797397703</v>
      </c>
      <c r="L99" s="9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0.16020767682421355</v>
      </c>
      <c r="M99" s="9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0.41983050732143146</v>
      </c>
      <c r="N99" s="9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0.64960028705869499</v>
      </c>
      <c r="O99" s="9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0.30557949484726948</v>
      </c>
      <c r="P99" s="9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0.34794694472354348</v>
      </c>
      <c r="Q99" s="9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0.7032587013327527</v>
      </c>
      <c r="R99" s="9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0.46393935636118377</v>
      </c>
      <c r="S99" s="9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0.45654068351143523</v>
      </c>
      <c r="T99" s="9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2.4427418674018284</v>
      </c>
      <c r="U99" s="9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0.66463684175217719</v>
      </c>
      <c r="V99" s="9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0.74887703506817538</v>
      </c>
      <c r="W99" s="9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0.61306408743109242</v>
      </c>
      <c r="X99" s="9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0.56945366898453353</v>
      </c>
      <c r="Y99" s="9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0.90930390449654164</v>
      </c>
      <c r="Z99" s="9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0.12126858513591782</v>
      </c>
      <c r="AA99" s="9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0.51214019102981634</v>
      </c>
      <c r="AB99" s="9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0.22742992355139008</v>
      </c>
      <c r="AC99" s="9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0.24801325449015063</v>
      </c>
      <c r="AD99" s="9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0.28828347713499192</v>
      </c>
      <c r="AE99" s="9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0.60245252168758634</v>
      </c>
      <c r="AF99" s="9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0.23231161425394681</v>
      </c>
    </row>
    <row r="100" spans="4:32" x14ac:dyDescent="0.25">
      <c r="D100" t="s">
        <v>8</v>
      </c>
      <c r="E100" t="str">
        <f>DEMANDS!$F$20</f>
        <v>TRAF</v>
      </c>
      <c r="F100">
        <v>2035</v>
      </c>
      <c r="G100" s="9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0.27356565264366434</v>
      </c>
      <c r="H100" s="9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4.0859213598724349</v>
      </c>
      <c r="I100" s="9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0.741461224408552</v>
      </c>
      <c r="J100" s="9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0.47682264531609758</v>
      </c>
      <c r="K100" s="9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0.33961781921737849</v>
      </c>
      <c r="L100" s="9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0.16389245339117048</v>
      </c>
      <c r="M100" s="9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0.42948660898982438</v>
      </c>
      <c r="N100" s="9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0.66454109366104497</v>
      </c>
      <c r="O100" s="9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0.31260782322875669</v>
      </c>
      <c r="P100" s="9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0.35594972445218492</v>
      </c>
      <c r="Q100" s="9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0.7194336514634061</v>
      </c>
      <c r="R100" s="9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0.47460996155749097</v>
      </c>
      <c r="S100" s="9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0.46704111923219827</v>
      </c>
      <c r="T100" s="9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2.4989249303520702</v>
      </c>
      <c r="U100" s="9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0.67992348911247724</v>
      </c>
      <c r="V100" s="9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0.76610120687474326</v>
      </c>
      <c r="W100" s="9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0.6271645614420075</v>
      </c>
      <c r="X100" s="9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0.58255110337117788</v>
      </c>
      <c r="Y100" s="9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0.93021789429996204</v>
      </c>
      <c r="Z100" s="9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0.12405776259404393</v>
      </c>
      <c r="AA100" s="9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0.52391941542350218</v>
      </c>
      <c r="AB100" s="9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0.23266081179307205</v>
      </c>
      <c r="AC100" s="9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0.2537175593434241</v>
      </c>
      <c r="AD100" s="9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0.29491399710909671</v>
      </c>
      <c r="AE100" s="9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0.61630892968640083</v>
      </c>
      <c r="AF100" s="9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0.23765478138178758</v>
      </c>
    </row>
    <row r="101" spans="4:32" x14ac:dyDescent="0.25">
      <c r="D101" t="s">
        <v>8</v>
      </c>
      <c r="E101" t="str">
        <f>DEMANDS!$F$20</f>
        <v>TRAF</v>
      </c>
      <c r="F101">
        <v>2036</v>
      </c>
      <c r="G101" s="9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0.2798576626544686</v>
      </c>
      <c r="H101" s="9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4.1798975511495016</v>
      </c>
      <c r="I101" s="9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0.75851483256994878</v>
      </c>
      <c r="J101" s="9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0.48778956615836777</v>
      </c>
      <c r="K101" s="9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0.34742902905937817</v>
      </c>
      <c r="L101" s="9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0.16766197981916739</v>
      </c>
      <c r="M101" s="9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0.43936480099659031</v>
      </c>
      <c r="N101" s="9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0.67982553881524899</v>
      </c>
      <c r="O101" s="9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0.31979780316301809</v>
      </c>
      <c r="P101" s="9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0.36413656811458522</v>
      </c>
      <c r="Q101" s="9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0.73598062544706433</v>
      </c>
      <c r="R101" s="9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0.48552599067331331</v>
      </c>
      <c r="S101" s="9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0.47778306497453876</v>
      </c>
      <c r="T101" s="9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2.5564002037501679</v>
      </c>
      <c r="U101" s="9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0.69556172936206428</v>
      </c>
      <c r="V101" s="9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0.78372153463286232</v>
      </c>
      <c r="W101" s="9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0.64158934635517362</v>
      </c>
      <c r="X101" s="9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0.59594977874871491</v>
      </c>
      <c r="Y101" s="9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0.95161290586886127</v>
      </c>
      <c r="Z101" s="9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0.12691109113370691</v>
      </c>
      <c r="AA101" s="9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0.53596956197824264</v>
      </c>
      <c r="AB101" s="9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0.2380120104643127</v>
      </c>
      <c r="AC101" s="9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0.25955306320832283</v>
      </c>
      <c r="AD101" s="9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0.30169701904260593</v>
      </c>
      <c r="AE101" s="9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0.63048403506918804</v>
      </c>
      <c r="AF101" s="9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0.24312084135356871</v>
      </c>
    </row>
    <row r="102" spans="4:32" x14ac:dyDescent="0.25">
      <c r="D102" t="s">
        <v>8</v>
      </c>
      <c r="E102" t="str">
        <f>DEMANDS!$F$20</f>
        <v>TRAF</v>
      </c>
      <c r="F102">
        <v>2037</v>
      </c>
      <c r="G102" s="9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0.28629438889552139</v>
      </c>
      <c r="H102" s="9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4.2760351948259396</v>
      </c>
      <c r="I102" s="9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0.77596067371905753</v>
      </c>
      <c r="J102" s="9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0.4990087261800103</v>
      </c>
      <c r="K102" s="9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0.35541989672774393</v>
      </c>
      <c r="L102" s="9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0.17151820535500825</v>
      </c>
      <c r="M102" s="9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0.44947019141951189</v>
      </c>
      <c r="N102" s="9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0.69546152620799973</v>
      </c>
      <c r="O102" s="9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0.3271531526357675</v>
      </c>
      <c r="P102" s="9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0.37251170918122067</v>
      </c>
      <c r="Q102" s="9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0.75290817983234681</v>
      </c>
      <c r="R102" s="9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0.4966930884587995</v>
      </c>
      <c r="S102" s="9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0.48877207546895324</v>
      </c>
      <c r="T102" s="9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2.6151974084364218</v>
      </c>
      <c r="U102" s="9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0.71155964913739167</v>
      </c>
      <c r="V102" s="9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0.8017471299294181</v>
      </c>
      <c r="W102" s="9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0.65634590132134263</v>
      </c>
      <c r="X102" s="9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0.60965662365993534</v>
      </c>
      <c r="Y102" s="9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0.97350000270384496</v>
      </c>
      <c r="Z102" s="9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0.1298300462297822</v>
      </c>
      <c r="AA102" s="9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0.54829686190374227</v>
      </c>
      <c r="AB102" s="9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0.24348628670499189</v>
      </c>
      <c r="AC102" s="9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0.26552278366211429</v>
      </c>
      <c r="AD102" s="9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0.30863605048058584</v>
      </c>
      <c r="AE102" s="9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0.64498516787577942</v>
      </c>
      <c r="AF102" s="9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0.24871262070470077</v>
      </c>
    </row>
    <row r="103" spans="4:32" x14ac:dyDescent="0.25">
      <c r="D103" t="s">
        <v>8</v>
      </c>
      <c r="E103" t="str">
        <f>DEMANDS!$F$20</f>
        <v>TRAF</v>
      </c>
      <c r="F103">
        <v>2038</v>
      </c>
      <c r="G103" s="9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0.29287915984011831</v>
      </c>
      <c r="H103" s="9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4.3743840043069353</v>
      </c>
      <c r="I103" s="9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0.79380776921459573</v>
      </c>
      <c r="J103" s="9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0.51048592688215044</v>
      </c>
      <c r="K103" s="9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0.36359455435248189</v>
      </c>
      <c r="L103" s="9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0.17546312407817335</v>
      </c>
      <c r="M103" s="9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0.45980800582216058</v>
      </c>
      <c r="N103" s="9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0.71145714131078364</v>
      </c>
      <c r="O103" s="9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0.33467767514639007</v>
      </c>
      <c r="P103" s="9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0.3810794784923886</v>
      </c>
      <c r="Q103" s="9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0.77022506796849055</v>
      </c>
      <c r="R103" s="9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0.5081170294933518</v>
      </c>
      <c r="S103" s="9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0.50001383320473902</v>
      </c>
      <c r="T103" s="9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2.6753469488304589</v>
      </c>
      <c r="U103" s="9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0.7279255210675516</v>
      </c>
      <c r="V103" s="9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0.82018731391779465</v>
      </c>
      <c r="W103" s="9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0.67144185705173332</v>
      </c>
      <c r="X103" s="9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0.62367872600411367</v>
      </c>
      <c r="Y103" s="9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0.99589050276603319</v>
      </c>
      <c r="Z103" s="9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0.13281613729306715</v>
      </c>
      <c r="AA103" s="9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0.56090768972752814</v>
      </c>
      <c r="AB103" s="9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0.24908647129920664</v>
      </c>
      <c r="AC103" s="9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0.27162980768634282</v>
      </c>
      <c r="AD103" s="9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0.31573467964163926</v>
      </c>
      <c r="AE103" s="9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0.65981982673692219</v>
      </c>
      <c r="AF103" s="9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0.25443301098090881</v>
      </c>
    </row>
    <row r="104" spans="4:32" x14ac:dyDescent="0.25">
      <c r="D104" t="s">
        <v>8</v>
      </c>
      <c r="E104" t="str">
        <f>DEMANDS!$F$20</f>
        <v>TRAF</v>
      </c>
      <c r="F104">
        <v>2039</v>
      </c>
      <c r="G104" s="9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0.29961538051644099</v>
      </c>
      <c r="H104" s="9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4.4749948364059948</v>
      </c>
      <c r="I104" s="9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0.81206534790653129</v>
      </c>
      <c r="J104" s="9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0.52222710320043986</v>
      </c>
      <c r="K104" s="9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0.37195722910258899</v>
      </c>
      <c r="L104" s="9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0.17949877593197136</v>
      </c>
      <c r="M104" s="9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0.47038358995607027</v>
      </c>
      <c r="N104" s="9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0.72782065556093167</v>
      </c>
      <c r="O104" s="9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0.34237526167475707</v>
      </c>
      <c r="P104" s="9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0.38984430649771357</v>
      </c>
      <c r="Q104" s="9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0.78794024453176592</v>
      </c>
      <c r="R104" s="9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0.51980372117169882</v>
      </c>
      <c r="S104" s="9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0.51151415136844791</v>
      </c>
      <c r="T104" s="9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2.7368799286535594</v>
      </c>
      <c r="U104" s="9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0.74466780805210531</v>
      </c>
      <c r="V104" s="9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0.83905162213790385</v>
      </c>
      <c r="W104" s="9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0.68688501976392324</v>
      </c>
      <c r="X104" s="9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0.63802333670220834</v>
      </c>
      <c r="Y104" s="9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1.0187959843296519</v>
      </c>
      <c r="Z104" s="9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0.13587090845080771</v>
      </c>
      <c r="AA104" s="9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0.57380856659126134</v>
      </c>
      <c r="AB104" s="9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0.2548154601390884</v>
      </c>
      <c r="AC104" s="9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0.27787729326312871</v>
      </c>
      <c r="AD104" s="9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0.32299657727339698</v>
      </c>
      <c r="AE104" s="9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0.67499568275187138</v>
      </c>
      <c r="AF104" s="9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0.26028497023346975</v>
      </c>
    </row>
    <row r="105" spans="4:32" x14ac:dyDescent="0.25">
      <c r="D105" t="s">
        <v>8</v>
      </c>
      <c r="E105" t="str">
        <f>DEMANDS!$F$20</f>
        <v>TRAF</v>
      </c>
      <c r="F105">
        <v>2040</v>
      </c>
      <c r="G105" s="9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0.30650653426831909</v>
      </c>
      <c r="H105" s="9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4.5779197176433319</v>
      </c>
      <c r="I105" s="9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0.8307428509083814</v>
      </c>
      <c r="J105" s="9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0.5342383265740499</v>
      </c>
      <c r="K105" s="9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0.38051224537194844</v>
      </c>
      <c r="L105" s="9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0.18362724777840667</v>
      </c>
      <c r="M105" s="9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0.4812024125250598</v>
      </c>
      <c r="N105" s="9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0.74456053063883287</v>
      </c>
      <c r="O105" s="9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0.35024989269327639</v>
      </c>
      <c r="P105" s="9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0.3988107255471609</v>
      </c>
      <c r="Q105" s="9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0.80606287015599642</v>
      </c>
      <c r="R105" s="9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0.53175920675864774</v>
      </c>
      <c r="S105" s="9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0.52327897684992219</v>
      </c>
      <c r="T105" s="9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2.7998281670125906</v>
      </c>
      <c r="U105" s="9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0.76179516763730337</v>
      </c>
      <c r="V105" s="9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0.85834980944707551</v>
      </c>
      <c r="W105" s="9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0.70268337521849333</v>
      </c>
      <c r="X105" s="9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0.65269787344635899</v>
      </c>
      <c r="Y105" s="9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1.0422282919692338</v>
      </c>
      <c r="Z105" s="9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0.13899593934517623</v>
      </c>
      <c r="AA105" s="9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0.58700616362286018</v>
      </c>
      <c r="AB105" s="9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0.26067621572228739</v>
      </c>
      <c r="AC105" s="9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0.28426847100818065</v>
      </c>
      <c r="AD105" s="9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0.33042549855068504</v>
      </c>
      <c r="AE105" s="9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0.69052058345516432</v>
      </c>
      <c r="AF105" s="9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0.26627152454883951</v>
      </c>
    </row>
    <row r="106" spans="4:32" x14ac:dyDescent="0.25">
      <c r="D106" t="s">
        <v>8</v>
      </c>
      <c r="E106" t="str">
        <f>DEMANDS!$F$20</f>
        <v>TRAF</v>
      </c>
      <c r="F106">
        <v>2045</v>
      </c>
      <c r="G106" s="9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0.34341392876373589</v>
      </c>
      <c r="H106" s="9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5.1291611108839108</v>
      </c>
      <c r="I106" s="9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0.93077515265331667</v>
      </c>
      <c r="J106" s="9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0.59856760660231512</v>
      </c>
      <c r="K106" s="9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0.4263308951563779</v>
      </c>
      <c r="L106" s="9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0.20573836945495949</v>
      </c>
      <c r="M106" s="9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0.53914547502323618</v>
      </c>
      <c r="N106" s="9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0.83421535413420467</v>
      </c>
      <c r="O106" s="9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0.39242455951552391</v>
      </c>
      <c r="P106" s="9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0.44683275160904978</v>
      </c>
      <c r="Q106" s="9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0.90312337951176791</v>
      </c>
      <c r="R106" s="9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0.59578996834505704</v>
      </c>
      <c r="S106" s="9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0.58628860787087611</v>
      </c>
      <c r="T106" s="9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3.1369640878698388</v>
      </c>
      <c r="U106" s="9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0.8535252667812232</v>
      </c>
      <c r="V106" s="9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0.96170634997875792</v>
      </c>
      <c r="W106" s="9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0.7872956416305914</v>
      </c>
      <c r="X106" s="9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0.73129123185259881</v>
      </c>
      <c r="Y106" s="9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1.1677262061256721</v>
      </c>
      <c r="Z106" s="9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0.15573286790338639</v>
      </c>
      <c r="AA106" s="9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0.65768938120511389</v>
      </c>
      <c r="AB106" s="9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0.292065040603954</v>
      </c>
      <c r="AC106" s="9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0.31849811191013738</v>
      </c>
      <c r="AD106" s="9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0.37021304910149688</v>
      </c>
      <c r="AE106" s="9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0.77366829070265475</v>
      </c>
      <c r="AF106" s="9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0.29833409777547443</v>
      </c>
    </row>
    <row r="107" spans="4:32" x14ac:dyDescent="0.25">
      <c r="D107" t="s">
        <v>8</v>
      </c>
      <c r="E107" t="str">
        <f>DEMANDS!$F$20</f>
        <v>TRAF</v>
      </c>
      <c r="F107">
        <v>2050</v>
      </c>
      <c r="G107" s="9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0.38476545614425417</v>
      </c>
      <c r="H107" s="9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5.7467791757054068</v>
      </c>
      <c r="I107" s="9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1.0428526515148426</v>
      </c>
      <c r="J107" s="9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0.67064297309257692</v>
      </c>
      <c r="K107" s="9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0.47766670948308404</v>
      </c>
      <c r="L107" s="9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0.23051195929846593</v>
      </c>
      <c r="M107" s="9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0.60406563988889672</v>
      </c>
      <c r="N107" s="9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0.93466579067273592</v>
      </c>
      <c r="O107" s="9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0.43967760768398712</v>
      </c>
      <c r="P107" s="9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0.50063725752757948</v>
      </c>
      <c r="Q107" s="9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1.0118712433223831</v>
      </c>
      <c r="R107" s="9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0.66753087086974339</v>
      </c>
      <c r="S107" s="9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0.65688542235808922</v>
      </c>
      <c r="T107" s="9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3.5146955818666847</v>
      </c>
      <c r="U107" s="9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0.95630086929194758</v>
      </c>
      <c r="V107" s="9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1.0775083694435095</v>
      </c>
      <c r="W107" s="9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0.88209633127835518</v>
      </c>
      <c r="X107" s="9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0.81934825826951618</v>
      </c>
      <c r="Y107" s="9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1.3083357101122606</v>
      </c>
      <c r="Z107" s="9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0.17448514150608002</v>
      </c>
      <c r="AA107" s="9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0.73688378241267294</v>
      </c>
      <c r="AB107" s="9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0.32723349043038968</v>
      </c>
      <c r="AC107" s="9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0.35684944915119748</v>
      </c>
      <c r="AD107" s="9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0.4147915409863675</v>
      </c>
      <c r="AE107" s="9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0.86682806911234156</v>
      </c>
      <c r="AF107" s="9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0.3342574240573043</v>
      </c>
    </row>
    <row r="108" spans="4:32" x14ac:dyDescent="0.25">
      <c r="D108" t="s">
        <v>8</v>
      </c>
      <c r="E108" t="str">
        <f>DEMANDS!$F$20</f>
        <v>TRAF</v>
      </c>
      <c r="F108">
        <v>2055</v>
      </c>
      <c r="G108" s="9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0.43109624811912789</v>
      </c>
      <c r="H108" s="9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6.4387665312837132</v>
      </c>
      <c r="I108" s="9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1.1684257467244739</v>
      </c>
      <c r="J108" s="9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0.75139715613990832</v>
      </c>
      <c r="K108" s="9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0.53518402710342183</v>
      </c>
      <c r="L108" s="9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0.25826861328970618</v>
      </c>
      <c r="M108" s="9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0.67680304147717429</v>
      </c>
      <c r="N108" s="9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1.0472117732243871</v>
      </c>
      <c r="O108" s="9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0.49262054071584355</v>
      </c>
      <c r="P108" s="9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0.56092052948712212</v>
      </c>
      <c r="Q108" s="9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1.1337137718838606</v>
      </c>
      <c r="R108" s="9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0.7479103161167131</v>
      </c>
      <c r="S108" s="9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0.73598301640818908</v>
      </c>
      <c r="T108" s="9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3.9379108868222898</v>
      </c>
      <c r="U108" s="9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1.0714519982018804</v>
      </c>
      <c r="V108" s="9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1.2072544662374902</v>
      </c>
      <c r="W108" s="9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0.98831226353952639</v>
      </c>
      <c r="X108" s="9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0.91800850206912565</v>
      </c>
      <c r="Y108" s="9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1.4658764369382775</v>
      </c>
      <c r="Z108" s="9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0.19549543404854197</v>
      </c>
      <c r="AA108" s="9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0.82561422504320858</v>
      </c>
      <c r="AB108" s="9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0.36663668146596473</v>
      </c>
      <c r="AC108" s="9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0.39981878886441208</v>
      </c>
      <c r="AD108" s="9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0.46473786618654794</v>
      </c>
      <c r="AE108" s="9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0.97120550296640484</v>
      </c>
      <c r="AF108" s="9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0.37450638854399676</v>
      </c>
    </row>
    <row r="109" spans="4:32" x14ac:dyDescent="0.25">
      <c r="D109" t="s">
        <v>8</v>
      </c>
      <c r="E109" t="str">
        <f>DEMANDS!$F$20</f>
        <v>TRAF</v>
      </c>
      <c r="F109">
        <v>2060</v>
      </c>
      <c r="G109" s="9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0.48300587325259547</v>
      </c>
      <c r="H109" s="9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7.214078212652125</v>
      </c>
      <c r="I109" s="9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1.3091194845461001</v>
      </c>
      <c r="J109" s="9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0.84187519873887273</v>
      </c>
      <c r="K109" s="9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0.59962718184106456</v>
      </c>
      <c r="L109" s="9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0.28936753135754423</v>
      </c>
      <c r="M109" s="9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0.75829897730485607</v>
      </c>
      <c r="N109" s="9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1.1733097636861598</v>
      </c>
      <c r="O109" s="9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0.55193849514753957</v>
      </c>
      <c r="P109" s="9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0.62846269563303692</v>
      </c>
      <c r="Q109" s="9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1.2702277340533434</v>
      </c>
      <c r="R109" s="9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0.83796849758421532</v>
      </c>
      <c r="S109" s="9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0.82460499503369178</v>
      </c>
      <c r="T109" s="9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4.412086848306088</v>
      </c>
      <c r="U109" s="9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1.2004688287074312</v>
      </c>
      <c r="V109" s="9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1.3526236895988941</v>
      </c>
      <c r="W109" s="9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1.1073179828863779</v>
      </c>
      <c r="X109" s="9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1.028548729268171</v>
      </c>
      <c r="Y109" s="9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1.6423871272201882</v>
      </c>
      <c r="Z109" s="9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0.21903564053616617</v>
      </c>
      <c r="AA109" s="9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0.92502897317390509</v>
      </c>
      <c r="AB109" s="9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0.41078453192421677</v>
      </c>
      <c r="AC109" s="9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0.44796219893077255</v>
      </c>
      <c r="AD109" s="9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0.520698382021065</v>
      </c>
      <c r="AE109" s="9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1.0881513446583866</v>
      </c>
      <c r="AF109" s="9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0.4196018546359111</v>
      </c>
    </row>
    <row r="110" spans="4:32" x14ac:dyDescent="0.25">
      <c r="D110" t="s">
        <v>8</v>
      </c>
      <c r="E110" t="str">
        <f>DEMANDS!$F$20</f>
        <v>TRAF</v>
      </c>
      <c r="F110">
        <v>2065</v>
      </c>
      <c r="G110" s="9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0.54116609600377297</v>
      </c>
      <c r="H110" s="9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8.0827475581547663</v>
      </c>
      <c r="I110" s="9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1.466754588062305</v>
      </c>
      <c r="J110" s="9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0.94324798072518679</v>
      </c>
      <c r="K110" s="9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0.67183013504469757</v>
      </c>
      <c r="L110" s="9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0.32421116579904874</v>
      </c>
      <c r="M110" s="9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0.84960808941781829</v>
      </c>
      <c r="N110" s="9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1.314591601011627</v>
      </c>
      <c r="O110" s="9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0.61839910691310895</v>
      </c>
      <c r="P110" s="9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0.70413782174005979</v>
      </c>
      <c r="Q110" s="9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1.4231797622756399</v>
      </c>
      <c r="R110" s="9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0.93887086166888545</v>
      </c>
      <c r="S110" s="9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0.92389821867491262</v>
      </c>
      <c r="T110" s="9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4.9433597957073419</v>
      </c>
      <c r="U110" s="9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1.3450209725836528</v>
      </c>
      <c r="V110" s="9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1.5154972682488375</v>
      </c>
      <c r="W110" s="9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1.2406535469186939</v>
      </c>
      <c r="X110" s="9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1.1523994452063457</v>
      </c>
      <c r="Y110" s="9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1.8401520126025199</v>
      </c>
      <c r="Z110" s="9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0.24541039568819745</v>
      </c>
      <c r="AA110" s="9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1.0364145568911278</v>
      </c>
      <c r="AB110" s="9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0.46024836083910092</v>
      </c>
      <c r="AC110" s="9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0.50190270507508572</v>
      </c>
      <c r="AD110" s="9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0.58339727568169197</v>
      </c>
      <c r="AE110" s="9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1.2191789948319656</v>
      </c>
      <c r="AF110" s="9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0.47012740449743262</v>
      </c>
    </row>
    <row r="111" spans="4:32" x14ac:dyDescent="0.25">
      <c r="D111" t="s">
        <v>8</v>
      </c>
      <c r="E111" t="str">
        <f>DEMANDS!$F$20</f>
        <v>TRAF</v>
      </c>
      <c r="F111">
        <v>2070</v>
      </c>
      <c r="G111" s="8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0.6063295700564052</v>
      </c>
      <c r="H111" s="8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9.0560160512647307</v>
      </c>
      <c r="I111" s="8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1.6433710192219373</v>
      </c>
      <c r="J111" s="8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1.0568273711767922</v>
      </c>
      <c r="K111" s="8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0.75272726791396793</v>
      </c>
      <c r="L111" s="8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0.36325042943017744</v>
      </c>
      <c r="M111" s="8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0.9519120125543824</v>
      </c>
      <c r="N111" s="8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1.4728856189017134</v>
      </c>
      <c r="O111" s="8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0.69286244535037567</v>
      </c>
      <c r="P111" s="8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0.7889252225311757</v>
      </c>
      <c r="Q111" s="8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1.5945492146417641</v>
      </c>
      <c r="R111" s="8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1.0519231897524732</v>
      </c>
      <c r="S111" s="8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1.0351476447651162</v>
      </c>
      <c r="T111" s="8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5.5386049527102204</v>
      </c>
      <c r="U111" s="8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1.5069790846945601</v>
      </c>
      <c r="V111" s="8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1.6979829554447323</v>
      </c>
      <c r="W111" s="8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1.3900444563085146</v>
      </c>
      <c r="X111" s="8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1.2911634067710185</v>
      </c>
      <c r="Y111" s="8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2.0617303760875956</v>
      </c>
      <c r="Z111" s="8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0.27496101622737212</v>
      </c>
      <c r="AA111" s="8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1.1612124213258475</v>
      </c>
      <c r="AB111" s="8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0.51566828152662336</v>
      </c>
      <c r="AC111" s="8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0.56233835346588634</v>
      </c>
      <c r="AD111" s="8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0.65364593596730469</v>
      </c>
      <c r="AE111" s="8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1.3659840873570028</v>
      </c>
      <c r="AF111" s="8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0.52673689121624989</v>
      </c>
    </row>
    <row r="112" spans="4:32" x14ac:dyDescent="0.25">
      <c r="D112" s="10" t="s">
        <v>8</v>
      </c>
      <c r="E112" s="10" t="str">
        <f>DEMANDS!$F$21</f>
        <v>TTURS</v>
      </c>
      <c r="F112" s="10">
        <v>2020</v>
      </c>
      <c r="G112" s="11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4.0298189842888257E-2</v>
      </c>
      <c r="H112" s="11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0.95370141165819167</v>
      </c>
      <c r="I112" s="11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0.15749505432449243</v>
      </c>
      <c r="J112" s="11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7.0239407968971448E-2</v>
      </c>
      <c r="K112" s="11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5.9951095783093836E-2</v>
      </c>
      <c r="L112" s="11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2.8931144408212817E-2</v>
      </c>
      <c r="M112" s="11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9.1227989526291103E-2</v>
      </c>
      <c r="N112" s="11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0.13805803660008939</v>
      </c>
      <c r="O112" s="11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5.5183151449824608E-2</v>
      </c>
      <c r="P112" s="11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6.2834088251830136E-2</v>
      </c>
      <c r="Q112" s="11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0.10597775556201997</v>
      </c>
      <c r="R112" s="11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0.10081271847771647</v>
      </c>
      <c r="S112" s="11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8.4102262744369466E-2</v>
      </c>
      <c r="T112" s="11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0.38425837356195214</v>
      </c>
      <c r="U112" s="11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0.10455147767729014</v>
      </c>
      <c r="V112" s="11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0.13795540121880623</v>
      </c>
      <c r="W112" s="11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0.11293643441302506</v>
      </c>
      <c r="X112" s="11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8.223288314458263E-2</v>
      </c>
      <c r="Y112" s="11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0.18266124981514895</v>
      </c>
      <c r="Z112" s="11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2.268171143338564E-2</v>
      </c>
      <c r="AA112" s="11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9.2376797966447738E-2</v>
      </c>
      <c r="AB112" s="11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4.5686193445151811E-2</v>
      </c>
      <c r="AC112" s="11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4.6387653188956712E-2</v>
      </c>
      <c r="AD112" s="11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5.3919674514716666E-2</v>
      </c>
      <c r="AE112" s="11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0.11268090770514043</v>
      </c>
      <c r="AF112" s="11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4.3450865623823789E-2</v>
      </c>
    </row>
    <row r="113" spans="4:32" x14ac:dyDescent="0.25">
      <c r="D113" t="s">
        <v>8</v>
      </c>
      <c r="E113" t="str">
        <f>DEMANDS!$F$21</f>
        <v>TTURS</v>
      </c>
      <c r="F113">
        <v>2021</v>
      </c>
      <c r="G113" s="9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0.10300786940522524</v>
      </c>
      <c r="H113" s="9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2.4377956143110229</v>
      </c>
      <c r="I113" s="9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0.40257962084838456</v>
      </c>
      <c r="J113" s="9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0.17954185513980364</v>
      </c>
      <c r="K113" s="9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0.15324347493526211</v>
      </c>
      <c r="L113" s="9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7.3952094537338808E-2</v>
      </c>
      <c r="M113" s="9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0.23319163634551818</v>
      </c>
      <c r="N113" s="9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0.35289585611383284</v>
      </c>
      <c r="O113" s="9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0.14105593526840399</v>
      </c>
      <c r="P113" s="9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0.16061281119760162</v>
      </c>
      <c r="Q113" s="9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0.27089412321873724</v>
      </c>
      <c r="R113" s="9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0.2576915583510011</v>
      </c>
      <c r="S113" s="9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0.21497727146632159</v>
      </c>
      <c r="T113" s="9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0.98221871791392923</v>
      </c>
      <c r="U113" s="9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0.26724835534036351</v>
      </c>
      <c r="V113" s="9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0.35263350557171702</v>
      </c>
      <c r="W113" s="9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0.28868148997421283</v>
      </c>
      <c r="X113" s="9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0.21019887297164039</v>
      </c>
      <c r="Y113" s="9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0.46690797377526921</v>
      </c>
      <c r="Z113" s="9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5.797766049358951E-2</v>
      </c>
      <c r="AA113" s="9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0.23612815310313523</v>
      </c>
      <c r="AB113" s="9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0.11678036820928242</v>
      </c>
      <c r="AC113" s="9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0.11857339846609012</v>
      </c>
      <c r="AD113" s="9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0.13782630962924933</v>
      </c>
      <c r="AE113" s="9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0.28802832759004759</v>
      </c>
      <c r="AF113" s="9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0.1110665543334004</v>
      </c>
    </row>
    <row r="114" spans="4:32" x14ac:dyDescent="0.25">
      <c r="D114" t="s">
        <v>8</v>
      </c>
      <c r="E114" t="str">
        <f>DEMANDS!$F$21</f>
        <v>TTURS</v>
      </c>
      <c r="F114">
        <v>2022</v>
      </c>
      <c r="G114" s="9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9.1837705905009559E-2</v>
      </c>
      <c r="H114" s="9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2.1734412911977095</v>
      </c>
      <c r="I114" s="9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0.35892392529136929</v>
      </c>
      <c r="J114" s="9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0.16007235355100646</v>
      </c>
      <c r="K114" s="9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0.13662576717903069</v>
      </c>
      <c r="L114" s="9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6.5932736483093113E-2</v>
      </c>
      <c r="M114" s="9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0.20790435761717913</v>
      </c>
      <c r="N114" s="9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0.31462786324978337</v>
      </c>
      <c r="O114" s="9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0.12575984314727146</v>
      </c>
      <c r="P114" s="9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0.14319597332234432</v>
      </c>
      <c r="Q114" s="9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0.24151839042207993</v>
      </c>
      <c r="R114" s="9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0.22974751042508562</v>
      </c>
      <c r="S114" s="9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0.19166515672232656</v>
      </c>
      <c r="T114" s="9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0.87570701414390373</v>
      </c>
      <c r="U114" s="9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0.23826796926352875</v>
      </c>
      <c r="V114" s="9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0.31439396197534697</v>
      </c>
      <c r="W114" s="9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0.25737689682888309</v>
      </c>
      <c r="X114" s="9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0.18740492730310498</v>
      </c>
      <c r="Y114" s="9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0.41627651778323199</v>
      </c>
      <c r="Z114" s="9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5.1690568538258382E-2</v>
      </c>
      <c r="AA114" s="9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0.2105224387786315</v>
      </c>
      <c r="AB114" s="9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0.10411671625681417</v>
      </c>
      <c r="AC114" s="9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0.1057153104841707</v>
      </c>
      <c r="AD114" s="9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0.12288043780334422</v>
      </c>
      <c r="AE114" s="9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0.25679456331114758</v>
      </c>
      <c r="AF114" s="9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9.9022507810807819E-2</v>
      </c>
    </row>
    <row r="115" spans="4:32" x14ac:dyDescent="0.25">
      <c r="D115" t="s">
        <v>8</v>
      </c>
      <c r="E115" t="str">
        <f>DEMANDS!$F$21</f>
        <v>TTURS</v>
      </c>
      <c r="F115">
        <v>2023</v>
      </c>
      <c r="G115" s="9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8.0667542404793846E-2</v>
      </c>
      <c r="H115" s="9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1.909086968084396</v>
      </c>
      <c r="I115" s="9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0.31526822973435403</v>
      </c>
      <c r="J115" s="9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0.14060285196220923</v>
      </c>
      <c r="K115" s="9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0.12000805942279928</v>
      </c>
      <c r="L115" s="9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5.7913378428847397E-2</v>
      </c>
      <c r="M115" s="9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0.18261707888884007</v>
      </c>
      <c r="N115" s="9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0.27635987038573379</v>
      </c>
      <c r="O115" s="9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0.11046375102613892</v>
      </c>
      <c r="P115" s="9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0.12577913544708702</v>
      </c>
      <c r="Q115" s="9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0.21214265762542256</v>
      </c>
      <c r="R115" s="9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0.20180346249917014</v>
      </c>
      <c r="S115" s="9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0.16835304197833151</v>
      </c>
      <c r="T115" s="9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0.76919531037387812</v>
      </c>
      <c r="U115" s="9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0.20928758318669394</v>
      </c>
      <c r="V115" s="9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0.27615441837897692</v>
      </c>
      <c r="W115" s="9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0.22607230368355336</v>
      </c>
      <c r="X115" s="9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0.16461098163456961</v>
      </c>
      <c r="Y115" s="9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0.36564506179119477</v>
      </c>
      <c r="Z115" s="9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4.5403476582927246E-2</v>
      </c>
      <c r="AA115" s="9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0.18491672445412777</v>
      </c>
      <c r="AB115" s="9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9.145306430434591E-2</v>
      </c>
      <c r="AC115" s="9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9.2857222502251272E-2</v>
      </c>
      <c r="AD115" s="9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0.10793456597743911</v>
      </c>
      <c r="AE115" s="9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0.2255607990322476</v>
      </c>
      <c r="AF115" s="9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8.697846128821525E-2</v>
      </c>
    </row>
    <row r="116" spans="4:32" x14ac:dyDescent="0.25">
      <c r="D116" t="s">
        <v>8</v>
      </c>
      <c r="E116" t="str">
        <f>DEMANDS!$F$21</f>
        <v>TTURS</v>
      </c>
      <c r="F116">
        <v>2024</v>
      </c>
      <c r="G116" s="9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6.9497378904578147E-2</v>
      </c>
      <c r="H116" s="9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1.6447326449710826</v>
      </c>
      <c r="I116" s="9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0.27161253417733872</v>
      </c>
      <c r="J116" s="9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0.12113335037341201</v>
      </c>
      <c r="K116" s="9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0.10339035166656786</v>
      </c>
      <c r="L116" s="9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4.9894020374601694E-2</v>
      </c>
      <c r="M116" s="9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0.15732980016050102</v>
      </c>
      <c r="N116" s="9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0.23809187752168423</v>
      </c>
      <c r="O116" s="9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9.5167658905006391E-2</v>
      </c>
      <c r="P116" s="9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0.1083622975718297</v>
      </c>
      <c r="Q116" s="9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0.18276692482876519</v>
      </c>
      <c r="R116" s="9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0.17385941457325468</v>
      </c>
      <c r="S116" s="9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0.14504092723433648</v>
      </c>
      <c r="T116" s="9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0.6626836066038525</v>
      </c>
      <c r="U116" s="9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0.18030719710985918</v>
      </c>
      <c r="V116" s="9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0.23791487478260687</v>
      </c>
      <c r="W116" s="9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0.19476771053822362</v>
      </c>
      <c r="X116" s="9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0.14181703596603421</v>
      </c>
      <c r="Y116" s="9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0.31501360579915749</v>
      </c>
      <c r="Z116" s="9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3.9116384627596118E-2</v>
      </c>
      <c r="AA116" s="9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0.15931101012962406</v>
      </c>
      <c r="AB116" s="9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7.8789412351877641E-2</v>
      </c>
      <c r="AC116" s="9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7.9999134520331847E-2</v>
      </c>
      <c r="AD116" s="9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9.2988694151534004E-2</v>
      </c>
      <c r="AE116" s="9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0.19432703475334762</v>
      </c>
      <c r="AF116" s="9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7.4934414765622681E-2</v>
      </c>
    </row>
    <row r="117" spans="4:32" x14ac:dyDescent="0.25">
      <c r="D117" t="s">
        <v>8</v>
      </c>
      <c r="E117" t="str">
        <f>DEMANDS!$F$21</f>
        <v>TTURS</v>
      </c>
      <c r="F117">
        <v>2025</v>
      </c>
      <c r="G117" s="9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5.8327215404362448E-2</v>
      </c>
      <c r="H117" s="9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1.3803783218577694</v>
      </c>
      <c r="I117" s="9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0.22795683862032348</v>
      </c>
      <c r="J117" s="9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0.10166384878461479</v>
      </c>
      <c r="K117" s="9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8.6772643910336442E-2</v>
      </c>
      <c r="L117" s="9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4.1874662320355992E-2</v>
      </c>
      <c r="M117" s="9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0.13204252143216194</v>
      </c>
      <c r="N117" s="9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0.1998238846576347</v>
      </c>
      <c r="O117" s="9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7.987156678387386E-2</v>
      </c>
      <c r="P117" s="9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9.0945459696572403E-2</v>
      </c>
      <c r="Q117" s="9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0.15339119203210785</v>
      </c>
      <c r="R117" s="9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0.14591536664733917</v>
      </c>
      <c r="S117" s="9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0.12172881249034141</v>
      </c>
      <c r="T117" s="9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0.55617190283382689</v>
      </c>
      <c r="U117" s="9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0.15132681103302442</v>
      </c>
      <c r="V117" s="9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0.19967533118623682</v>
      </c>
      <c r="W117" s="9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0.16346311739289382</v>
      </c>
      <c r="X117" s="9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0.11902309029749879</v>
      </c>
      <c r="Y117" s="9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0.26438214980712021</v>
      </c>
      <c r="Z117" s="9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3.282929267226499E-2</v>
      </c>
      <c r="AA117" s="9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0.13370529580512033</v>
      </c>
      <c r="AB117" s="9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6.6125760399409386E-2</v>
      </c>
      <c r="AC117" s="9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6.7141046538412436E-2</v>
      </c>
      <c r="AD117" s="9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7.8042822325628911E-2</v>
      </c>
      <c r="AE117" s="9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0.1630932704744476</v>
      </c>
      <c r="AF117" s="9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6.2890368243030098E-2</v>
      </c>
    </row>
    <row r="118" spans="4:32" x14ac:dyDescent="0.25">
      <c r="D118" t="s">
        <v>8</v>
      </c>
      <c r="E118" t="str">
        <f>DEMANDS!$F$21</f>
        <v>TTURS</v>
      </c>
      <c r="F118">
        <v>2026</v>
      </c>
      <c r="G118" s="9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4.7157051904146756E-2</v>
      </c>
      <c r="H118" s="9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1.1160239987444562</v>
      </c>
      <c r="I118" s="9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0.18430114306330825</v>
      </c>
      <c r="J118" s="9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8.2194347195817571E-2</v>
      </c>
      <c r="K118" s="9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7.0154936154105049E-2</v>
      </c>
      <c r="L118" s="9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3.3855304266110289E-2</v>
      </c>
      <c r="M118" s="9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0.1067552427038229</v>
      </c>
      <c r="N118" s="9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0.16155589179358515</v>
      </c>
      <c r="O118" s="9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6.4575474662741342E-2</v>
      </c>
      <c r="P118" s="9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7.3528621821315102E-2</v>
      </c>
      <c r="Q118" s="9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0.12401545923545049</v>
      </c>
      <c r="R118" s="9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0.11797131872142373</v>
      </c>
      <c r="S118" s="9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9.8416697746346385E-2</v>
      </c>
      <c r="T118" s="9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0.44966019906380139</v>
      </c>
      <c r="U118" s="9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0.12234642495618968</v>
      </c>
      <c r="V118" s="9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0.16143578758986679</v>
      </c>
      <c r="W118" s="9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0.13215852424756411</v>
      </c>
      <c r="X118" s="9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9.6229144628963398E-2</v>
      </c>
      <c r="Y118" s="9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0.21375069381508305</v>
      </c>
      <c r="Z118" s="9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2.6542200716933865E-2</v>
      </c>
      <c r="AA118" s="9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0.10809958148061659</v>
      </c>
      <c r="AB118" s="9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5.3462108446941124E-2</v>
      </c>
      <c r="AC118" s="9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5.4282958556493018E-2</v>
      </c>
      <c r="AD118" s="9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6.3096950499723803E-2</v>
      </c>
      <c r="AE118" s="9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0.13185950619554762</v>
      </c>
      <c r="AF118" s="9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5.0846321720437536E-2</v>
      </c>
    </row>
    <row r="119" spans="4:32" x14ac:dyDescent="0.25">
      <c r="D119" t="s">
        <v>8</v>
      </c>
      <c r="E119" t="str">
        <f>DEMANDS!$F$21</f>
        <v>TTURS</v>
      </c>
      <c r="F119">
        <v>2027</v>
      </c>
      <c r="G119" s="9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3.5986888403931064E-2</v>
      </c>
      <c r="H119" s="9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0.85166967563114304</v>
      </c>
      <c r="I119" s="9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0.14064544750629301</v>
      </c>
      <c r="J119" s="9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6.2724845607020366E-2</v>
      </c>
      <c r="K119" s="9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5.3537228397873629E-2</v>
      </c>
      <c r="L119" s="9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2.5835946211864587E-2</v>
      </c>
      <c r="M119" s="9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8.1467963975483865E-2</v>
      </c>
      <c r="N119" s="9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0.12328789892953562</v>
      </c>
      <c r="O119" s="9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4.927938254160881E-2</v>
      </c>
      <c r="P119" s="9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5.6111783946057814E-2</v>
      </c>
      <c r="Q119" s="9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9.4639726438793148E-2</v>
      </c>
      <c r="R119" s="9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9.0027270795508277E-2</v>
      </c>
      <c r="S119" s="9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7.5104583002351358E-2</v>
      </c>
      <c r="T119" s="9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0.34314849529377583</v>
      </c>
      <c r="U119" s="9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9.3366038879354921E-2</v>
      </c>
      <c r="V119" s="9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0.12319624399349677</v>
      </c>
      <c r="W119" s="9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0.10085393110223435</v>
      </c>
      <c r="X119" s="9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7.3435198960428022E-2</v>
      </c>
      <c r="Y119" s="9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0.16311923782304583</v>
      </c>
      <c r="Z119" s="9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2.0255108761602737E-2</v>
      </c>
      <c r="AA119" s="9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8.2493867156112871E-2</v>
      </c>
      <c r="AB119" s="9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4.0798456494472869E-2</v>
      </c>
      <c r="AC119" s="9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4.1424870574573593E-2</v>
      </c>
      <c r="AD119" s="9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4.8151078673818709E-2</v>
      </c>
      <c r="AE119" s="9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0.10062574191664764</v>
      </c>
      <c r="AF119" s="9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3.8802275197844974E-2</v>
      </c>
    </row>
    <row r="120" spans="4:32" x14ac:dyDescent="0.25">
      <c r="D120" t="s">
        <v>8</v>
      </c>
      <c r="E120" t="str">
        <f>DEMANDS!$F$21</f>
        <v>TTURS</v>
      </c>
      <c r="F120">
        <v>2028</v>
      </c>
      <c r="G120" s="9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2.4816724903715365E-2</v>
      </c>
      <c r="H120" s="9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0.58731535251782985</v>
      </c>
      <c r="I120" s="9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9.6989751949277753E-2</v>
      </c>
      <c r="J120" s="9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4.325534401822316E-2</v>
      </c>
      <c r="K120" s="9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3.6919520641642223E-2</v>
      </c>
      <c r="L120" s="9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1.7816588157618888E-2</v>
      </c>
      <c r="M120" s="9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5.6180685247144813E-2</v>
      </c>
      <c r="N120" s="9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8.5019906065486095E-2</v>
      </c>
      <c r="O120" s="9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3.3983290420476285E-2</v>
      </c>
      <c r="P120" s="9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3.8694946070800519E-2</v>
      </c>
      <c r="Q120" s="9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6.5263993642135795E-2</v>
      </c>
      <c r="R120" s="9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6.2083222869592808E-2</v>
      </c>
      <c r="S120" s="9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5.1792468258356317E-2</v>
      </c>
      <c r="T120" s="9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0.23663679152375031</v>
      </c>
      <c r="U120" s="9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6.4385652802520163E-2</v>
      </c>
      <c r="V120" s="9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8.4956700397126744E-2</v>
      </c>
      <c r="W120" s="9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6.9549337956904614E-2</v>
      </c>
      <c r="X120" s="9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5.0641253291892639E-2</v>
      </c>
      <c r="Y120" s="9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0.1124877818310086</v>
      </c>
      <c r="Z120" s="9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1.3968016806271608E-2</v>
      </c>
      <c r="AA120" s="9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5.6888152831609154E-2</v>
      </c>
      <c r="AB120" s="9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2.8134804542004611E-2</v>
      </c>
      <c r="AC120" s="9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2.8566782592654182E-2</v>
      </c>
      <c r="AD120" s="9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3.3205206847913615E-2</v>
      </c>
      <c r="AE120" s="9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6.9391977637747654E-2</v>
      </c>
      <c r="AF120" s="9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2.6758228675252405E-2</v>
      </c>
    </row>
    <row r="121" spans="4:32" x14ac:dyDescent="0.25">
      <c r="D121" t="s">
        <v>8</v>
      </c>
      <c r="E121" t="str">
        <f>DEMANDS!$F$21</f>
        <v>TTURS</v>
      </c>
      <c r="F121">
        <v>2029</v>
      </c>
      <c r="G121" s="9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1.3646561403499669E-2</v>
      </c>
      <c r="H121" s="9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0.32296102940451665</v>
      </c>
      <c r="I121" s="9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5.3334056392262505E-2</v>
      </c>
      <c r="J121" s="9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2.3785842429425944E-2</v>
      </c>
      <c r="K121" s="9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2.030181288541082E-2</v>
      </c>
      <c r="L121" s="9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9.7972301033731855E-3</v>
      </c>
      <c r="M121" s="9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3.0893406518805767E-2</v>
      </c>
      <c r="N121" s="9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4.6751913201436568E-2</v>
      </c>
      <c r="O121" s="9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1.868719829934376E-2</v>
      </c>
      <c r="P121" s="9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2.1278108195543224E-2</v>
      </c>
      <c r="Q121" s="9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3.5888260845478456E-2</v>
      </c>
      <c r="R121" s="9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3.4139174943677346E-2</v>
      </c>
      <c r="S121" s="9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2.8480353514361283E-2</v>
      </c>
      <c r="T121" s="9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0.13012508775372478</v>
      </c>
      <c r="U121" s="9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3.5405266725685405E-2</v>
      </c>
      <c r="V121" s="9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4.6717156800756721E-2</v>
      </c>
      <c r="W121" s="9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3.824474481157486E-2</v>
      </c>
      <c r="X121" s="9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2.7847307623357249E-2</v>
      </c>
      <c r="Y121" s="9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6.1856325838971382E-2</v>
      </c>
      <c r="Z121" s="9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7.68092485094048E-3</v>
      </c>
      <c r="AA121" s="9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3.1282438507105437E-2</v>
      </c>
      <c r="AB121" s="9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1.5471152589536356E-2</v>
      </c>
      <c r="AC121" s="9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1.5708694610734764E-2</v>
      </c>
      <c r="AD121" s="9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1.8259335022008511E-2</v>
      </c>
      <c r="AE121" s="9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3.8158213358847663E-2</v>
      </c>
      <c r="AF121" s="9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1.4714182152659837E-2</v>
      </c>
    </row>
    <row r="122" spans="4:32" x14ac:dyDescent="0.25">
      <c r="D122" t="s">
        <v>8</v>
      </c>
      <c r="E122" t="str">
        <f>DEMANDS!$F$21</f>
        <v>TTURS</v>
      </c>
      <c r="F122">
        <v>2030</v>
      </c>
      <c r="G122" s="9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9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9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9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9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9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9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9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9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9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9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9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9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9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9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9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9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9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9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9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9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9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9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9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9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9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t="s">
        <v>8</v>
      </c>
      <c r="E123" t="str">
        <f>DEMANDS!$F$21</f>
        <v>TTURS</v>
      </c>
      <c r="F123">
        <v>2031</v>
      </c>
      <c r="G123" s="9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9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9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9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9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9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9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9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9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9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9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9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9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9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9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9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9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9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9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9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9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9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9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9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9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9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t="s">
        <v>8</v>
      </c>
      <c r="E124" t="str">
        <f>DEMANDS!$F$21</f>
        <v>TTURS</v>
      </c>
      <c r="F124">
        <v>2032</v>
      </c>
      <c r="G124" s="9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9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9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9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9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9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9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9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9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9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9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9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9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9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9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9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9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9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9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9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9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9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9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9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9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9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t="s">
        <v>8</v>
      </c>
      <c r="E125" t="str">
        <f>DEMANDS!$F$21</f>
        <v>TTURS</v>
      </c>
      <c r="F125">
        <v>2033</v>
      </c>
      <c r="G125" s="9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9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9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9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9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9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9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9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9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9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9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9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9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9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9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9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9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9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9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9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9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9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9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9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9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9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t="s">
        <v>8</v>
      </c>
      <c r="E126" t="str">
        <f>DEMANDS!$F$21</f>
        <v>TTURS</v>
      </c>
      <c r="F126">
        <v>2034</v>
      </c>
      <c r="G126" s="9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9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9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9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9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9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9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9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9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9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9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9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9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9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9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9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9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9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9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9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9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9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9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9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9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9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t="s">
        <v>8</v>
      </c>
      <c r="E127" t="str">
        <f>DEMANDS!$F$21</f>
        <v>TTURS</v>
      </c>
      <c r="F127">
        <v>2035</v>
      </c>
      <c r="G127" s="9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9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9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9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9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9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9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9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9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9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9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9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9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9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9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9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9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9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9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9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9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9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9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9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9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9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t="s">
        <v>8</v>
      </c>
      <c r="E128" t="str">
        <f>DEMANDS!$F$21</f>
        <v>TTURS</v>
      </c>
      <c r="F128">
        <v>2036</v>
      </c>
      <c r="G128" s="9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9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9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9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9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9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9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9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9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9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9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9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9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9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9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9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9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9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9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9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9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9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9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9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9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9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t="s">
        <v>8</v>
      </c>
      <c r="E129" t="str">
        <f>DEMANDS!$F$21</f>
        <v>TTURS</v>
      </c>
      <c r="F129">
        <v>2037</v>
      </c>
      <c r="G129" s="9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9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9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9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9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9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9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9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9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9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9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9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9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9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9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9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9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9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9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9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9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9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9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9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9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9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t="s">
        <v>8</v>
      </c>
      <c r="E130" t="str">
        <f>DEMANDS!$F$21</f>
        <v>TTURS</v>
      </c>
      <c r="F130">
        <v>2038</v>
      </c>
      <c r="G130" s="9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9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9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9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9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9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9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9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9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9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9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9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9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9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9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9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9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9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9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9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9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9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9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9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9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9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t="s">
        <v>8</v>
      </c>
      <c r="E131" t="str">
        <f>DEMANDS!$F$21</f>
        <v>TTURS</v>
      </c>
      <c r="F131">
        <v>2039</v>
      </c>
      <c r="G131" s="9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9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9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9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9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9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9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9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9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9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9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9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9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9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9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9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9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9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9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9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9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9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9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9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9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9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t="s">
        <v>8</v>
      </c>
      <c r="E132" t="str">
        <f>DEMANDS!$F$21</f>
        <v>TTURS</v>
      </c>
      <c r="F132">
        <v>2040</v>
      </c>
      <c r="G132" s="9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9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9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9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9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9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9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9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9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9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9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9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9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9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9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9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9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9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9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9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9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9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9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9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9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9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t="s">
        <v>8</v>
      </c>
      <c r="E133" t="str">
        <f>DEMANDS!$F$21</f>
        <v>TTURS</v>
      </c>
      <c r="F133">
        <v>2045</v>
      </c>
      <c r="G133" s="9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9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9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9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9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9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9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9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9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9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9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9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9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9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9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9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9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9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9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9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9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9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9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9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9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9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t="s">
        <v>8</v>
      </c>
      <c r="E134" t="str">
        <f>DEMANDS!$F$21</f>
        <v>TTURS</v>
      </c>
      <c r="F134">
        <v>2050</v>
      </c>
      <c r="G134" s="9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9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9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9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9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9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9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9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9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9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9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9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9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9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9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9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9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9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9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9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9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9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9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9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9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9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t="s">
        <v>8</v>
      </c>
      <c r="E135" t="str">
        <f>DEMANDS!$F$21</f>
        <v>TTURS</v>
      </c>
      <c r="F135">
        <v>2055</v>
      </c>
      <c r="G135" s="9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9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9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9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9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9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9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9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9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9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9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9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9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9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9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9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9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9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9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9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9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9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9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9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9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9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t="s">
        <v>8</v>
      </c>
      <c r="E136" t="str">
        <f>DEMANDS!$F$21</f>
        <v>TTURS</v>
      </c>
      <c r="F136">
        <v>2060</v>
      </c>
      <c r="G136" s="9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9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9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9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9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9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9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9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9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9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9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9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9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9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9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9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9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9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9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9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9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9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9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9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9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9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t="s">
        <v>8</v>
      </c>
      <c r="E137" t="str">
        <f>DEMANDS!$F$21</f>
        <v>TTURS</v>
      </c>
      <c r="F137">
        <v>2065</v>
      </c>
      <c r="G137" s="9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9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9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9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9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9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9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9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9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9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9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9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9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9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9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9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9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9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9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9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9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9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9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9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9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9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t="s">
        <v>8</v>
      </c>
      <c r="E138" t="str">
        <f>DEMANDS!$F$21</f>
        <v>TTURS</v>
      </c>
      <c r="F138">
        <v>2070</v>
      </c>
      <c r="G138" s="8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8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8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8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8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8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8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8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8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8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8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8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8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8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8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8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8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8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8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8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8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8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8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8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8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8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0" t="s">
        <v>8</v>
      </c>
      <c r="E139" s="10" t="str">
        <f>DEMANDS!$F$22</f>
        <v>TNAV</v>
      </c>
      <c r="F139" s="10">
        <v>2020</v>
      </c>
      <c r="G139" s="11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5.4709600636236908E-2</v>
      </c>
      <c r="H139" s="11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1.2947634511986181</v>
      </c>
      <c r="I139" s="11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0.21381832677519244</v>
      </c>
      <c r="J139" s="11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9.5358376490112085E-2</v>
      </c>
      <c r="K139" s="11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8.1390765212663516E-2</v>
      </c>
      <c r="L139" s="11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3.9277480271286955E-2</v>
      </c>
      <c r="M139" s="11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0.12385288007448821</v>
      </c>
      <c r="N139" s="11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0.1874302562090602</v>
      </c>
      <c r="O139" s="11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7.4917711923025126E-2</v>
      </c>
      <c r="P139" s="11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8.5304771455047348E-2</v>
      </c>
      <c r="Q139" s="11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0.14387744724335505</v>
      </c>
      <c r="R139" s="11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0.13686529316756901</v>
      </c>
      <c r="S139" s="11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0.11417885580685315</v>
      </c>
      <c r="T139" s="11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0.52167658747615886</v>
      </c>
      <c r="U139" s="11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0.14194110484747868</v>
      </c>
      <c r="V139" s="11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0.18729091643367465</v>
      </c>
      <c r="W139" s="11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0.15332468401449936</v>
      </c>
      <c r="X139" s="11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0.11164094996689844</v>
      </c>
      <c r="Y139" s="11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0.24798443969974754</v>
      </c>
      <c r="Z139" s="11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3.0793129396254827E-2</v>
      </c>
      <c r="AA139" s="11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0.12541252459483895</v>
      </c>
      <c r="AB139" s="11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6.202445836199811E-2</v>
      </c>
      <c r="AC139" s="11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6.2976773654461277E-2</v>
      </c>
      <c r="AD139" s="11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7.3202391239829717E-2</v>
      </c>
      <c r="AE139" s="11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0.15297777602198812</v>
      </c>
      <c r="AF139" s="11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5.8989734150496013E-2</v>
      </c>
    </row>
    <row r="140" spans="4:32" x14ac:dyDescent="0.25">
      <c r="D140" t="s">
        <v>8</v>
      </c>
      <c r="E140" t="str">
        <f>DEMANDS!$F$22</f>
        <v>TNAV</v>
      </c>
      <c r="F140">
        <v>2021</v>
      </c>
      <c r="G140" s="9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6.0377905785525848E-2</v>
      </c>
      <c r="H140" s="9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1.4289101869121152</v>
      </c>
      <c r="I140" s="9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0.2359714316887277</v>
      </c>
      <c r="J140" s="9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0.10523818497346488</v>
      </c>
      <c r="K140" s="9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8.9823429465268834E-2</v>
      </c>
      <c r="L140" s="9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4.3346907594530242E-2</v>
      </c>
      <c r="M140" s="9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0.13668492252620179</v>
      </c>
      <c r="N140" s="9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0.2068493686508841</v>
      </c>
      <c r="O140" s="9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8.267972164943059E-2</v>
      </c>
      <c r="P140" s="9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9.4142954692987016E-2</v>
      </c>
      <c r="Q140" s="9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0.1587841777914096</v>
      </c>
      <c r="R140" s="9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0.15104551449981587</v>
      </c>
      <c r="S140" s="9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0.12600860029015015</v>
      </c>
      <c r="T140" s="9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0.57572600572572319</v>
      </c>
      <c r="U140" s="9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0.15664721650148741</v>
      </c>
      <c r="V140" s="9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0.20669559228014536</v>
      </c>
      <c r="W140" s="9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0.169210215727499</v>
      </c>
      <c r="X140" s="9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0.12320774928931454</v>
      </c>
      <c r="Y140" s="9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0.27367739779388101</v>
      </c>
      <c r="Z140" s="9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3.3983517406579698E-2</v>
      </c>
      <c r="AA140" s="9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0.13840615735178152</v>
      </c>
      <c r="AB140" s="9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6.8450634985965417E-2</v>
      </c>
      <c r="AC140" s="9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6.9501616940463015E-2</v>
      </c>
      <c r="AD140" s="9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8.0786681499301294E-2</v>
      </c>
      <c r="AE140" s="9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0.16882736559069478</v>
      </c>
      <c r="AF140" s="9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6.5101491683943843E-2</v>
      </c>
    </row>
    <row r="141" spans="4:32" x14ac:dyDescent="0.25">
      <c r="D141" t="s">
        <v>8</v>
      </c>
      <c r="E141" t="str">
        <f>DEMANDS!$F$22</f>
        <v>TNAV</v>
      </c>
      <c r="F141">
        <v>2022</v>
      </c>
      <c r="G141" s="9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9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9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9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9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9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9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9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9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9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9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9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9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9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9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9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9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9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9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9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9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9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9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9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9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9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t="s">
        <v>8</v>
      </c>
      <c r="E142" t="str">
        <f>DEMANDS!$F$22</f>
        <v>TNAV</v>
      </c>
      <c r="F142">
        <v>2023</v>
      </c>
      <c r="G142" s="9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9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9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9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9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9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9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9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9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9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9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9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9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9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9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9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9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9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9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9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9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9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9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9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9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9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t="s">
        <v>8</v>
      </c>
      <c r="E143" t="str">
        <f>DEMANDS!$F$22</f>
        <v>TNAV</v>
      </c>
      <c r="F143">
        <v>2024</v>
      </c>
      <c r="G143" s="9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9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9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9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9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9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9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9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9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9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9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9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9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9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9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9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9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9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9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9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9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9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9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9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9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9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t="s">
        <v>8</v>
      </c>
      <c r="E144" t="str">
        <f>DEMANDS!$F$22</f>
        <v>TNAV</v>
      </c>
      <c r="F144">
        <v>2025</v>
      </c>
      <c r="G144" s="9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9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9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9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9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9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9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9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9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9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9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9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9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9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9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9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9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9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9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9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9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9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9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9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9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9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t="s">
        <v>8</v>
      </c>
      <c r="E145" t="str">
        <f>DEMANDS!$F$22</f>
        <v>TNAV</v>
      </c>
      <c r="F145">
        <v>2026</v>
      </c>
      <c r="G145" s="9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9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9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9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9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9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9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9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9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9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9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9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9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9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9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9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9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9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9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9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9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9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9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9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9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9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t="s">
        <v>8</v>
      </c>
      <c r="E146" t="str">
        <f>DEMANDS!$F$22</f>
        <v>TNAV</v>
      </c>
      <c r="F146">
        <v>2027</v>
      </c>
      <c r="G146" s="9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9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9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9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9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9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9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9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9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9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9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9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9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9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9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9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9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9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9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9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9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9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9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9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9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9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t="s">
        <v>8</v>
      </c>
      <c r="E147" t="str">
        <f>DEMANDS!$F$22</f>
        <v>TNAV</v>
      </c>
      <c r="F147">
        <v>2028</v>
      </c>
      <c r="G147" s="9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9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9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9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9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9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9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9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9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9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9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9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9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9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9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9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9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9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9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9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9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9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9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9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9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9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t="s">
        <v>8</v>
      </c>
      <c r="E148" t="str">
        <f>DEMANDS!$F$22</f>
        <v>TNAV</v>
      </c>
      <c r="F148">
        <v>2029</v>
      </c>
      <c r="G148" s="9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9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9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9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9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9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9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9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9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9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9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9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9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9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9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9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9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9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9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9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9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9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9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9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9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9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t="s">
        <v>8</v>
      </c>
      <c r="E149" t="str">
        <f>DEMANDS!$F$22</f>
        <v>TNAV</v>
      </c>
      <c r="F149">
        <v>2030</v>
      </c>
      <c r="G149" s="9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9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9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9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9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9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9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9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9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9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9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9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9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9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9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9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9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9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9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9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9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9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9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9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9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9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t="s">
        <v>8</v>
      </c>
      <c r="E150" t="str">
        <f>DEMANDS!$F$22</f>
        <v>TNAV</v>
      </c>
      <c r="F150">
        <v>2031</v>
      </c>
      <c r="G150" s="9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9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9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9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9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9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9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9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9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9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9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9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9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9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9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9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9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9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9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9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9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9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9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9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9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9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t="s">
        <v>8</v>
      </c>
      <c r="E151" t="str">
        <f>DEMANDS!$F$22</f>
        <v>TNAV</v>
      </c>
      <c r="F151">
        <v>2032</v>
      </c>
      <c r="G151" s="9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9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9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9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9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9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9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9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9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9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9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9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9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9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9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9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9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9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9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9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9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9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9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9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9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9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t="s">
        <v>8</v>
      </c>
      <c r="E152" t="str">
        <f>DEMANDS!$F$22</f>
        <v>TNAV</v>
      </c>
      <c r="F152">
        <v>2033</v>
      </c>
      <c r="G152" s="9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9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9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9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9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9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9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9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9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9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9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9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9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9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9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9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9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9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9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9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9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9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9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9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9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9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t="s">
        <v>8</v>
      </c>
      <c r="E153" t="str">
        <f>DEMANDS!$F$22</f>
        <v>TNAV</v>
      </c>
      <c r="F153">
        <v>2034</v>
      </c>
      <c r="G153" s="9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9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9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9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9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9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9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9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9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9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9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9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9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9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9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9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9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9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9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9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9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9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9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9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9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9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t="s">
        <v>8</v>
      </c>
      <c r="E154" t="str">
        <f>DEMANDS!$F$22</f>
        <v>TNAV</v>
      </c>
      <c r="F154">
        <v>2035</v>
      </c>
      <c r="G154" s="9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9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9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9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9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9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9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9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9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9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9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9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9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9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9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9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9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9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9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9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9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9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9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9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9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9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t="s">
        <v>8</v>
      </c>
      <c r="E155" t="str">
        <f>DEMANDS!$F$22</f>
        <v>TNAV</v>
      </c>
      <c r="F155">
        <v>2036</v>
      </c>
      <c r="G155" s="9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9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9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9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9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9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9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9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9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9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9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9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9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9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9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9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9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9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9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9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9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9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9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9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9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9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t="s">
        <v>8</v>
      </c>
      <c r="E156" t="str">
        <f>DEMANDS!$F$22</f>
        <v>TNAV</v>
      </c>
      <c r="F156">
        <v>2037</v>
      </c>
      <c r="G156" s="9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9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9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9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9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9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9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9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9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9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9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9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9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9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9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9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9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9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9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9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9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9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9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9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9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9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t="s">
        <v>8</v>
      </c>
      <c r="E157" t="str">
        <f>DEMANDS!$F$22</f>
        <v>TNAV</v>
      </c>
      <c r="F157">
        <v>2038</v>
      </c>
      <c r="G157" s="9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9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9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9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9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9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9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9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9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9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9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9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9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9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9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9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9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9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9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9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9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9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9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9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9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9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t="s">
        <v>8</v>
      </c>
      <c r="E158" t="str">
        <f>DEMANDS!$F$22</f>
        <v>TNAV</v>
      </c>
      <c r="F158">
        <v>2039</v>
      </c>
      <c r="G158" s="9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9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9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9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9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9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9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9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9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9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9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9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9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9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9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9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9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9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9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9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9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9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9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9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9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9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t="s">
        <v>8</v>
      </c>
      <c r="E159" t="str">
        <f>DEMANDS!$F$22</f>
        <v>TNAV</v>
      </c>
      <c r="F159">
        <v>2040</v>
      </c>
      <c r="G159" s="9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9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9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9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9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9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9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9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9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9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9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9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9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9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9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9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9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9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9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9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9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9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9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9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9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9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t="s">
        <v>8</v>
      </c>
      <c r="E160" t="str">
        <f>DEMANDS!$F$22</f>
        <v>TNAV</v>
      </c>
      <c r="F160">
        <v>2045</v>
      </c>
      <c r="G160" s="9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9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9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9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9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9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9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9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9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9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9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9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9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9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9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9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9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9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9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9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9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9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9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9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9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9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t="s">
        <v>8</v>
      </c>
      <c r="E161" t="str">
        <f>DEMANDS!$F$22</f>
        <v>TNAV</v>
      </c>
      <c r="F161">
        <v>2050</v>
      </c>
      <c r="G161" s="9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9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9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9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9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9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9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9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9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9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9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9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9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9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9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9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9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9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9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9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9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9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9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9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9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9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t="s">
        <v>8</v>
      </c>
      <c r="E162" t="str">
        <f>DEMANDS!$F$22</f>
        <v>TNAV</v>
      </c>
      <c r="F162">
        <v>2055</v>
      </c>
      <c r="G162" s="9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9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9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9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9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9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9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9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9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9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9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9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9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9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9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9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9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9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9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9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9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9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9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9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9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9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t="s">
        <v>8</v>
      </c>
      <c r="E163" t="str">
        <f>DEMANDS!$F$22</f>
        <v>TNAV</v>
      </c>
      <c r="F163">
        <v>2060</v>
      </c>
      <c r="G163" s="9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9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9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9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9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9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9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9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9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9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9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9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9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9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9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9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9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9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9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9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9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9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9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9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9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9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t="s">
        <v>8</v>
      </c>
      <c r="E164" t="str">
        <f>DEMANDS!$F$22</f>
        <v>TNAV</v>
      </c>
      <c r="F164">
        <v>2065</v>
      </c>
      <c r="G164" s="9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9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9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9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9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9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9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9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9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9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9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9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9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9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9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9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9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9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9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9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9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9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9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9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9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9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t="s">
        <v>8</v>
      </c>
      <c r="E165" t="str">
        <f>DEMANDS!$F$22</f>
        <v>TNAV</v>
      </c>
      <c r="F165">
        <v>2070</v>
      </c>
      <c r="G165" s="8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8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8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8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8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8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8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8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8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8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8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8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8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8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8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8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8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8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8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8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8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8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8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8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8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8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0" t="s">
        <v>8</v>
      </c>
      <c r="E166" s="10" t="str">
        <f>DEMANDS!$F$23</f>
        <v>TOTH</v>
      </c>
      <c r="F166" s="10">
        <v>2020</v>
      </c>
      <c r="G166" s="11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0.27200036635926317</v>
      </c>
      <c r="H166" s="11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6.4371907120328054</v>
      </c>
      <c r="I166" s="11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1.0630430955596422</v>
      </c>
      <c r="J166" s="11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0.4740943644095138</v>
      </c>
      <c r="K166" s="11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0.40465142678160859</v>
      </c>
      <c r="L166" s="11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0.19527631163848433</v>
      </c>
      <c r="M166" s="11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0.61576082375197327</v>
      </c>
      <c r="N166" s="11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0.93184921408304933</v>
      </c>
      <c r="O166" s="11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0.37246927144197584</v>
      </c>
      <c r="P166" s="11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0.42411073775226227</v>
      </c>
      <c r="Q166" s="11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0.71531720038013136</v>
      </c>
      <c r="R166" s="11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0.6804547913074912</v>
      </c>
      <c r="S166" s="11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0.56766436327036851</v>
      </c>
      <c r="T166" s="11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2.5936256390908561</v>
      </c>
      <c r="U166" s="11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0.70569026406639079</v>
      </c>
      <c r="V166" s="11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0.93115645687933135</v>
      </c>
      <c r="W166" s="11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0.76228613879223606</v>
      </c>
      <c r="X166" s="11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0.55504662689091933</v>
      </c>
      <c r="Y166" s="11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1.2329071619113847</v>
      </c>
      <c r="Z166" s="11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0.15309456438586824</v>
      </c>
      <c r="AA166" s="11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0.62351492679773046</v>
      </c>
      <c r="AB166" s="11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0.30836773073653317</v>
      </c>
      <c r="AC166" s="11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0.31310236790125651</v>
      </c>
      <c r="AD166" s="11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0.36394119138240816</v>
      </c>
      <c r="AE166" s="11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0.76056141223677165</v>
      </c>
      <c r="AF166" s="11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0.2932799566031361</v>
      </c>
    </row>
    <row r="167" spans="4:32" x14ac:dyDescent="0.25">
      <c r="D167" t="s">
        <v>8</v>
      </c>
      <c r="E167" t="str">
        <f>DEMANDS!$F$23</f>
        <v>TOTH</v>
      </c>
      <c r="F167">
        <v>2021</v>
      </c>
      <c r="G167" s="9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0.18089944491364454</v>
      </c>
      <c r="H167" s="9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4.2811862432270775</v>
      </c>
      <c r="I167" s="9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0.70699870180330227</v>
      </c>
      <c r="J167" s="9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0.31530622001107989</v>
      </c>
      <c r="K167" s="9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0.26912176431270579</v>
      </c>
      <c r="L167" s="9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0.12987253235360446</v>
      </c>
      <c r="M167" s="9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0.40952441611484242</v>
      </c>
      <c r="N167" s="9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0.6197455092696007</v>
      </c>
      <c r="O167" s="9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0.24771835918135102</v>
      </c>
      <c r="P167" s="9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0.28206357979667368</v>
      </c>
      <c r="Q167" s="9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0.47573643454227343</v>
      </c>
      <c r="R167" s="9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0.45255047147168276</v>
      </c>
      <c r="S167" s="9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0.37753687462770552</v>
      </c>
      <c r="T167" s="9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1.7249441414561311</v>
      </c>
      <c r="U167" s="9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0.4693338423006348</v>
      </c>
      <c r="V167" s="9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0.6192847768254135</v>
      </c>
      <c r="W167" s="9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0.50697409425818118</v>
      </c>
      <c r="X167" s="9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0.36914518921322992</v>
      </c>
      <c r="Y167" s="9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0.81997029711806069</v>
      </c>
      <c r="Z167" s="9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0.10181869270028875</v>
      </c>
      <c r="AA167" s="9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0.41468144202460877</v>
      </c>
      <c r="AB167" s="9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0.20508630950091844</v>
      </c>
      <c r="AC167" s="9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0.20823517744705453</v>
      </c>
      <c r="AD167" s="9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0.24204658392014691</v>
      </c>
      <c r="AE167" s="9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0.50582702934541102</v>
      </c>
      <c r="AF167" s="9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0.19505187461302945</v>
      </c>
    </row>
    <row r="168" spans="4:32" x14ac:dyDescent="0.25">
      <c r="D168" t="s">
        <v>8</v>
      </c>
      <c r="E168" t="str">
        <f>DEMANDS!$F$23</f>
        <v>TOTH</v>
      </c>
      <c r="F168">
        <v>2022</v>
      </c>
      <c r="G168" s="9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9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9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9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9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9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9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9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9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9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9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9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9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9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9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9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9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9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9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9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9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9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9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9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9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9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t="s">
        <v>8</v>
      </c>
      <c r="E169" t="str">
        <f>DEMANDS!$F$23</f>
        <v>TOTH</v>
      </c>
      <c r="F169">
        <v>2023</v>
      </c>
      <c r="G169" s="9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9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9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9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9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9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9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9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9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9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9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9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9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9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9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9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9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9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9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9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9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9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9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9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9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9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t="s">
        <v>8</v>
      </c>
      <c r="E170" t="str">
        <f>DEMANDS!$F$23</f>
        <v>TOTH</v>
      </c>
      <c r="F170">
        <v>2024</v>
      </c>
      <c r="G170" s="9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9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9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9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9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9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9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9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9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9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9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9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9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9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9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9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9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9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9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9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9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9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9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9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9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9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t="s">
        <v>8</v>
      </c>
      <c r="E171" t="str">
        <f>DEMANDS!$F$23</f>
        <v>TOTH</v>
      </c>
      <c r="F171">
        <v>2025</v>
      </c>
      <c r="G171" s="9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9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9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9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9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9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9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9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9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9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9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9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9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9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9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9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9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9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9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9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9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9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9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9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9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9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t="s">
        <v>8</v>
      </c>
      <c r="E172" t="str">
        <f>DEMANDS!$F$23</f>
        <v>TOTH</v>
      </c>
      <c r="F172">
        <v>2026</v>
      </c>
      <c r="G172" s="9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9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9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9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9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9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9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9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9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9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9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9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9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9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9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9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9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9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9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9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9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9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9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9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9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9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t="s">
        <v>8</v>
      </c>
      <c r="E173" t="str">
        <f>DEMANDS!$F$23</f>
        <v>TOTH</v>
      </c>
      <c r="F173">
        <v>2027</v>
      </c>
      <c r="G173" s="9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9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9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9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9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9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9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9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9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9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9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9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9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9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9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9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9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9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9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9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9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9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9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9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9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9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t="s">
        <v>8</v>
      </c>
      <c r="E174" t="str">
        <f>DEMANDS!$F$23</f>
        <v>TOTH</v>
      </c>
      <c r="F174">
        <v>2028</v>
      </c>
      <c r="G174" s="9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9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9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9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9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9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9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9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9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9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9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9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9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9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9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9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9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9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9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9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9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9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9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9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9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9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t="s">
        <v>8</v>
      </c>
      <c r="E175" t="str">
        <f>DEMANDS!$F$23</f>
        <v>TOTH</v>
      </c>
      <c r="F175">
        <v>2029</v>
      </c>
      <c r="G175" s="9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9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9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9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9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9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9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9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9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9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9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9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9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9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9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9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9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9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9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9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9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9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9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9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9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9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t="s">
        <v>8</v>
      </c>
      <c r="E176" t="str">
        <f>DEMANDS!$F$23</f>
        <v>TOTH</v>
      </c>
      <c r="F176">
        <v>2030</v>
      </c>
      <c r="G176" s="9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9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9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9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9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9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9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9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9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9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9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9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9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9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9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9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9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9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9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9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9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9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9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9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9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9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t="s">
        <v>8</v>
      </c>
      <c r="E177" t="str">
        <f>DEMANDS!$F$23</f>
        <v>TOTH</v>
      </c>
      <c r="F177">
        <v>2031</v>
      </c>
      <c r="G177" s="9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9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9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9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9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9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9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9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9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9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9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9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9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9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9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9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9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9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9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9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9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9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9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9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9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9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t="s">
        <v>8</v>
      </c>
      <c r="E178" t="str">
        <f>DEMANDS!$F$23</f>
        <v>TOTH</v>
      </c>
      <c r="F178">
        <v>2032</v>
      </c>
      <c r="G178" s="9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9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9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9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9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9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9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9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9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9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9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9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9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9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9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9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9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9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9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9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9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9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9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9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9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9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t="s">
        <v>8</v>
      </c>
      <c r="E179" t="str">
        <f>DEMANDS!$F$23</f>
        <v>TOTH</v>
      </c>
      <c r="F179">
        <v>2033</v>
      </c>
      <c r="G179" s="9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9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9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9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9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9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9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9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9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9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9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9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9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9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9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9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9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9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9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9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9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9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9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9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9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9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t="s">
        <v>8</v>
      </c>
      <c r="E180" t="str">
        <f>DEMANDS!$F$23</f>
        <v>TOTH</v>
      </c>
      <c r="F180">
        <v>2034</v>
      </c>
      <c r="G180" s="9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9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9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9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9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9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9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9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9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9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9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9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9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9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9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9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9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9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9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9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9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9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9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9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9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9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t="s">
        <v>8</v>
      </c>
      <c r="E181" t="str">
        <f>DEMANDS!$F$23</f>
        <v>TOTH</v>
      </c>
      <c r="F181">
        <v>2035</v>
      </c>
      <c r="G181" s="9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9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9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9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9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9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9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9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9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9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9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9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9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9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9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9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9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9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9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9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9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9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9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9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9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9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t="s">
        <v>8</v>
      </c>
      <c r="E182" t="str">
        <f>DEMANDS!$F$23</f>
        <v>TOTH</v>
      </c>
      <c r="F182">
        <v>2036</v>
      </c>
      <c r="G182" s="9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9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9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9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9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9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9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9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9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9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9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9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9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9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9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9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9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9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9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9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9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9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9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9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9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9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t="s">
        <v>8</v>
      </c>
      <c r="E183" t="str">
        <f>DEMANDS!$F$23</f>
        <v>TOTH</v>
      </c>
      <c r="F183">
        <v>2037</v>
      </c>
      <c r="G183" s="9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9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9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9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9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9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9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9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9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9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9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9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9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9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9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9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9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9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9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9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9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9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9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9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9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9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t="s">
        <v>8</v>
      </c>
      <c r="E184" t="str">
        <f>DEMANDS!$F$23</f>
        <v>TOTH</v>
      </c>
      <c r="F184">
        <v>2038</v>
      </c>
      <c r="G184" s="9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9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9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9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9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9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9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9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9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9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9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9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9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9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9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9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9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9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9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9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9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9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9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9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9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9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t="s">
        <v>8</v>
      </c>
      <c r="E185" t="str">
        <f>DEMANDS!$F$23</f>
        <v>TOTH</v>
      </c>
      <c r="F185">
        <v>2039</v>
      </c>
      <c r="G185" s="9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9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9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9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9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9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9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9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9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9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9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9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9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9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9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9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9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9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9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9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9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9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9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9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9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9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t="s">
        <v>8</v>
      </c>
      <c r="E186" t="str">
        <f>DEMANDS!$F$23</f>
        <v>TOTH</v>
      </c>
      <c r="F186">
        <v>2040</v>
      </c>
      <c r="G186" s="9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9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9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9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9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9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9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9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9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9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9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9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9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9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9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9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9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9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9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9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9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9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9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9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9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9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t="s">
        <v>8</v>
      </c>
      <c r="E187" t="str">
        <f>DEMANDS!$F$23</f>
        <v>TOTH</v>
      </c>
      <c r="F187">
        <v>2045</v>
      </c>
      <c r="G187" s="9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9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9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9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9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9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9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9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9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9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9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9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9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9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9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9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9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9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9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9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9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9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9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9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9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9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t="s">
        <v>8</v>
      </c>
      <c r="E188" t="str">
        <f>DEMANDS!$F$23</f>
        <v>TOTH</v>
      </c>
      <c r="F188">
        <v>2050</v>
      </c>
      <c r="G188" s="9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9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9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9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9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9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9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9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9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9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9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9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9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9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9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9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9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9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9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9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9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9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9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9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9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9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t="s">
        <v>8</v>
      </c>
      <c r="E189" t="str">
        <f>DEMANDS!$F$23</f>
        <v>TOTH</v>
      </c>
      <c r="F189">
        <v>2055</v>
      </c>
      <c r="G189" s="9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9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9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9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9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9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9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9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9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9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9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9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9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9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9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9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9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9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9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9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9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9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9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9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9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9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t="s">
        <v>8</v>
      </c>
      <c r="E190" t="str">
        <f>DEMANDS!$F$23</f>
        <v>TOTH</v>
      </c>
      <c r="F190">
        <v>2060</v>
      </c>
      <c r="G190" s="9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9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9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9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9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9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9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9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9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9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9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9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9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9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9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9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9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9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9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9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9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9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9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9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9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9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t="s">
        <v>8</v>
      </c>
      <c r="E191" t="str">
        <f>DEMANDS!$F$23</f>
        <v>TOTH</v>
      </c>
      <c r="F191">
        <v>2065</v>
      </c>
      <c r="G191" s="9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9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9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9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9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9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9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9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9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9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9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9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9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9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9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9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9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9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9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9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9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9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9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9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9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9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t="s">
        <v>8</v>
      </c>
      <c r="E192" t="str">
        <f>DEMANDS!$F$23</f>
        <v>TOTH</v>
      </c>
      <c r="F192">
        <v>2070</v>
      </c>
      <c r="G192" s="8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8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8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8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8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8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8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8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8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8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8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8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8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8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8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8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8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8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8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8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8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8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8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8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8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8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0" t="s">
        <v>8</v>
      </c>
      <c r="E193" s="10" t="str">
        <f>DEMANDS!$F$24</f>
        <v>TAVIDOM</v>
      </c>
      <c r="F193" s="10">
        <v>2020</v>
      </c>
      <c r="G193" s="10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1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6.4093592729048743E-2</v>
      </c>
      <c r="I193" s="10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0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0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0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0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0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0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0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0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0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1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2.2382134926061514E-2</v>
      </c>
      <c r="T193" s="11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2.2177930432032186E-4</v>
      </c>
      <c r="U193" s="11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2.2262535129606249E-2</v>
      </c>
      <c r="V193" s="10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0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0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0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0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29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4.4355860864064419E-5</v>
      </c>
      <c r="AB193" s="10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0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0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0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0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t="s">
        <v>8</v>
      </c>
      <c r="E194" t="str">
        <f>DEMANDS!$F$24</f>
        <v>TAVIDOM</v>
      </c>
      <c r="F194">
        <v>2021</v>
      </c>
      <c r="G194" s="27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9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6.9928010319333211E-2</v>
      </c>
      <c r="I194" s="27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7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7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7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7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7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7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7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7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7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9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2.4419572931335776E-2</v>
      </c>
      <c r="T194" s="9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2.4196779772804261E-4</v>
      </c>
      <c r="U194" s="9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2.4289086006752381E-2</v>
      </c>
      <c r="V194" s="27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7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7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7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7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7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4.839355954560858E-5</v>
      </c>
      <c r="AB194" s="27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7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7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7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7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t="s">
        <v>8</v>
      </c>
      <c r="E195" t="str">
        <f>DEMANDS!$F$24</f>
        <v>TAVIDOM</v>
      </c>
      <c r="F195">
        <v>2022</v>
      </c>
      <c r="G195" s="27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9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7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7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7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7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7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7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7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7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7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7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9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9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9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7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7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7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7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7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7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7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7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7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7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7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t="s">
        <v>8</v>
      </c>
      <c r="E196" t="str">
        <f>DEMANDS!$F$24</f>
        <v>TAVIDOM</v>
      </c>
      <c r="F196">
        <v>2023</v>
      </c>
      <c r="G196" s="27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9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7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7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7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7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7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7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7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7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7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7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9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9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9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7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7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7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7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7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7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7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7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7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7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7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t="s">
        <v>8</v>
      </c>
      <c r="E197" t="str">
        <f>DEMANDS!$F$24</f>
        <v>TAVIDOM</v>
      </c>
      <c r="F197">
        <v>2024</v>
      </c>
      <c r="G197" s="27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9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7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7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7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7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7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7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7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7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7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7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9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9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9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7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7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7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7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7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7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7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7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7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7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7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t="s">
        <v>8</v>
      </c>
      <c r="E198" t="str">
        <f>DEMANDS!$F$24</f>
        <v>TAVIDOM</v>
      </c>
      <c r="F198">
        <v>2025</v>
      </c>
      <c r="G198" s="27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9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7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7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7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7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7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7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7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7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7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7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9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9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9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7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7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7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7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7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7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7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7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7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7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7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t="s">
        <v>8</v>
      </c>
      <c r="E199" t="str">
        <f>DEMANDS!$F$24</f>
        <v>TAVIDOM</v>
      </c>
      <c r="F199">
        <v>2026</v>
      </c>
      <c r="G199" s="27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9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7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7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7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7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7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7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7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7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7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7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9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9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9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7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7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7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7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7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7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7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7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7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7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7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t="s">
        <v>8</v>
      </c>
      <c r="E200" t="str">
        <f>DEMANDS!$F$24</f>
        <v>TAVIDOM</v>
      </c>
      <c r="F200">
        <v>2027</v>
      </c>
      <c r="G200" s="27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9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7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7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7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7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7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7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7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7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7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7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9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9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9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7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7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7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7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7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7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7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7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7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7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7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t="s">
        <v>8</v>
      </c>
      <c r="E201" t="str">
        <f>DEMANDS!$F$24</f>
        <v>TAVIDOM</v>
      </c>
      <c r="F201">
        <v>2028</v>
      </c>
      <c r="G201" s="27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9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7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7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7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7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7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7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7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7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7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7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9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9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9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7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7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7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7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7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7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7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7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7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7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7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t="s">
        <v>8</v>
      </c>
      <c r="E202" t="str">
        <f>DEMANDS!$F$24</f>
        <v>TAVIDOM</v>
      </c>
      <c r="F202">
        <v>2029</v>
      </c>
      <c r="G202" s="27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9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7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7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7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7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7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7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7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7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7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7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9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9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9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7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7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7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7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7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7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7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7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7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7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7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t="s">
        <v>8</v>
      </c>
      <c r="E203" t="str">
        <f>DEMANDS!$F$24</f>
        <v>TAVIDOM</v>
      </c>
      <c r="F203">
        <v>2030</v>
      </c>
      <c r="G203" s="27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9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7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7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7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7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7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7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7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7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7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7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9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9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9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7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7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7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7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7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7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7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7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7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7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7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t="s">
        <v>8</v>
      </c>
      <c r="E204" t="str">
        <f>DEMANDS!$F$24</f>
        <v>TAVIDOM</v>
      </c>
      <c r="F204">
        <v>2031</v>
      </c>
      <c r="G204" s="27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9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7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7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7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7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7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7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7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7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7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7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9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9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9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7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7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7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7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7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7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7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7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7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7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7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t="s">
        <v>8</v>
      </c>
      <c r="E205" t="str">
        <f>DEMANDS!$F$24</f>
        <v>TAVIDOM</v>
      </c>
      <c r="F205">
        <v>2032</v>
      </c>
      <c r="G205" s="27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9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7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7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7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7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7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7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7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7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7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7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9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9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9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7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7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7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7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7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7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7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7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7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7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7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t="s">
        <v>8</v>
      </c>
      <c r="E206" t="str">
        <f>DEMANDS!$F$24</f>
        <v>TAVIDOM</v>
      </c>
      <c r="F206">
        <v>2033</v>
      </c>
      <c r="G206" s="27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9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7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7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7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7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7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7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7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7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7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7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9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9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9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7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7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7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7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7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7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7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7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7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7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7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t="s">
        <v>8</v>
      </c>
      <c r="E207" t="str">
        <f>DEMANDS!$F$24</f>
        <v>TAVIDOM</v>
      </c>
      <c r="F207">
        <v>2034</v>
      </c>
      <c r="G207" s="27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9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7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7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7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7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7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7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7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7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7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7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9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9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9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7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7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7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7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7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7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7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7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7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7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7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t="s">
        <v>8</v>
      </c>
      <c r="E208" t="str">
        <f>DEMANDS!$F$24</f>
        <v>TAVIDOM</v>
      </c>
      <c r="F208">
        <v>2035</v>
      </c>
      <c r="G208" s="27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9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7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7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7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7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7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7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7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7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7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7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9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9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9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7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7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7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7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7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7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7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7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7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7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7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t="s">
        <v>8</v>
      </c>
      <c r="E209" t="str">
        <f>DEMANDS!$F$24</f>
        <v>TAVIDOM</v>
      </c>
      <c r="F209">
        <v>2036</v>
      </c>
      <c r="G209" s="27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9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7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7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7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7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7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7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7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7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7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7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9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9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9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7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7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7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7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7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7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7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7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7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7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7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t="s">
        <v>8</v>
      </c>
      <c r="E210" t="str">
        <f>DEMANDS!$F$24</f>
        <v>TAVIDOM</v>
      </c>
      <c r="F210">
        <v>2037</v>
      </c>
      <c r="G210" s="27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9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7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7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7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7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7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7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7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7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7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7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9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9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9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7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7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7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7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7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7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7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7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7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7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7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t="s">
        <v>8</v>
      </c>
      <c r="E211" t="str">
        <f>DEMANDS!$F$24</f>
        <v>TAVIDOM</v>
      </c>
      <c r="F211">
        <v>2038</v>
      </c>
      <c r="G211" s="27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9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7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7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7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7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7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7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7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7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7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7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9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9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9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7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7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7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7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7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7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7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7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7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7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7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t="s">
        <v>8</v>
      </c>
      <c r="E212" t="str">
        <f>DEMANDS!$F$24</f>
        <v>TAVIDOM</v>
      </c>
      <c r="F212">
        <v>2039</v>
      </c>
      <c r="G212" s="27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9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7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7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7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7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7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7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7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7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7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7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9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9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9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7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7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7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7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7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7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7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7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7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7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7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t="s">
        <v>8</v>
      </c>
      <c r="E213" t="str">
        <f>DEMANDS!$F$24</f>
        <v>TAVIDOM</v>
      </c>
      <c r="F213">
        <v>2040</v>
      </c>
      <c r="G213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9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7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7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7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7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7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7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7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7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7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7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9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9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9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7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7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7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7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7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7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7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7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7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7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7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t="s">
        <v>8</v>
      </c>
      <c r="E214" t="str">
        <f>DEMANDS!$F$24</f>
        <v>TAVIDOM</v>
      </c>
      <c r="F214">
        <v>2045</v>
      </c>
      <c r="G214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9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7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7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7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7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7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7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7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7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7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7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9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9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9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7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7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7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7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7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7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7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7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7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7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7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t="s">
        <v>8</v>
      </c>
      <c r="E215" t="str">
        <f>DEMANDS!$F$24</f>
        <v>TAVIDOM</v>
      </c>
      <c r="F215">
        <v>2050</v>
      </c>
      <c r="G215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9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7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7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7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7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7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7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7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7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7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7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9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9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9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7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7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7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7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7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7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7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7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7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7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7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t="s">
        <v>8</v>
      </c>
      <c r="E216" t="str">
        <f>DEMANDS!$F$24</f>
        <v>TAVIDOM</v>
      </c>
      <c r="F216">
        <v>2055</v>
      </c>
      <c r="G216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9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7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7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7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7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7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7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7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7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7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7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9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9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9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7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7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7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7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7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7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7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7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7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7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7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t="s">
        <v>8</v>
      </c>
      <c r="E217" t="str">
        <f>DEMANDS!$F$24</f>
        <v>TAVIDOM</v>
      </c>
      <c r="F217">
        <v>2060</v>
      </c>
      <c r="G217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9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7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7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7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7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7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7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7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7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7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7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9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9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9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7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7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7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7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7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7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7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7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7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7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7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t="s">
        <v>8</v>
      </c>
      <c r="E218" t="str">
        <f>DEMANDS!$F$24</f>
        <v>TAVIDOM</v>
      </c>
      <c r="F218">
        <v>2065</v>
      </c>
      <c r="G218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9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7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7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7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7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7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7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7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7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7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7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9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9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9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7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7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7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7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7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7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7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7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7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7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7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t="s">
        <v>8</v>
      </c>
      <c r="E219" t="str">
        <f>DEMANDS!$F$24</f>
        <v>TAVIDOM</v>
      </c>
      <c r="F219">
        <v>2070</v>
      </c>
      <c r="G219" s="7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8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28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28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28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28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28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28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28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28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28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28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8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8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8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28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28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28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28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28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28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28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28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28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28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28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0" t="s">
        <v>8</v>
      </c>
      <c r="E220" s="10" t="str">
        <f>DEMANDS!$F$25</f>
        <v>TAVIINT</v>
      </c>
      <c r="F220" s="10">
        <v>2020</v>
      </c>
      <c r="G220" s="10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1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14.586505081244807</v>
      </c>
      <c r="I220" s="29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29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29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29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29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29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29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29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29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29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1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0.8636834077597485</v>
      </c>
      <c r="T220" s="11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0.79857800435837711</v>
      </c>
      <c r="U220" s="11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8.7025700566917386E-2</v>
      </c>
      <c r="V220" s="29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29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29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29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29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1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0.24845129032760821</v>
      </c>
      <c r="AB220" s="29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29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29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29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29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t="s">
        <v>8</v>
      </c>
      <c r="E221" t="str">
        <f>DEMANDS!$F$25</f>
        <v>TAVIINT</v>
      </c>
      <c r="F221">
        <v>2021</v>
      </c>
      <c r="G221" s="27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9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16.341785735482766</v>
      </c>
      <c r="I221" s="27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7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7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7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7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7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7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7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7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7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9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0.96761555384841424</v>
      </c>
      <c r="T221" s="9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0.89467563118144278</v>
      </c>
      <c r="U221" s="9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9.7498019177564274E-2</v>
      </c>
      <c r="V221" s="27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7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7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7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7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9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0.27834890740609841</v>
      </c>
      <c r="AB221" s="27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7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7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7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7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t="s">
        <v>8</v>
      </c>
      <c r="E222" t="str">
        <f>DEMANDS!$F$25</f>
        <v>TAVIINT</v>
      </c>
      <c r="F222">
        <v>2022</v>
      </c>
      <c r="G222" s="27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9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7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7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7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7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7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7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7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7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7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7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9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9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9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7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7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7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7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7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9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7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7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7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7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7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t="s">
        <v>8</v>
      </c>
      <c r="E223" t="str">
        <f>DEMANDS!$F$25</f>
        <v>TAVIINT</v>
      </c>
      <c r="F223">
        <v>2023</v>
      </c>
      <c r="G223" s="27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9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7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7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7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7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7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7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7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7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7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7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9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9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9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7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7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7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7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7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9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7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7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7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7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7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t="s">
        <v>8</v>
      </c>
      <c r="E224" t="str">
        <f>DEMANDS!$F$25</f>
        <v>TAVIINT</v>
      </c>
      <c r="F224">
        <v>2024</v>
      </c>
      <c r="G224" s="27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9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7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7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7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7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7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7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7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7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7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7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9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9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9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7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7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7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7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7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9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7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7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7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7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7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t="s">
        <v>8</v>
      </c>
      <c r="E225" t="str">
        <f>DEMANDS!$F$25</f>
        <v>TAVIINT</v>
      </c>
      <c r="F225">
        <v>2025</v>
      </c>
      <c r="G225" s="27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9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7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7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7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7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7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7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7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7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7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7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9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9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9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7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7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7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7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7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9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7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7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7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7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7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t="s">
        <v>8</v>
      </c>
      <c r="E226" t="str">
        <f>DEMANDS!$F$25</f>
        <v>TAVIINT</v>
      </c>
      <c r="F226">
        <v>2026</v>
      </c>
      <c r="G226" s="27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9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7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7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7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7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7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7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7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7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7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7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9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9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9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7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7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7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7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7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9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7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7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7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7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7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t="s">
        <v>8</v>
      </c>
      <c r="E227" t="str">
        <f>DEMANDS!$F$25</f>
        <v>TAVIINT</v>
      </c>
      <c r="F227">
        <v>2027</v>
      </c>
      <c r="G227" s="27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9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7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7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7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7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7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7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7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7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7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7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9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9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9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7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7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7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7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7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9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7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7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7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7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7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t="s">
        <v>8</v>
      </c>
      <c r="E228" t="str">
        <f>DEMANDS!$F$25</f>
        <v>TAVIINT</v>
      </c>
      <c r="F228">
        <v>2028</v>
      </c>
      <c r="G228" s="27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9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7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7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7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7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7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7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7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7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7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7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9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9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9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7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7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7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7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7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9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7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7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7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7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7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t="s">
        <v>8</v>
      </c>
      <c r="E229" t="str">
        <f>DEMANDS!$F$25</f>
        <v>TAVIINT</v>
      </c>
      <c r="F229">
        <v>2029</v>
      </c>
      <c r="G229" s="27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9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7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7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7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7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7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7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7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7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7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7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9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9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9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7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7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7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7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7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9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7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7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7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7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7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t="s">
        <v>8</v>
      </c>
      <c r="E230" t="str">
        <f>DEMANDS!$F$25</f>
        <v>TAVIINT</v>
      </c>
      <c r="F230">
        <v>2030</v>
      </c>
      <c r="G230" s="27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9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7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7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7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7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7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7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7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7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7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7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9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9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9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7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7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7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7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7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9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7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7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7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7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7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t="s">
        <v>8</v>
      </c>
      <c r="E231" t="str">
        <f>DEMANDS!$F$25</f>
        <v>TAVIINT</v>
      </c>
      <c r="F231">
        <v>2031</v>
      </c>
      <c r="G231" s="27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9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7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7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7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7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7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7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7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7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7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7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9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9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9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7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7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7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7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7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9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7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7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7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7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7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t="s">
        <v>8</v>
      </c>
      <c r="E232" t="str">
        <f>DEMANDS!$F$25</f>
        <v>TAVIINT</v>
      </c>
      <c r="F232">
        <v>2032</v>
      </c>
      <c r="G232" s="27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9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7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7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7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7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7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7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7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7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7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7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9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9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9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7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7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7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7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7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9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7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7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7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7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7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t="s">
        <v>8</v>
      </c>
      <c r="E233" t="str">
        <f>DEMANDS!$F$25</f>
        <v>TAVIINT</v>
      </c>
      <c r="F233">
        <v>2033</v>
      </c>
      <c r="G233" s="27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9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7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7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7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7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7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7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7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7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7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7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9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9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9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7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7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7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7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7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9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7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7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7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7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7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t="s">
        <v>8</v>
      </c>
      <c r="E234" t="str">
        <f>DEMANDS!$F$25</f>
        <v>TAVIINT</v>
      </c>
      <c r="F234">
        <v>2034</v>
      </c>
      <c r="G234" s="27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9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7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7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7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7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7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7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7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7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7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7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9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9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9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7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7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7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7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7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9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7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7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7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7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7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t="s">
        <v>8</v>
      </c>
      <c r="E235" t="str">
        <f>DEMANDS!$F$25</f>
        <v>TAVIINT</v>
      </c>
      <c r="F235">
        <v>2035</v>
      </c>
      <c r="G235" s="27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9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7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7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7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7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7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7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7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7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7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7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9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9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9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7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7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7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7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7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9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7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7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7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7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7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t="s">
        <v>8</v>
      </c>
      <c r="E236" t="str">
        <f>DEMANDS!$F$25</f>
        <v>TAVIINT</v>
      </c>
      <c r="F236">
        <v>2036</v>
      </c>
      <c r="G236" s="27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9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7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7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7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7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7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7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7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7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7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7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9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9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9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7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7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7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7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7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9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7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7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7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7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7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t="s">
        <v>8</v>
      </c>
      <c r="E237" t="str">
        <f>DEMANDS!$F$25</f>
        <v>TAVIINT</v>
      </c>
      <c r="F237">
        <v>2037</v>
      </c>
      <c r="G237" s="27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9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7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7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7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7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7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7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7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7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7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7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9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9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9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7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7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7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7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7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9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7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7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7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7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7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t="s">
        <v>8</v>
      </c>
      <c r="E238" t="str">
        <f>DEMANDS!$F$25</f>
        <v>TAVIINT</v>
      </c>
      <c r="F238">
        <v>2038</v>
      </c>
      <c r="G238" s="27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9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7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7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7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7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7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7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7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7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7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7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9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9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9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7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7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7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7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7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9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7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7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7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7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7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t="s">
        <v>8</v>
      </c>
      <c r="E239" t="str">
        <f>DEMANDS!$F$25</f>
        <v>TAVIINT</v>
      </c>
      <c r="F239">
        <v>2039</v>
      </c>
      <c r="G239" s="27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9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7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7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7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7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7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7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7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7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7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7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9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9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9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7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7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7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7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7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9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7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7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7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7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7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t="s">
        <v>8</v>
      </c>
      <c r="E240" t="str">
        <f>DEMANDS!$F$25</f>
        <v>TAVIINT</v>
      </c>
      <c r="F240">
        <v>2040</v>
      </c>
      <c r="G240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9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7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7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7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7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7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7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7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7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7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7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9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9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9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9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t="s">
        <v>8</v>
      </c>
      <c r="E241" t="str">
        <f>DEMANDS!$F$25</f>
        <v>TAVIINT</v>
      </c>
      <c r="F241">
        <v>2045</v>
      </c>
      <c r="G24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9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7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7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7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7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7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7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7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7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7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7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9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9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9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9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t="s">
        <v>8</v>
      </c>
      <c r="E242" t="str">
        <f>DEMANDS!$F$25</f>
        <v>TAVIINT</v>
      </c>
      <c r="F242">
        <v>2050</v>
      </c>
      <c r="G242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9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7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7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7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7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7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7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7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7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7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7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9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9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9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9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t="s">
        <v>8</v>
      </c>
      <c r="E243" t="str">
        <f>DEMANDS!$F$25</f>
        <v>TAVIINT</v>
      </c>
      <c r="F243">
        <v>2055</v>
      </c>
      <c r="G243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9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7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7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7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7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7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7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7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7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7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7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9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9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9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9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t="s">
        <v>8</v>
      </c>
      <c r="E244" t="str">
        <f>DEMANDS!$F$25</f>
        <v>TAVIINT</v>
      </c>
      <c r="F244">
        <v>2060</v>
      </c>
      <c r="G244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9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7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7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7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7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7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7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7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7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7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7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9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9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9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9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t="s">
        <v>8</v>
      </c>
      <c r="E245" t="str">
        <f>DEMANDS!$F$25</f>
        <v>TAVIINT</v>
      </c>
      <c r="F245">
        <v>2065</v>
      </c>
      <c r="G245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9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7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7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7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7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7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7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7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7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7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7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9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9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9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9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7" t="s">
        <v>8</v>
      </c>
      <c r="E246" s="7" t="str">
        <f>DEMANDS!$F$25</f>
        <v>TAVIINT</v>
      </c>
      <c r="F246" s="7">
        <v>2070</v>
      </c>
      <c r="G246" s="7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8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28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28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28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28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28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28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28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28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28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28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8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8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8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7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7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7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7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7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8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7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7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7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7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7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EAB7-C981-48F6-A18C-B7D6DE78B9B6}">
  <dimension ref="B2:AG71"/>
  <sheetViews>
    <sheetView tabSelected="1" zoomScale="55" zoomScaleNormal="55" workbookViewId="0">
      <selection activeCell="G35" sqref="G35"/>
    </sheetView>
  </sheetViews>
  <sheetFormatPr defaultRowHeight="15" x14ac:dyDescent="0.25"/>
  <cols>
    <col min="3" max="5" width="15.7109375" customWidth="1"/>
    <col min="8" max="8" width="11.5703125" bestFit="1" customWidth="1"/>
  </cols>
  <sheetData>
    <row r="2" spans="3:33" x14ac:dyDescent="0.25">
      <c r="C2" t="s">
        <v>124</v>
      </c>
    </row>
    <row r="3" spans="3:33" ht="15.75" thickBot="1" x14ac:dyDescent="0.3">
      <c r="C3" s="13" t="s">
        <v>123</v>
      </c>
      <c r="D3" s="13" t="s">
        <v>2</v>
      </c>
      <c r="E3" s="13" t="s">
        <v>3</v>
      </c>
      <c r="F3" s="13" t="s">
        <v>7</v>
      </c>
      <c r="G3" s="13" t="s">
        <v>122</v>
      </c>
      <c r="H3" s="12" t="str">
        <f>Regions!E$3</f>
        <v>IE-CW</v>
      </c>
      <c r="I3" s="12" t="str">
        <f>Regions!F$3</f>
        <v>IE-D</v>
      </c>
      <c r="J3" s="12" t="str">
        <f>Regions!G$3</f>
        <v>IE-KE</v>
      </c>
      <c r="K3" s="12" t="str">
        <f>Regions!H$3</f>
        <v>IE-KK</v>
      </c>
      <c r="L3" s="12" t="str">
        <f>Regions!I$3</f>
        <v>IE-LS</v>
      </c>
      <c r="M3" s="12" t="str">
        <f>Regions!J$3</f>
        <v>IE-LD</v>
      </c>
      <c r="N3" s="12" t="str">
        <f>Regions!K$3</f>
        <v>IE-LH</v>
      </c>
      <c r="O3" s="12" t="str">
        <f>Regions!L$3</f>
        <v>IE-MH</v>
      </c>
      <c r="P3" s="12" t="str">
        <f>Regions!M$3</f>
        <v>IE-OY</v>
      </c>
      <c r="Q3" s="12" t="str">
        <f>Regions!N$3</f>
        <v>IE-WH</v>
      </c>
      <c r="R3" s="12" t="str">
        <f>Regions!O$3</f>
        <v>IE-WX</v>
      </c>
      <c r="S3" s="12" t="str">
        <f>Regions!P$3</f>
        <v>IE-WW</v>
      </c>
      <c r="T3" s="12" t="str">
        <f>Regions!Q$3</f>
        <v>IE-CE</v>
      </c>
      <c r="U3" s="12" t="str">
        <f>Regions!R$3</f>
        <v>IE-CO</v>
      </c>
      <c r="V3" s="12" t="str">
        <f>Regions!S$3</f>
        <v>IE-KY</v>
      </c>
      <c r="W3" s="12" t="str">
        <f>Regions!T$3</f>
        <v>IE-LK</v>
      </c>
      <c r="X3" s="12" t="str">
        <f>Regions!U$3</f>
        <v>IE-TA</v>
      </c>
      <c r="Y3" s="12" t="str">
        <f>Regions!V$3</f>
        <v>IE-WD</v>
      </c>
      <c r="Z3" s="12" t="str">
        <f>Regions!W$3</f>
        <v>IE-G</v>
      </c>
      <c r="AA3" s="12" t="str">
        <f>Regions!X$3</f>
        <v>IE-LM</v>
      </c>
      <c r="AB3" s="12" t="str">
        <f>Regions!Y$3</f>
        <v>IE-MO</v>
      </c>
      <c r="AC3" s="12" t="str">
        <f>Regions!Z$3</f>
        <v>IE-RN</v>
      </c>
      <c r="AD3" s="12" t="str">
        <f>Regions!AA$3</f>
        <v>IE-SO</v>
      </c>
      <c r="AE3" s="12" t="str">
        <f>Regions!AB$3</f>
        <v>IE-CN</v>
      </c>
      <c r="AF3" s="12" t="str">
        <f>Regions!AC$3</f>
        <v>IE-DL</v>
      </c>
      <c r="AG3" s="12" t="str">
        <f>Regions!AD$3</f>
        <v>IE-MN</v>
      </c>
    </row>
    <row r="4" spans="3:33" x14ac:dyDescent="0.25">
      <c r="C4" s="60"/>
      <c r="D4" s="60"/>
      <c r="E4" s="60" t="s">
        <v>8</v>
      </c>
      <c r="F4" s="60" t="s">
        <v>55</v>
      </c>
      <c r="G4" s="60">
        <v>2040</v>
      </c>
      <c r="H4" s="75">
        <f>INDEX($C$46:$E$71,MATCH(H3,$B$46:$B$71,0),MATCH($F$4,$C$45:$E$45,0))/1000</f>
        <v>2.1472393448382685</v>
      </c>
      <c r="I4" s="75">
        <f>INDEX($C$46:$E$71,MATCH(I3,$B$46:$B$71,0),MATCH($F$4,$C$45:$E$45,0))/1000</f>
        <v>331.54488442569624</v>
      </c>
      <c r="J4" s="75">
        <f>INDEX($C$46:$E$71,MATCH(J3,$B$46:$B$71,0),MATCH($F$4,$C$45:$E$45,0))/1000</f>
        <v>13.521198496029834</v>
      </c>
      <c r="K4" s="75">
        <f>INDEX($C$46:$E$71,MATCH(K3,$B$46:$B$71,0),MATCH($F$4,$C$45:$E$45,0))/1000</f>
        <v>3.1634278089531094</v>
      </c>
      <c r="L4" s="75">
        <f>INDEX($C$46:$E$71,MATCH(L3,$B$46:$B$71,0),MATCH($F$4,$C$45:$E$45,0))/1000</f>
        <v>2.4794778390486782</v>
      </c>
      <c r="M4" s="75">
        <f>INDEX($C$46:$E$71,MATCH(M3,$B$46:$B$71,0),MATCH($F$4,$C$45:$E$45,0))/1000</f>
        <v>1.2082795748252175</v>
      </c>
      <c r="N4" s="75">
        <f>INDEX($C$46:$E$71,MATCH(N3,$B$46:$B$71,0),MATCH($F$4,$C$45:$E$45,0))/1000</f>
        <v>5.4217544986476431</v>
      </c>
      <c r="O4" s="75">
        <f>INDEX($C$46:$E$71,MATCH(O3,$B$46:$B$71,0),MATCH($F$4,$C$45:$E$45,0))/1000</f>
        <v>9.6999738107296007</v>
      </c>
      <c r="P4" s="75">
        <f>INDEX($C$46:$E$71,MATCH(P3,$B$46:$B$71,0),MATCH($F$4,$C$45:$E$45,0))/1000</f>
        <v>2.0239620089074197</v>
      </c>
      <c r="Q4" s="75">
        <f>INDEX($C$46:$E$71,MATCH(Q3,$B$46:$B$71,0),MATCH($F$4,$C$45:$E$45,0))/1000</f>
        <v>5.1719442387568897</v>
      </c>
      <c r="R4" s="75">
        <f>INDEX($C$46:$E$71,MATCH(R3,$B$46:$B$71,0),MATCH($F$4,$C$45:$E$45,0))/1000</f>
        <v>4.8126607915009609</v>
      </c>
      <c r="S4" s="75">
        <f>INDEX($C$46:$E$71,MATCH(S3,$B$46:$B$71,0),MATCH($F$4,$C$45:$E$45,0))/1000</f>
        <v>8.2639619724765154</v>
      </c>
      <c r="T4" s="75">
        <f>INDEX($C$46:$E$71,MATCH(T3,$B$46:$B$71,0),MATCH($F$4,$C$45:$E$45,0))/1000</f>
        <v>4.2414624588972298</v>
      </c>
      <c r="U4" s="75">
        <f>INDEX($C$46:$E$71,MATCH(U3,$B$46:$B$71,0),MATCH($F$4,$C$45:$E$45,0))/1000</f>
        <v>33.904965501641577</v>
      </c>
      <c r="V4" s="75">
        <f>INDEX($C$46:$E$71,MATCH(V3,$B$46:$B$71,0),MATCH($F$4,$C$45:$E$45,0))/1000</f>
        <v>5.1422050019474081</v>
      </c>
      <c r="W4" s="75">
        <f>INDEX($C$46:$E$71,MATCH(W3,$B$46:$B$71,0),MATCH($F$4,$C$45:$E$45,0))/1000</f>
        <v>14.291320895619709</v>
      </c>
      <c r="X4" s="75">
        <f>INDEX($C$46:$E$71,MATCH(X3,$B$46:$B$71,0),MATCH($F$4,$C$45:$E$45,0))/1000</f>
        <v>4.2738344484038526</v>
      </c>
      <c r="Y4" s="75">
        <f>INDEX($C$46:$E$71,MATCH(Y3,$B$46:$B$71,0),MATCH($F$4,$C$45:$E$45,0))/1000</f>
        <v>5.7077302867114552</v>
      </c>
      <c r="Z4" s="75">
        <f>INDEX($C$46:$E$71,MATCH(Z3,$B$46:$B$71,0),MATCH($F$4,$C$45:$E$45,0))/1000</f>
        <v>18.374906074520791</v>
      </c>
      <c r="AA4" s="75">
        <f>INDEX($C$46:$E$71,MATCH(AA3,$B$46:$B$71,0),MATCH($F$4,$C$45:$E$45,0))/1000</f>
        <v>0.96392792496495716</v>
      </c>
      <c r="AB4" s="75">
        <f>INDEX($C$46:$E$71,MATCH(AB3,$B$46:$B$71,0),MATCH($F$4,$C$45:$E$45,0))/1000</f>
        <v>3.7812702619485923</v>
      </c>
      <c r="AC4" s="75">
        <f>INDEX($C$46:$E$71,MATCH(AC3,$B$46:$B$71,0),MATCH($F$4,$C$45:$E$45,0))/1000</f>
        <v>1.1849040929671744</v>
      </c>
      <c r="AD4" s="75">
        <f>INDEX($C$46:$E$71,MATCH(AD3,$B$46:$B$71,0),MATCH($F$4,$C$45:$E$45,0))/1000</f>
        <v>3.2620560002502192</v>
      </c>
      <c r="AE4" s="75">
        <f>INDEX($C$46:$E$71,MATCH(AE3,$B$46:$B$71,0),MATCH($F$4,$C$45:$E$45,0))/1000</f>
        <v>2.2052532676076271</v>
      </c>
      <c r="AF4" s="75">
        <f>INDEX($C$46:$E$71,MATCH(AF3,$B$46:$B$71,0),MATCH($F$4,$C$45:$E$45,0))/1000</f>
        <v>4.230891703157579</v>
      </c>
      <c r="AG4" s="75">
        <f>INDEX($C$46:$E$71,MATCH(AG3,$B$46:$B$71,0),MATCH($F$4,$C$45:$E$45,0))/1000</f>
        <v>1.8045072709515577</v>
      </c>
    </row>
    <row r="5" spans="3:33" x14ac:dyDescent="0.25">
      <c r="C5" s="71"/>
      <c r="D5" s="71"/>
      <c r="E5" s="71" t="s">
        <v>8</v>
      </c>
      <c r="F5" s="71" t="s">
        <v>57</v>
      </c>
      <c r="G5" s="71">
        <v>2040</v>
      </c>
      <c r="H5" s="72">
        <f>INDEX($C$46:$E$71,MATCH(H3,$B$46:$B$71,0),MATCH($F$5,$C$45:$E$45,0))/1000</f>
        <v>13.30639232706811</v>
      </c>
      <c r="I5" s="72">
        <f>INDEX($C$46:$E$71,MATCH(I3,$B$46:$B$71,0),MATCH($F$5,$C$45:$E$45,0))/1000</f>
        <v>359.45939020984753</v>
      </c>
      <c r="J5" s="72">
        <f>INDEX($C$46:$E$71,MATCH(J3,$B$46:$B$71,0),MATCH($F$5,$C$45:$E$45,0))/1000</f>
        <v>60.627622258004124</v>
      </c>
      <c r="K5" s="72">
        <f>INDEX($C$46:$E$71,MATCH(K3,$B$46:$B$71,0),MATCH($F$5,$C$45:$E$45,0))/1000</f>
        <v>14.921063645937858</v>
      </c>
      <c r="L5" s="72">
        <f>INDEX($C$46:$E$71,MATCH(L3,$B$46:$B$71,0),MATCH($F$5,$C$45:$E$45,0))/1000</f>
        <v>15.421467241190063</v>
      </c>
      <c r="M5" s="72">
        <f>INDEX($C$46:$E$71,MATCH(M3,$B$46:$B$71,0),MATCH($F$5,$C$45:$E$45,0))/1000</f>
        <v>5.8383705989826282</v>
      </c>
      <c r="N5" s="72">
        <f>INDEX($C$46:$E$71,MATCH(N3,$B$46:$B$71,0),MATCH($F$5,$C$45:$E$45,0))/1000</f>
        <v>36.930306706293827</v>
      </c>
      <c r="O5" s="72">
        <f>INDEX($C$46:$E$71,MATCH(O3,$B$46:$B$71,0),MATCH($F$5,$C$45:$E$45,0))/1000</f>
        <v>40.715516699015268</v>
      </c>
      <c r="P5" s="72">
        <f>INDEX($C$46:$E$71,MATCH(P3,$B$46:$B$71,0),MATCH($F$5,$C$45:$E$45,0))/1000</f>
        <v>13.644857958667947</v>
      </c>
      <c r="Q5" s="72">
        <f>INDEX($C$46:$E$71,MATCH(Q3,$B$46:$B$71,0),MATCH($F$5,$C$45:$E$45,0))/1000</f>
        <v>14.607081361695711</v>
      </c>
      <c r="R5" s="72">
        <f>INDEX($C$46:$E$71,MATCH(R3,$B$46:$B$71,0),MATCH($F$5,$C$45:$E$45,0))/1000</f>
        <v>24.396504108350534</v>
      </c>
      <c r="S5" s="72">
        <f>INDEX($C$46:$E$71,MATCH(S3,$B$46:$B$71,0),MATCH($F$5,$C$45:$E$45,0))/1000</f>
        <v>35.548020037580322</v>
      </c>
      <c r="T5" s="72">
        <f>INDEX($C$46:$E$71,MATCH(T3,$B$46:$B$71,0),MATCH($F$5,$C$45:$E$45,0))/1000</f>
        <v>20.509574320541176</v>
      </c>
      <c r="U5" s="72">
        <f>INDEX($C$46:$E$71,MATCH(U3,$B$46:$B$71,0),MATCH($F$5,$C$45:$E$45,0))/1000</f>
        <v>125.80394132433482</v>
      </c>
      <c r="V5" s="72">
        <f>INDEX($C$46:$E$71,MATCH(V3,$B$46:$B$71,0),MATCH($F$5,$C$45:$E$45,0))/1000</f>
        <v>19.801588479612992</v>
      </c>
      <c r="W5" s="72">
        <f>INDEX($C$46:$E$71,MATCH(W3,$B$46:$B$71,0),MATCH($F$5,$C$45:$E$45,0))/1000</f>
        <v>43.032997509778653</v>
      </c>
      <c r="X5" s="72">
        <f>INDEX($C$46:$E$71,MATCH(X3,$B$46:$B$71,0),MATCH($F$5,$C$45:$E$45,0))/1000</f>
        <v>25.181208182445033</v>
      </c>
      <c r="Y5" s="72">
        <f>INDEX($C$46:$E$71,MATCH(Y3,$B$46:$B$71,0),MATCH($F$5,$C$45:$E$45,0))/1000</f>
        <v>31.664055551096844</v>
      </c>
      <c r="Z5" s="72">
        <f>INDEX($C$46:$E$71,MATCH(Z3,$B$46:$B$71,0),MATCH($F$5,$C$45:$E$45,0))/1000</f>
        <v>33.037352530220275</v>
      </c>
      <c r="AA5" s="72">
        <f>INDEX($C$46:$E$71,MATCH(AA3,$B$46:$B$71,0),MATCH($F$5,$C$45:$E$45,0))/1000</f>
        <v>3.1464874591306731</v>
      </c>
      <c r="AB5" s="72">
        <f>INDEX($C$46:$E$71,MATCH(AB3,$B$46:$B$71,0),MATCH($F$5,$C$45:$E$45,0))/1000</f>
        <v>14.530051481405367</v>
      </c>
      <c r="AC5" s="72">
        <f>INDEX($C$46:$E$71,MATCH(AC3,$B$46:$B$71,0),MATCH($F$5,$C$45:$E$45,0))/1000</f>
        <v>6.3889722201027244</v>
      </c>
      <c r="AD5" s="72">
        <f>INDEX($C$46:$E$71,MATCH(AD3,$B$46:$B$71,0),MATCH($F$5,$C$45:$E$45,0))/1000</f>
        <v>10.352765517452086</v>
      </c>
      <c r="AE5" s="72">
        <f>INDEX($C$46:$E$71,MATCH(AE3,$B$46:$B$71,0),MATCH($F$5,$C$45:$E$45,0))/1000</f>
        <v>8.8554314754128693</v>
      </c>
      <c r="AF5" s="72">
        <f>INDEX($C$46:$E$71,MATCH(AF3,$B$46:$B$71,0),MATCH($F$5,$C$45:$E$45,0))/1000</f>
        <v>17.938329431330082</v>
      </c>
      <c r="AG5" s="72">
        <f>INDEX($C$46:$E$71,MATCH(AG3,$B$46:$B$71,0),MATCH($F$5,$C$45:$E$45,0))/1000</f>
        <v>7.775651364502183</v>
      </c>
    </row>
    <row r="6" spans="3:33" ht="15.75" thickBot="1" x14ac:dyDescent="0.3">
      <c r="C6" s="67"/>
      <c r="D6" s="67"/>
      <c r="E6" s="67" t="s">
        <v>8</v>
      </c>
      <c r="F6" s="67" t="s">
        <v>59</v>
      </c>
      <c r="G6" s="67">
        <v>2040</v>
      </c>
      <c r="H6" s="76">
        <f>INDEX($C$46:$E$71,MATCH(H3,$B$46:$B$71,0),MATCH($F$6,$C$45:$E$45,0))/1000</f>
        <v>12.190632162909209</v>
      </c>
      <c r="I6" s="76">
        <f>INDEX($C$46:$E$71,MATCH(I3,$B$46:$B$71,0),MATCH($F$6,$C$45:$E$45,0))/1000</f>
        <v>49.349085302097592</v>
      </c>
      <c r="J6" s="76">
        <f>INDEX($C$46:$E$71,MATCH(J3,$B$46:$B$71,0),MATCH($F$6,$C$45:$E$45,0))/1000</f>
        <v>28.578567244928763</v>
      </c>
      <c r="K6" s="76">
        <f>INDEX($C$46:$E$71,MATCH(K3,$B$46:$B$71,0),MATCH($F$6,$C$45:$E$45,0))/1000</f>
        <v>27.900856728545396</v>
      </c>
      <c r="L6" s="76">
        <f>INDEX($C$46:$E$71,MATCH(L3,$B$46:$B$71,0),MATCH($F$6,$C$45:$E$45,0))/1000</f>
        <v>20.138952247309525</v>
      </c>
      <c r="M6" s="76">
        <f>INDEX($C$46:$E$71,MATCH(M3,$B$46:$B$71,0),MATCH($F$6,$C$45:$E$45,0))/1000</f>
        <v>12.927414220246524</v>
      </c>
      <c r="N6" s="76">
        <f>INDEX($C$46:$E$71,MATCH(N3,$B$46:$B$71,0),MATCH($F$6,$C$45:$E$45,0))/1000</f>
        <v>19.531867213637135</v>
      </c>
      <c r="O6" s="76">
        <f>INDEX($C$46:$E$71,MATCH(O3,$B$46:$B$71,0),MATCH($F$6,$C$45:$E$45,0))/1000</f>
        <v>35.981902985351851</v>
      </c>
      <c r="P6" s="76">
        <f>INDEX($C$46:$E$71,MATCH(P3,$B$46:$B$71,0),MATCH($F$6,$C$45:$E$45,0))/1000</f>
        <v>19.88766468774282</v>
      </c>
      <c r="Q6" s="76">
        <f>INDEX($C$46:$E$71,MATCH(Q3,$B$46:$B$71,0),MATCH($F$6,$C$45:$E$45,0))/1000</f>
        <v>22.63440931637076</v>
      </c>
      <c r="R6" s="76">
        <f>INDEX($C$46:$E$71,MATCH(R3,$B$46:$B$71,0),MATCH($F$6,$C$45:$E$45,0))/1000</f>
        <v>40.978113753004131</v>
      </c>
      <c r="S6" s="76">
        <f>INDEX($C$46:$E$71,MATCH(S3,$B$46:$B$71,0),MATCH($F$6,$C$45:$E$45,0))/1000</f>
        <v>22.484428432000719</v>
      </c>
      <c r="T6" s="76">
        <f>INDEX($C$46:$E$71,MATCH(T3,$B$46:$B$71,0),MATCH($F$6,$C$45:$E$45,0))/1000</f>
        <v>32.326215128366712</v>
      </c>
      <c r="U6" s="76">
        <f>INDEX($C$46:$E$71,MATCH(U3,$B$46:$B$71,0),MATCH($F$6,$C$45:$E$45,0))/1000</f>
        <v>100.31135532827243</v>
      </c>
      <c r="V6" s="76">
        <f>INDEX($C$46:$E$71,MATCH(V3,$B$46:$B$71,0),MATCH($F$6,$C$45:$E$45,0))/1000</f>
        <v>46.862511727533921</v>
      </c>
      <c r="W6" s="76">
        <f>INDEX($C$46:$E$71,MATCH(W3,$B$46:$B$71,0),MATCH($F$6,$C$45:$E$45,0))/1000</f>
        <v>36.77880083453708</v>
      </c>
      <c r="X6" s="76">
        <f>INDEX($C$46:$E$71,MATCH(X3,$B$46:$B$71,0),MATCH($F$6,$C$45:$E$45,0))/1000</f>
        <v>48.440740078329668</v>
      </c>
      <c r="Y6" s="76">
        <f>INDEX($C$46:$E$71,MATCH(Y3,$B$46:$B$71,0),MATCH($F$6,$C$45:$E$45,0))/1000</f>
        <v>21.017612342177582</v>
      </c>
      <c r="Z6" s="76">
        <f>INDEX($C$46:$E$71,MATCH(Z3,$B$46:$B$71,0),MATCH($F$6,$C$45:$E$45,0))/1000</f>
        <v>72.20323052303462</v>
      </c>
      <c r="AA6" s="76">
        <f>INDEX($C$46:$E$71,MATCH(AA3,$B$46:$B$71,0),MATCH($F$6,$C$45:$E$45,0))/1000</f>
        <v>12.676926150065066</v>
      </c>
      <c r="AB6" s="76">
        <f>INDEX($C$46:$E$71,MATCH(AB3,$B$46:$B$71,0),MATCH($F$6,$C$45:$E$45,0))/1000</f>
        <v>48.123655689115978</v>
      </c>
      <c r="AC6" s="76">
        <f>INDEX($C$46:$E$71,MATCH(AC3,$B$46:$B$71,0),MATCH($F$6,$C$45:$E$45,0))/1000</f>
        <v>24.714350293820019</v>
      </c>
      <c r="AD6" s="76">
        <f>INDEX($C$46:$E$71,MATCH(AD3,$B$46:$B$71,0),MATCH($F$6,$C$45:$E$45,0))/1000</f>
        <v>18.710809290993044</v>
      </c>
      <c r="AE6" s="76">
        <f>INDEX($C$46:$E$71,MATCH(AE3,$B$46:$B$71,0),MATCH($F$6,$C$45:$E$45,0))/1000</f>
        <v>25.614848602743827</v>
      </c>
      <c r="AF6" s="76">
        <f>INDEX($C$46:$E$71,MATCH(AF3,$B$46:$B$71,0),MATCH($F$6,$C$45:$E$45,0))/1000</f>
        <v>57.657952537390194</v>
      </c>
      <c r="AG6" s="76">
        <f>INDEX($C$46:$E$71,MATCH(AG3,$B$46:$B$71,0),MATCH($F$6,$C$45:$E$45,0))/1000</f>
        <v>19.511097179475424</v>
      </c>
    </row>
    <row r="7" spans="3:33" x14ac:dyDescent="0.25">
      <c r="C7" s="77"/>
      <c r="D7" s="77"/>
      <c r="E7" s="77" t="s">
        <v>8</v>
      </c>
      <c r="F7" s="77" t="s">
        <v>55</v>
      </c>
      <c r="G7" s="77">
        <v>2070</v>
      </c>
      <c r="H7" s="78">
        <f>INDEX($L$46:$N$71,MATCH(H3,$B$46:$B$71,0),MATCH($F$7,$L$45:$N$45,0))/1000</f>
        <v>4.0186603783691712</v>
      </c>
      <c r="I7" s="78">
        <f>INDEX($L$46:$N$71,MATCH(I3,$B$46:$B$71,0),MATCH($F$7,$L$45:$N$45,0))/1000</f>
        <v>620.50199196256176</v>
      </c>
      <c r="J7" s="78">
        <f>INDEX($L$46:$N$71,MATCH(J3,$B$46:$B$71,0),MATCH($F$7,$L$45:$N$45,0))/1000</f>
        <v>25.305564931399218</v>
      </c>
      <c r="K7" s="78">
        <f>INDEX($L$46:$N$71,MATCH(K3,$B$46:$B$71,0),MATCH($F$7,$L$45:$N$45,0))/1000</f>
        <v>5.9205053345502074</v>
      </c>
      <c r="L7" s="78">
        <f>INDEX($L$46:$N$71,MATCH(L3,$B$46:$B$71,0),MATCH($F$7,$L$45:$N$45,0))/1000</f>
        <v>4.6404604939743432</v>
      </c>
      <c r="M7" s="78">
        <f>INDEX($L$46:$N$71,MATCH(M3,$B$46:$B$71,0),MATCH($F$7,$L$45:$N$45,0))/1000</f>
        <v>2.2613525897871352</v>
      </c>
      <c r="N7" s="78">
        <f>INDEX($L$46:$N$71,MATCH(N3,$B$46:$B$71,0),MATCH($F$7,$L$45:$N$45,0))/1000</f>
        <v>10.147070952912888</v>
      </c>
      <c r="O7" s="78">
        <f>INDEX($L$46:$N$71,MATCH(O3,$B$46:$B$71,0),MATCH($F$7,$L$45:$N$45,0))/1000</f>
        <v>18.153961512536338</v>
      </c>
      <c r="P7" s="78">
        <f>INDEX($L$46:$N$71,MATCH(P3,$B$46:$B$71,0),MATCH($F$7,$L$45:$N$45,0))/1000</f>
        <v>3.787940991335248</v>
      </c>
      <c r="Q7" s="78">
        <f>INDEX($L$46:$N$71,MATCH(Q3,$B$46:$B$71,0),MATCH($F$7,$L$45:$N$45,0))/1000</f>
        <v>9.6795391912830766</v>
      </c>
      <c r="R7" s="78">
        <f>INDEX($L$46:$N$71,MATCH(R3,$B$46:$B$71,0),MATCH($F$7,$L$45:$N$45,0))/1000</f>
        <v>9.0071231620397025</v>
      </c>
      <c r="S7" s="78">
        <f>INDEX($L$46:$N$71,MATCH(S3,$B$46:$B$71,0),MATCH($F$7,$L$45:$N$45,0))/1000</f>
        <v>15.466397179696949</v>
      </c>
      <c r="T7" s="78">
        <f>INDEX($L$46:$N$71,MATCH(T3,$B$46:$B$71,0),MATCH($F$7,$L$45:$N$45,0))/1000</f>
        <v>7.9380983637827383</v>
      </c>
      <c r="U7" s="78">
        <f>INDEX($L$46:$N$71,MATCH(U3,$B$46:$B$71,0),MATCH($F$7,$L$45:$N$45,0))/1000</f>
        <v>63.45475264271635</v>
      </c>
      <c r="V7" s="78">
        <f>INDEX($L$46:$N$71,MATCH(V3,$B$46:$B$71,0),MATCH($F$7,$L$45:$N$45,0))/1000</f>
        <v>9.6238807976640821</v>
      </c>
      <c r="W7" s="78">
        <f>INDEX($L$46:$N$71,MATCH(W3,$B$46:$B$71,0),MATCH($F$7,$L$45:$N$45,0))/1000</f>
        <v>26.746885565340715</v>
      </c>
      <c r="X7" s="78">
        <f>INDEX($L$46:$N$71,MATCH(X3,$B$46:$B$71,0),MATCH($F$7,$L$45:$N$45,0))/1000</f>
        <v>7.9986840790696601</v>
      </c>
      <c r="Y7" s="78">
        <f>INDEX($L$46:$N$71,MATCH(Y3,$B$46:$B$71,0),MATCH($F$7,$L$45:$N$45,0))/1000</f>
        <v>10.682288217549727</v>
      </c>
      <c r="Z7" s="78">
        <f>INDEX($L$46:$N$71,MATCH(Z3,$B$46:$B$71,0),MATCH($F$7,$L$45:$N$45,0))/1000</f>
        <v>34.389509104069425</v>
      </c>
      <c r="AA7" s="78">
        <f>INDEX($L$46:$N$71,MATCH(AA3,$B$46:$B$71,0),MATCH($F$7,$L$45:$N$45,0))/1000</f>
        <v>1.8040368759878767</v>
      </c>
      <c r="AB7" s="78">
        <f>INDEX($L$46:$N$71,MATCH(AB3,$B$46:$B$71,0),MATCH($F$7,$L$45:$N$45,0))/1000</f>
        <v>7.0768268186437169</v>
      </c>
      <c r="AC7" s="78">
        <f>INDEX($L$46:$N$71,MATCH(AC3,$B$46:$B$71,0),MATCH($F$7,$L$45:$N$45,0))/1000</f>
        <v>2.2176042656918158</v>
      </c>
      <c r="AD7" s="78">
        <f>INDEX($L$46:$N$71,MATCH(AD3,$B$46:$B$71,0),MATCH($F$7,$L$45:$N$45,0))/1000</f>
        <v>6.1050926771343956</v>
      </c>
      <c r="AE7" s="78">
        <f>INDEX($L$46:$N$71,MATCH(AE3,$B$46:$B$71,0),MATCH($F$7,$L$45:$N$45,0))/1000</f>
        <v>4.127236189159631</v>
      </c>
      <c r="AF7" s="78">
        <f>INDEX($L$46:$N$71,MATCH(AF3,$B$46:$B$71,0),MATCH($F$7,$L$45:$N$45,0))/1000</f>
        <v>7.9183146925481021</v>
      </c>
      <c r="AG7" s="78">
        <f>INDEX($L$46:$N$71,MATCH(AG3,$B$46:$B$71,0),MATCH($F$7,$L$45:$N$45,0))/1000</f>
        <v>3.3772210301960124</v>
      </c>
    </row>
    <row r="8" spans="3:33" x14ac:dyDescent="0.25">
      <c r="E8" t="s">
        <v>8</v>
      </c>
      <c r="F8" t="s">
        <v>57</v>
      </c>
      <c r="G8">
        <v>2070</v>
      </c>
      <c r="H8" s="9">
        <f>INDEX($L$46:$N$71,MATCH(H3,$B$46:$B$71,0),MATCH($F$8,$L$45:$N$45,0))/1000</f>
        <v>14.882390276614156</v>
      </c>
      <c r="I8" s="9">
        <f>INDEX($L$46:$N$71,MATCH(I3,$B$46:$B$71,0),MATCH($F$8,$L$45:$N$45,0))/1000</f>
        <v>402.03345897252723</v>
      </c>
      <c r="J8" s="9">
        <f>INDEX($L$46:$N$71,MATCH(J3,$B$46:$B$71,0),MATCH($F$8,$L$45:$N$45,0))/1000</f>
        <v>67.808307000787423</v>
      </c>
      <c r="K8" s="9">
        <f>INDEX($L$46:$N$71,MATCH(K3,$B$46:$B$71,0),MATCH($F$8,$L$45:$N$45,0))/1000</f>
        <v>16.688301912557151</v>
      </c>
      <c r="L8" s="9">
        <f>INDEX($L$46:$N$71,MATCH(L3,$B$46:$B$71,0),MATCH($F$8,$L$45:$N$45,0))/1000</f>
        <v>17.247972890032759</v>
      </c>
      <c r="M8" s="9">
        <f>INDEX($L$46:$N$71,MATCH(M3,$B$46:$B$71,0),MATCH($F$8,$L$45:$N$45,0))/1000</f>
        <v>6.5298623171374564</v>
      </c>
      <c r="N8" s="9">
        <f>INDEX($L$46:$N$71,MATCH(N3,$B$46:$B$71,0),MATCH($F$8,$L$45:$N$45,0))/1000</f>
        <v>41.304301265798131</v>
      </c>
      <c r="O8" s="9">
        <f>INDEX($L$46:$N$71,MATCH(O3,$B$46:$B$71,0),MATCH($F$8,$L$45:$N$45,0))/1000</f>
        <v>45.537828356084404</v>
      </c>
      <c r="P8" s="9">
        <f>INDEX($L$46:$N$71,MATCH(P3,$B$46:$B$71,0),MATCH($F$8,$L$45:$N$45,0))/1000</f>
        <v>15.260943493810583</v>
      </c>
      <c r="Q8" s="9">
        <f>INDEX($L$46:$N$71,MATCH(Q3,$B$46:$B$71,0),MATCH($F$8,$L$45:$N$45,0))/1000</f>
        <v>16.337131829849692</v>
      </c>
      <c r="R8" s="9">
        <f>INDEX($L$46:$N$71,MATCH(R3,$B$46:$B$71,0),MATCH($F$8,$L$45:$N$45,0))/1000</f>
        <v>27.286005597994635</v>
      </c>
      <c r="S8" s="9">
        <f>INDEX($L$46:$N$71,MATCH(S3,$B$46:$B$71,0),MATCH($F$8,$L$45:$N$45,0))/1000</f>
        <v>39.758297723116783</v>
      </c>
      <c r="T8" s="9">
        <f>INDEX($L$46:$N$71,MATCH(T3,$B$46:$B$71,0),MATCH($F$8,$L$45:$N$45,0))/1000</f>
        <v>22.938711105384279</v>
      </c>
      <c r="U8" s="9">
        <f>INDEX($L$46:$N$71,MATCH(U3,$B$46:$B$71,0),MATCH($F$8,$L$45:$N$45,0))/1000</f>
        <v>140.7040546457078</v>
      </c>
      <c r="V8" s="9">
        <f>INDEX($L$46:$N$71,MATCH(V3,$B$46:$B$71,0),MATCH($F$8,$L$45:$N$45,0))/1000</f>
        <v>22.146872015116621</v>
      </c>
      <c r="W8" s="9">
        <f>INDEX($L$46:$N$71,MATCH(W3,$B$46:$B$71,0),MATCH($F$8,$L$45:$N$45,0))/1000</f>
        <v>48.12978965082133</v>
      </c>
      <c r="X8" s="9">
        <f>INDEX($L$46:$N$71,MATCH(X3,$B$46:$B$71,0),MATCH($F$8,$L$45:$N$45,0))/1000</f>
        <v>28.16364936463507</v>
      </c>
      <c r="Y8" s="9">
        <f>INDEX($L$46:$N$71,MATCH(Y3,$B$46:$B$71,0),MATCH($F$8,$L$45:$N$45,0))/1000</f>
        <v>35.414319739634877</v>
      </c>
      <c r="Z8" s="9">
        <f>INDEX($L$46:$N$71,MATCH(Z3,$B$46:$B$71,0),MATCH($F$8,$L$45:$N$45,0))/1000</f>
        <v>36.950268861429137</v>
      </c>
      <c r="AA8" s="9">
        <f>INDEX($L$46:$N$71,MATCH(AA3,$B$46:$B$71,0),MATCH($F$8,$L$45:$N$45,0))/1000</f>
        <v>3.5191547953984372</v>
      </c>
      <c r="AB8" s="9">
        <f>INDEX($L$46:$N$71,MATCH(AB3,$B$46:$B$71,0),MATCH($F$8,$L$45:$N$45,0))/1000</f>
        <v>16.250978595128831</v>
      </c>
      <c r="AC8" s="9">
        <f>INDEX($L$46:$N$71,MATCH(AC3,$B$46:$B$71,0),MATCH($F$8,$L$45:$N$45,0))/1000</f>
        <v>7.1456767325727188</v>
      </c>
      <c r="AD8" s="9">
        <f>INDEX($L$46:$N$71,MATCH(AD3,$B$46:$B$71,0),MATCH($F$8,$L$45:$N$45,0))/1000</f>
        <v>11.578938384341431</v>
      </c>
      <c r="AE8" s="9">
        <f>INDEX($L$46:$N$71,MATCH(AE3,$B$46:$B$71,0),MATCH($F$8,$L$45:$N$45,0))/1000</f>
        <v>9.9042613539071613</v>
      </c>
      <c r="AF8" s="9">
        <f>INDEX($L$46:$N$71,MATCH(AF3,$B$46:$B$71,0),MATCH($F$8,$L$45:$N$45,0))/1000</f>
        <v>20.062930127534479</v>
      </c>
      <c r="AG8" s="9">
        <f>INDEX($L$46:$N$71,MATCH(AG3,$B$46:$B$71,0),MATCH($F$8,$L$45:$N$45,0))/1000</f>
        <v>8.6965929920770897</v>
      </c>
    </row>
    <row r="9" spans="3:33" ht="15.75" thickBot="1" x14ac:dyDescent="0.3">
      <c r="C9" s="71"/>
      <c r="D9" s="71"/>
      <c r="E9" s="71" t="s">
        <v>8</v>
      </c>
      <c r="F9" s="71" t="s">
        <v>59</v>
      </c>
      <c r="G9" s="71">
        <v>2070</v>
      </c>
      <c r="H9" s="72">
        <f>INDEX($L$46:$N$71,MATCH(H3,$B$46:$B$71,0),MATCH($F$9,$L$45:$N$45,0))/1000</f>
        <v>12.032722707781787</v>
      </c>
      <c r="I9" s="72">
        <f>INDEX($L$46:$N$71,MATCH(I3,$B$46:$B$71,0),MATCH($F$9,$L$45:$N$45,0))/1000</f>
        <v>48.70984961136773</v>
      </c>
      <c r="J9" s="72">
        <f>INDEX($L$46:$N$71,MATCH(J3,$B$46:$B$71,0),MATCH($F$9,$L$45:$N$45,0))/1000</f>
        <v>28.208379225008049</v>
      </c>
      <c r="K9" s="72">
        <f>INDEX($L$46:$N$71,MATCH(K3,$B$46:$B$71,0),MATCH($F$9,$L$45:$N$45,0))/1000</f>
        <v>27.539447326250585</v>
      </c>
      <c r="L9" s="72">
        <f>INDEX($L$46:$N$71,MATCH(L3,$B$46:$B$71,0),MATCH($F$9,$L$45:$N$45,0))/1000</f>
        <v>19.878085465856991</v>
      </c>
      <c r="M9" s="72">
        <f>INDEX($L$46:$N$71,MATCH(M3,$B$46:$B$71,0),MATCH($F$9,$L$45:$N$45,0))/1000</f>
        <v>12.759960973487379</v>
      </c>
      <c r="N9" s="72">
        <f>INDEX($L$46:$N$71,MATCH(N3,$B$46:$B$71,0),MATCH($F$9,$L$45:$N$45,0))/1000</f>
        <v>19.278864213619574</v>
      </c>
      <c r="O9" s="72">
        <f>INDEX($L$46:$N$71,MATCH(O3,$B$46:$B$71,0),MATCH($F$9,$L$45:$N$45,0))/1000</f>
        <v>35.515817008928728</v>
      </c>
      <c r="P9" s="72">
        <f>INDEX($L$46:$N$71,MATCH(P3,$B$46:$B$71,0),MATCH($F$9,$L$45:$N$45,0))/1000</f>
        <v>19.630052920557077</v>
      </c>
      <c r="Q9" s="72">
        <f>INDEX($L$46:$N$71,MATCH(Q3,$B$46:$B$71,0),MATCH($F$9,$L$45:$N$45,0))/1000</f>
        <v>22.341218020421906</v>
      </c>
      <c r="R9" s="72">
        <f>INDEX($L$46:$N$71,MATCH(R3,$B$46:$B$71,0),MATCH($F$9,$L$45:$N$45,0))/1000</f>
        <v>40.447310138522639</v>
      </c>
      <c r="S9" s="72">
        <f>INDEX($L$46:$N$71,MATCH(S3,$B$46:$B$71,0),MATCH($F$9,$L$45:$N$45,0))/1000</f>
        <v>22.193179890079204</v>
      </c>
      <c r="T9" s="72">
        <f>INDEX($L$46:$N$71,MATCH(T3,$B$46:$B$71,0),MATCH($F$9,$L$45:$N$45,0))/1000</f>
        <v>31.907482535254491</v>
      </c>
      <c r="U9" s="72">
        <f>INDEX($L$46:$N$71,MATCH(U3,$B$46:$B$71,0),MATCH($F$9,$L$45:$N$45,0))/1000</f>
        <v>99.011987809730172</v>
      </c>
      <c r="V9" s="72">
        <f>INDEX($L$46:$N$71,MATCH(V3,$B$46:$B$71,0),MATCH($F$9,$L$45:$N$45,0))/1000</f>
        <v>46.255485480337946</v>
      </c>
      <c r="W9" s="72">
        <f>INDEX($L$46:$N$71,MATCH(W3,$B$46:$B$71,0),MATCH($F$9,$L$45:$N$45,0))/1000</f>
        <v>36.302392365935084</v>
      </c>
      <c r="X9" s="72">
        <f>INDEX($L$46:$N$71,MATCH(X3,$B$46:$B$71,0),MATCH($F$9,$L$45:$N$45,0))/1000</f>
        <v>47.813270495988277</v>
      </c>
      <c r="Y9" s="72">
        <f>INDEX($L$46:$N$71,MATCH(Y3,$B$46:$B$71,0),MATCH($F$9,$L$45:$N$45,0))/1000</f>
        <v>20.745363974030557</v>
      </c>
      <c r="Z9" s="72">
        <f>INDEX($L$46:$N$71,MATCH(Z3,$B$46:$B$71,0),MATCH($F$9,$L$45:$N$45,0))/1000</f>
        <v>71.267957221538254</v>
      </c>
      <c r="AA9" s="72">
        <f>INDEX($L$46:$N$71,MATCH(AA3,$B$46:$B$71,0),MATCH($F$9,$L$45:$N$45,0))/1000</f>
        <v>12.512717561511474</v>
      </c>
      <c r="AB9" s="72">
        <f>INDEX($L$46:$N$71,MATCH(AB3,$B$46:$B$71,0),MATCH($F$9,$L$45:$N$45,0))/1000</f>
        <v>47.500293410026877</v>
      </c>
      <c r="AC9" s="72">
        <f>INDEX($L$46:$N$71,MATCH(AC3,$B$46:$B$71,0),MATCH($F$9,$L$45:$N$45,0))/1000</f>
        <v>24.394216806354176</v>
      </c>
      <c r="AD9" s="72">
        <f>INDEX($L$46:$N$71,MATCH(AD3,$B$46:$B$71,0),MATCH($F$9,$L$45:$N$45,0))/1000</f>
        <v>18.468441736903159</v>
      </c>
      <c r="AE9" s="72">
        <f>INDEX($L$46:$N$71,MATCH(AE3,$B$46:$B$71,0),MATCH($F$9,$L$45:$N$45,0))/1000</f>
        <v>25.283050650678849</v>
      </c>
      <c r="AF9" s="72">
        <f>INDEX($L$46:$N$71,MATCH(AF3,$B$46:$B$71,0),MATCH($F$9,$L$45:$N$45,0))/1000</f>
        <v>56.911089228968514</v>
      </c>
      <c r="AG9" s="72">
        <f>INDEX($L$46:$N$71,MATCH(AG3,$B$46:$B$71,0),MATCH($F$9,$L$45:$N$45,0))/1000</f>
        <v>19.258363220860605</v>
      </c>
    </row>
    <row r="10" spans="3:33" x14ac:dyDescent="0.25">
      <c r="C10" s="77"/>
      <c r="D10" s="77"/>
      <c r="E10" s="77" t="s">
        <v>8</v>
      </c>
      <c r="F10" s="77" t="s">
        <v>130</v>
      </c>
      <c r="G10" s="77">
        <v>2020</v>
      </c>
      <c r="H10" s="78">
        <f>DEMANDS!$J$33*(SUM(H4:H6)/SUM($H$4:$AG$6))</f>
        <v>1.4109135191140288E-2</v>
      </c>
      <c r="I10" s="78">
        <f>DEMANDS!$J$33*(SUM(I4:I6)/SUM($H$4:$AG$6))</f>
        <v>0.37786304265478771</v>
      </c>
      <c r="J10" s="78">
        <f>DEMANDS!$J$33*(SUM(J4:J6)/SUM($H$4:$AG$6))</f>
        <v>5.2430211698554947E-2</v>
      </c>
      <c r="K10" s="78">
        <f>DEMANDS!$J$33*(SUM(K4:K6)/SUM($H$4:$AG$6))</f>
        <v>2.3470094852539928E-2</v>
      </c>
      <c r="L10" s="78">
        <f>DEMANDS!$J$33*(SUM(L4:L6)/SUM($H$4:$AG$6))</f>
        <v>1.941487960245605E-2</v>
      </c>
      <c r="M10" s="78">
        <f>DEMANDS!$J$33*(SUM(M4:M6)/SUM($H$4:$AG$6))</f>
        <v>1.0194403314054998E-2</v>
      </c>
      <c r="N10" s="78">
        <f>DEMANDS!$J$33*(SUM(N4:N6)/SUM($H$4:$AG$6))</f>
        <v>3.1584444332966574E-2</v>
      </c>
      <c r="O10" s="78">
        <f>DEMANDS!$J$33*(SUM(O4:O6)/SUM($H$4:$AG$6))</f>
        <v>4.4095676132610458E-2</v>
      </c>
      <c r="P10" s="78">
        <f>DEMANDS!$J$33*(SUM(P4:P6)/SUM($H$4:$AG$6))</f>
        <v>1.8147390428671042E-2</v>
      </c>
      <c r="Q10" s="78">
        <f>DEMANDS!$J$33*(SUM(Q4:Q6)/SUM($H$4:$AG$6))</f>
        <v>2.1647054547657581E-2</v>
      </c>
      <c r="R10" s="78">
        <f>DEMANDS!$J$33*(SUM(R4:R6)/SUM($H$4:$AG$6))</f>
        <v>3.5822324990409021E-2</v>
      </c>
      <c r="S10" s="78">
        <f>DEMANDS!$J$33*(SUM(S4:S6)/SUM($H$4:$AG$6))</f>
        <v>3.383649581712779E-2</v>
      </c>
      <c r="T10" s="78">
        <f>DEMANDS!$J$33*(SUM(T4:T6)/SUM($H$4:$AG$6))</f>
        <v>2.9131203070481927E-2</v>
      </c>
      <c r="U10" s="78">
        <f>DEMANDS!$J$33*(SUM(U4:U6)/SUM($H$4:$AG$6))</f>
        <v>0.13270966639197207</v>
      </c>
      <c r="V10" s="78">
        <f>DEMANDS!$J$33*(SUM(V4:V6)/SUM($H$4:$AG$6))</f>
        <v>3.6648647033076305E-2</v>
      </c>
      <c r="W10" s="78">
        <f>DEMANDS!$J$33*(SUM(W4:W6)/SUM($H$4:$AG$6))</f>
        <v>4.8028539996500176E-2</v>
      </c>
      <c r="X10" s="78">
        <f>DEMANDS!$J$33*(SUM(X4:X6)/SUM($H$4:$AG$6))</f>
        <v>3.9756606854523598E-2</v>
      </c>
      <c r="Y10" s="78">
        <f>DEMANDS!$J$33*(SUM(Y4:Y6)/SUM($H$4:$AG$6))</f>
        <v>2.9800898934165342E-2</v>
      </c>
      <c r="Z10" s="78">
        <f>DEMANDS!$J$33*(SUM(Z4:Z6)/SUM($H$4:$AG$6))</f>
        <v>6.309112292678111E-2</v>
      </c>
      <c r="AA10" s="78">
        <f>DEMANDS!$J$33*(SUM(AA4:AA6)/SUM($H$4:$AG$6))</f>
        <v>8.5679572666724144E-3</v>
      </c>
      <c r="AB10" s="78">
        <f>DEMANDS!$J$33*(SUM(AB4:AB6)/SUM($H$4:$AG$6))</f>
        <v>3.3907217917468022E-2</v>
      </c>
      <c r="AC10" s="78">
        <f>DEMANDS!$J$33*(SUM(AC4:AC6)/SUM($H$4:$AG$6))</f>
        <v>1.6479330287140624E-2</v>
      </c>
      <c r="AD10" s="78">
        <f>DEMANDS!$J$33*(SUM(AD4:AD6)/SUM($H$4:$AG$6))</f>
        <v>1.6498420719179001E-2</v>
      </c>
      <c r="AE10" s="78">
        <f>DEMANDS!$J$33*(SUM(AE4:AE6)/SUM($H$4:$AG$6))</f>
        <v>1.8718532758715239E-2</v>
      </c>
      <c r="AF10" s="78">
        <f>DEMANDS!$J$33*(SUM(AF4:AF6)/SUM($H$4:$AG$6))</f>
        <v>4.0742354073639332E-2</v>
      </c>
      <c r="AG10" s="78">
        <f>DEMANDS!$J$33*(SUM(AG4:AG6)/SUM($H$4:$AG$6))</f>
        <v>1.4847653879498568E-2</v>
      </c>
    </row>
    <row r="11" spans="3:33" x14ac:dyDescent="0.25">
      <c r="E11" t="s">
        <v>8</v>
      </c>
      <c r="F11" t="s">
        <v>130</v>
      </c>
      <c r="G11">
        <v>2030</v>
      </c>
      <c r="H11" s="9">
        <f>DEMANDS!$T$33*(SUM(H4:H6)/SUM($H$4:$AG$6))</f>
        <v>1.6314156995657778E-2</v>
      </c>
      <c r="I11" s="9">
        <f>DEMANDS!$T$33*(SUM(I4:I6)/SUM($H$4:$AG$6))</f>
        <v>0.43691671510796032</v>
      </c>
      <c r="J11" s="9">
        <f>DEMANDS!$T$33*(SUM(J4:J6)/SUM($H$4:$AG$6))</f>
        <v>6.0624176703821732E-2</v>
      </c>
      <c r="K11" s="9">
        <f>DEMANDS!$T$33*(SUM(K4:K6)/SUM($H$4:$AG$6))</f>
        <v>2.7138078056531165E-2</v>
      </c>
      <c r="L11" s="9">
        <f>DEMANDS!$T$33*(SUM(L4:L6)/SUM($H$4:$AG$6))</f>
        <v>2.2449100500869425E-2</v>
      </c>
      <c r="M11" s="9">
        <f>DEMANDS!$T$33*(SUM(M4:M6)/SUM($H$4:$AG$6))</f>
        <v>1.1787618014106355E-2</v>
      </c>
      <c r="N11" s="9">
        <f>DEMANDS!$T$33*(SUM(N4:N6)/SUM($H$4:$AG$6))</f>
        <v>3.6520564619168999E-2</v>
      </c>
      <c r="O11" s="9">
        <f>DEMANDS!$T$33*(SUM(O4:O6)/SUM($H$4:$AG$6))</f>
        <v>5.0987092653901105E-2</v>
      </c>
      <c r="P11" s="9">
        <f>DEMANDS!$T$33*(SUM(P4:P6)/SUM($H$4:$AG$6))</f>
        <v>2.0983523972521342E-2</v>
      </c>
      <c r="Q11" s="9">
        <f>DEMANDS!$T$33*(SUM(Q4:Q6)/SUM($H$4:$AG$6))</f>
        <v>2.5030127048879167E-2</v>
      </c>
      <c r="R11" s="9">
        <f>DEMANDS!$T$33*(SUM(R4:R6)/SUM($H$4:$AG$6))</f>
        <v>4.1420755129625786E-2</v>
      </c>
      <c r="S11" s="9">
        <f>DEMANDS!$T$33*(SUM(S4:S6)/SUM($H$4:$AG$6))</f>
        <v>3.912457407667147E-2</v>
      </c>
      <c r="T11" s="9">
        <f>DEMANDS!$T$33*(SUM(T4:T6)/SUM($H$4:$AG$6))</f>
        <v>3.3683922786611323E-2</v>
      </c>
      <c r="U11" s="9">
        <f>DEMANDS!$T$33*(SUM(U4:U6)/SUM($H$4:$AG$6))</f>
        <v>0.15344996720419291</v>
      </c>
      <c r="V11" s="9">
        <f>DEMANDS!$T$33*(SUM(V4:V6)/SUM($H$4:$AG$6))</f>
        <v>4.2376217484364001E-2</v>
      </c>
      <c r="W11" s="9">
        <f>DEMANDS!$T$33*(SUM(W4:W6)/SUM($H$4:$AG$6))</f>
        <v>5.553459734847202E-2</v>
      </c>
      <c r="X11" s="9">
        <f>DEMANDS!$T$33*(SUM(X4:X6)/SUM($H$4:$AG$6))</f>
        <v>4.5969899434135562E-2</v>
      </c>
      <c r="Y11" s="9">
        <f>DEMANDS!$T$33*(SUM(Y4:Y6)/SUM($H$4:$AG$6))</f>
        <v>3.4458280910724733E-2</v>
      </c>
      <c r="Z11" s="9">
        <f>DEMANDS!$T$33*(SUM(Z4:Z6)/SUM($H$4:$AG$6))</f>
        <v>7.2951210015067242E-2</v>
      </c>
      <c r="AA11" s="9">
        <f>DEMANDS!$T$33*(SUM(AA4:AA6)/SUM($H$4:$AG$6))</f>
        <v>9.9069856576577218E-3</v>
      </c>
      <c r="AB11" s="9">
        <f>DEMANDS!$T$33*(SUM(AB4:AB6)/SUM($H$4:$AG$6))</f>
        <v>3.9206348858214266E-2</v>
      </c>
      <c r="AC11" s="9">
        <f>DEMANDS!$T$33*(SUM(AC4:AC6)/SUM($H$4:$AG$6))</f>
        <v>1.9054773935154447E-2</v>
      </c>
      <c r="AD11" s="9">
        <f>DEMANDS!$T$33*(SUM(AD4:AD6)/SUM($H$4:$AG$6))</f>
        <v>1.9076847882364523E-2</v>
      </c>
      <c r="AE11" s="9">
        <f>DEMANDS!$T$33*(SUM(AE4:AE6)/SUM($H$4:$AG$6))</f>
        <v>2.1643926294348817E-2</v>
      </c>
      <c r="AF11" s="9">
        <f>DEMANDS!$T$33*(SUM(AF4:AF6)/SUM($H$4:$AG$6))</f>
        <v>4.7109702453443619E-2</v>
      </c>
      <c r="AG11" s="9">
        <f>DEMANDS!$T$33*(SUM(AG4:AG6)/SUM($H$4:$AG$6))</f>
        <v>1.7168093800634304E-2</v>
      </c>
    </row>
    <row r="12" spans="3:33" x14ac:dyDescent="0.25">
      <c r="C12" s="71"/>
      <c r="D12" s="71"/>
      <c r="E12" s="71" t="s">
        <v>8</v>
      </c>
      <c r="F12" s="71" t="s">
        <v>130</v>
      </c>
      <c r="G12" s="71">
        <v>2040</v>
      </c>
      <c r="H12" s="72">
        <f>DEMANDS!$AD$33*(SUM(H4:H6)/SUM($H$4:$AG$6))</f>
        <v>1.8391199125612399E-2</v>
      </c>
      <c r="I12" s="72">
        <f>DEMANDS!$AD$33*(SUM(I4:I6)/SUM($H$4:$AG$6))</f>
        <v>0.49254290681386065</v>
      </c>
      <c r="J12" s="72">
        <f>DEMANDS!$AD$33*(SUM(J4:J6)/SUM($H$4:$AG$6))</f>
        <v>6.8342563203422427E-2</v>
      </c>
      <c r="K12" s="72">
        <f>DEMANDS!$AD$33*(SUM(K4:K6)/SUM($H$4:$AG$6))</f>
        <v>3.059317116765024E-2</v>
      </c>
      <c r="L12" s="72">
        <f>DEMANDS!$AD$33*(SUM(L4:L6)/SUM($H$4:$AG$6))</f>
        <v>2.5307214930704921E-2</v>
      </c>
      <c r="M12" s="72">
        <f>DEMANDS!$AD$33*(SUM(M4:M6)/SUM($H$4:$AG$6))</f>
        <v>1.3288362381935322E-2</v>
      </c>
      <c r="N12" s="72">
        <f>DEMANDS!$AD$33*(SUM(N4:N6)/SUM($H$4:$AG$6))</f>
        <v>4.1170192016032593E-2</v>
      </c>
      <c r="O12" s="72">
        <f>DEMANDS!$AD$33*(SUM(O4:O6)/SUM($H$4:$AG$6))</f>
        <v>5.7478530707012872E-2</v>
      </c>
      <c r="P12" s="72">
        <f>DEMANDS!$AD$33*(SUM(P4:P6)/SUM($H$4:$AG$6))</f>
        <v>2.3655048056630618E-2</v>
      </c>
      <c r="Q12" s="72">
        <f>DEMANDS!$AD$33*(SUM(Q4:Q6)/SUM($H$4:$AG$6))</f>
        <v>2.8216845701425922E-2</v>
      </c>
      <c r="R12" s="72">
        <f>DEMANDS!$AD$33*(SUM(R4:R6)/SUM($H$4:$AG$6))</f>
        <v>4.6694251852850005E-2</v>
      </c>
      <c r="S12" s="72">
        <f>DEMANDS!$AD$33*(SUM(S4:S6)/SUM($H$4:$AG$6))</f>
        <v>4.4105731772739146E-2</v>
      </c>
      <c r="T12" s="72">
        <f>DEMANDS!$AD$33*(SUM(T4:T6)/SUM($H$4:$AG$6))</f>
        <v>3.7972402218834009E-2</v>
      </c>
      <c r="U12" s="72">
        <f>DEMANDS!$AD$33*(SUM(U4:U6)/SUM($H$4:$AG$6))</f>
        <v>0.17298649899116145</v>
      </c>
      <c r="V12" s="72">
        <f>DEMANDS!$AD$33*(SUM(V4:V6)/SUM($H$4:$AG$6))</f>
        <v>4.7771359203704483E-2</v>
      </c>
      <c r="W12" s="72">
        <f>DEMANDS!$AD$33*(SUM(W4:W6)/SUM($H$4:$AG$6))</f>
        <v>6.2605002420186351E-2</v>
      </c>
      <c r="X12" s="72">
        <f>DEMANDS!$AD$33*(SUM(X4:X6)/SUM($H$4:$AG$6))</f>
        <v>5.1822571923427548E-2</v>
      </c>
      <c r="Y12" s="72">
        <f>DEMANDS!$AD$33*(SUM(Y4:Y6)/SUM($H$4:$AG$6))</f>
        <v>3.8845347995860424E-2</v>
      </c>
      <c r="Z12" s="72">
        <f>DEMANDS!$AD$33*(SUM(Z4:Z6)/SUM($H$4:$AG$6))</f>
        <v>8.2239016714046029E-2</v>
      </c>
      <c r="AA12" s="72">
        <f>DEMANDS!$AD$33*(SUM(AA4:AA6)/SUM($H$4:$AG$6))</f>
        <v>1.116829671389484E-2</v>
      </c>
      <c r="AB12" s="72">
        <f>DEMANDS!$AD$33*(SUM(AB4:AB6)/SUM($H$4:$AG$6))</f>
        <v>4.4197917736819747E-2</v>
      </c>
      <c r="AC12" s="72">
        <f>DEMANDS!$AD$33*(SUM(AC4:AC6)/SUM($H$4:$AG$6))</f>
        <v>2.1480738589694126E-2</v>
      </c>
      <c r="AD12" s="72">
        <f>DEMANDS!$AD$33*(SUM(AD4:AD6)/SUM($H$4:$AG$6))</f>
        <v>2.1505622888572502E-2</v>
      </c>
      <c r="AE12" s="72">
        <f>DEMANDS!$AD$33*(SUM(AE4:AE6)/SUM($H$4:$AG$6))</f>
        <v>2.4399529711856723E-2</v>
      </c>
      <c r="AF12" s="72">
        <f>DEMANDS!$AD$33*(SUM(AF4:AF6)/SUM($H$4:$AG$6))</f>
        <v>5.3107489329680783E-2</v>
      </c>
      <c r="AG12" s="72">
        <f>DEMANDS!$AD$33*(SUM(AG4:AG6)/SUM($H$4:$AG$6))</f>
        <v>1.9353855168777401E-2</v>
      </c>
    </row>
    <row r="13" spans="3:33" x14ac:dyDescent="0.25">
      <c r="E13" t="s">
        <v>8</v>
      </c>
      <c r="F13" t="s">
        <v>130</v>
      </c>
      <c r="G13">
        <v>2050</v>
      </c>
      <c r="H13" s="9">
        <f>DEMANDS!$AN$33*(SUM(H4:H6)/SUM($H$4:$AG$6))</f>
        <v>1.9951482791825566E-2</v>
      </c>
      <c r="I13" s="9">
        <f>DEMANDS!$AN$33*(SUM(I4:I6)/SUM($H$4:$AG$6))</f>
        <v>0.53432955961240303</v>
      </c>
      <c r="J13" s="9">
        <f>DEMANDS!$AN$33*(SUM(J4:J6)/SUM($H$4:$AG$6))</f>
        <v>7.414065088357473E-2</v>
      </c>
      <c r="K13" s="9">
        <f>DEMANDS!$AN$33*(SUM(K4:K6)/SUM($H$4:$AG$6))</f>
        <v>3.3188653112276228E-2</v>
      </c>
      <c r="L13" s="9">
        <f>DEMANDS!$AN$33*(SUM(L4:L6)/SUM($H$4:$AG$6))</f>
        <v>2.7454243725512233E-2</v>
      </c>
      <c r="M13" s="9">
        <f>DEMANDS!$AN$33*(SUM(M4:M6)/SUM($H$4:$AG$6))</f>
        <v>1.4415728500568697E-2</v>
      </c>
      <c r="N13" s="9">
        <f>DEMANDS!$AN$33*(SUM(N4:N6)/SUM($H$4:$AG$6))</f>
        <v>4.4663013647658331E-2</v>
      </c>
      <c r="O13" s="9">
        <f>DEMANDS!$AN$33*(SUM(O4:O6)/SUM($H$4:$AG$6))</f>
        <v>6.2354929032513461E-2</v>
      </c>
      <c r="P13" s="9">
        <f>DEMANDS!$AN$33*(SUM(P4:P6)/SUM($H$4:$AG$6))</f>
        <v>2.5661909319681583E-2</v>
      </c>
      <c r="Q13" s="9">
        <f>DEMANDS!$AN$33*(SUM(Q4:Q6)/SUM($H$4:$AG$6))</f>
        <v>3.0610723510006613E-2</v>
      </c>
      <c r="R13" s="9">
        <f>DEMANDS!$AN$33*(SUM(R4:R6)/SUM($H$4:$AG$6))</f>
        <v>5.0655727011399233E-2</v>
      </c>
      <c r="S13" s="9">
        <f>DEMANDS!$AN$33*(SUM(S4:S6)/SUM($H$4:$AG$6))</f>
        <v>4.7847600500349502E-2</v>
      </c>
      <c r="T13" s="9">
        <f>DEMANDS!$AN$33*(SUM(T4:T6)/SUM($H$4:$AG$6))</f>
        <v>4.1193927827048012E-2</v>
      </c>
      <c r="U13" s="9">
        <f>DEMANDS!$AN$33*(SUM(U4:U6)/SUM($H$4:$AG$6))</f>
        <v>0.18766243213765346</v>
      </c>
      <c r="V13" s="9">
        <f>DEMANDS!$AN$33*(SUM(V4:V6)/SUM($H$4:$AG$6))</f>
        <v>5.1824214646639624E-2</v>
      </c>
      <c r="W13" s="9">
        <f>DEMANDS!$AN$33*(SUM(W4:W6)/SUM($H$4:$AG$6))</f>
        <v>6.7916323451092747E-2</v>
      </c>
      <c r="X13" s="9">
        <f>DEMANDS!$AN$33*(SUM(X4:X6)/SUM($H$4:$AG$6))</f>
        <v>5.6219126599445099E-2</v>
      </c>
      <c r="Y13" s="9">
        <f>DEMANDS!$AN$33*(SUM(Y4:Y6)/SUM($H$4:$AG$6))</f>
        <v>4.2140933105474052E-2</v>
      </c>
      <c r="Z13" s="9">
        <f>DEMANDS!$AN$33*(SUM(Z4:Z6)/SUM($H$4:$AG$6))</f>
        <v>8.9216060115509671E-2</v>
      </c>
      <c r="AA13" s="9">
        <f>DEMANDS!$AN$33*(SUM(AA4:AA6)/SUM($H$4:$AG$6))</f>
        <v>1.2115799420112865E-2</v>
      </c>
      <c r="AB13" s="9">
        <f>DEMANDS!$AN$33*(SUM(AB4:AB6)/SUM($H$4:$AG$6))</f>
        <v>4.7947607392963734E-2</v>
      </c>
      <c r="AC13" s="9">
        <f>DEMANDS!$AN$33*(SUM(AC4:AC6)/SUM($H$4:$AG$6))</f>
        <v>2.3303134472136545E-2</v>
      </c>
      <c r="AD13" s="9">
        <f>DEMANDS!$AN$33*(SUM(AD4:AD6)/SUM($H$4:$AG$6))</f>
        <v>2.333012992020209E-2</v>
      </c>
      <c r="AE13" s="9">
        <f>DEMANDS!$AN$33*(SUM(AE4:AE6)/SUM($H$4:$AG$6))</f>
        <v>2.6469551759504214E-2</v>
      </c>
      <c r="AF13" s="9">
        <f>DEMANDS!$AN$33*(SUM(AF4:AF6)/SUM($H$4:$AG$6))</f>
        <v>5.7613054605155006E-2</v>
      </c>
      <c r="AG13" s="9">
        <f>DEMANDS!$AN$33*(SUM(AG4:AG6)/SUM($H$4:$AG$6))</f>
        <v>2.0995809230165616E-2</v>
      </c>
    </row>
    <row r="14" spans="3:33" ht="15.75" thickBot="1" x14ac:dyDescent="0.3">
      <c r="C14" s="79"/>
      <c r="D14" s="79"/>
      <c r="E14" s="79" t="s">
        <v>8</v>
      </c>
      <c r="F14" s="79" t="s">
        <v>130</v>
      </c>
      <c r="G14" s="79">
        <v>2070</v>
      </c>
      <c r="H14" s="80">
        <f>DEMANDS!$BH$33*(SUM(H4:H6)/SUM($H$4:$AG$6))</f>
        <v>2.2551657596125683E-2</v>
      </c>
      <c r="I14" s="80">
        <f>DEMANDS!$BH$33*(SUM(I4:I6)/SUM($H$4:$AG$6))</f>
        <v>0.60396600080293872</v>
      </c>
      <c r="J14" s="80">
        <f>DEMANDS!$BH$33*(SUM(J4:J6)/SUM($H$4:$AG$6))</f>
        <v>8.3803023069809746E-2</v>
      </c>
      <c r="K14" s="80">
        <f>DEMANDS!$BH$33*(SUM(K4:K6)/SUM($H$4:$AG$6))</f>
        <v>3.7513960685232869E-2</v>
      </c>
      <c r="L14" s="80">
        <f>DEMANDS!$BH$33*(SUM(L4:L6)/SUM($H$4:$AG$6))</f>
        <v>3.1032215024740142E-2</v>
      </c>
      <c r="M14" s="80">
        <f>DEMANDS!$BH$33*(SUM(M4:M6)/SUM($H$4:$AG$6))</f>
        <v>1.6294456734650995E-2</v>
      </c>
      <c r="N14" s="80">
        <f>DEMANDS!$BH$33*(SUM(N4:N6)/SUM($H$4:$AG$6))</f>
        <v>5.0483715997577623E-2</v>
      </c>
      <c r="O14" s="80">
        <f>DEMANDS!$BH$33*(SUM(O4:O6)/SUM($H$4:$AG$6))</f>
        <v>7.048132831250542E-2</v>
      </c>
      <c r="P14" s="80">
        <f>DEMANDS!$BH$33*(SUM(P4:P6)/SUM($H$4:$AG$6))</f>
        <v>2.9006294834256409E-2</v>
      </c>
      <c r="Q14" s="80">
        <f>DEMANDS!$BH$33*(SUM(Q4:Q6)/SUM($H$4:$AG$6))</f>
        <v>3.460006269058756E-2</v>
      </c>
      <c r="R14" s="80">
        <f>DEMANDS!$BH$33*(SUM(R4:R6)/SUM($H$4:$AG$6))</f>
        <v>5.7257429072486654E-2</v>
      </c>
      <c r="S14" s="80">
        <f>DEMANDS!$BH$33*(SUM(S4:S6)/SUM($H$4:$AG$6))</f>
        <v>5.4083333782198609E-2</v>
      </c>
      <c r="T14" s="80">
        <f>DEMANDS!$BH$33*(SUM(T4:T6)/SUM($H$4:$AG$6))</f>
        <v>4.6562521948279582E-2</v>
      </c>
      <c r="U14" s="80">
        <f>DEMANDS!$BH$33*(SUM(U4:U6)/SUM($H$4:$AG$6))</f>
        <v>0.21211951800186449</v>
      </c>
      <c r="V14" s="80">
        <f>DEMANDS!$BH$33*(SUM(V4:V6)/SUM($H$4:$AG$6))</f>
        <v>5.8578199730497313E-2</v>
      </c>
      <c r="W14" s="80">
        <f>DEMANDS!$BH$33*(SUM(W4:W6)/SUM($H$4:$AG$6))</f>
        <v>7.67675108480807E-2</v>
      </c>
      <c r="X14" s="80">
        <f>DEMANDS!$BH$33*(SUM(X4:X6)/SUM($H$4:$AG$6))</f>
        <v>6.3545878101019082E-2</v>
      </c>
      <c r="Y14" s="80">
        <f>DEMANDS!$BH$33*(SUM(Y4:Y6)/SUM($H$4:$AG$6))</f>
        <v>4.7632945585641406E-2</v>
      </c>
      <c r="Z14" s="80">
        <f>DEMANDS!$BH$33*(SUM(Z4:Z6)/SUM($H$4:$AG$6))</f>
        <v>0.10084313335471359</v>
      </c>
      <c r="AA14" s="80">
        <f>DEMANDS!$BH$33*(SUM(AA4:AA6)/SUM($H$4:$AG$6))</f>
        <v>1.3694789649302184E-2</v>
      </c>
      <c r="AB14" s="80">
        <f>DEMANDS!$BH$33*(SUM(AB4:AB6)/SUM($H$4:$AG$6))</f>
        <v>5.4196374062112668E-2</v>
      </c>
      <c r="AC14" s="80">
        <f>DEMANDS!$BH$33*(SUM(AC4:AC6)/SUM($H$4:$AG$6))</f>
        <v>2.6340112913683378E-2</v>
      </c>
      <c r="AD14" s="80">
        <f>DEMANDS!$BH$33*(SUM(AD4:AD6)/SUM($H$4:$AG$6))</f>
        <v>2.6370626540554141E-2</v>
      </c>
      <c r="AE14" s="80">
        <f>DEMANDS!$BH$33*(SUM(AE4:AE6)/SUM($H$4:$AG$6))</f>
        <v>2.9919193186374978E-2</v>
      </c>
      <c r="AF14" s="80">
        <f>DEMANDS!$BH$33*(SUM(AF4:AF6)/SUM($H$4:$AG$6))</f>
        <v>6.5121469621028799E-2</v>
      </c>
      <c r="AG14" s="80">
        <f>DEMANDS!$BH$33*(SUM(AG4:AG6)/SUM($H$4:$AG$6))</f>
        <v>2.373208576288207E-2</v>
      </c>
    </row>
    <row r="15" spans="3:33" x14ac:dyDescent="0.25">
      <c r="C15" s="60"/>
      <c r="D15" s="60"/>
      <c r="E15" s="60" t="s">
        <v>8</v>
      </c>
      <c r="F15" s="60" t="s">
        <v>131</v>
      </c>
      <c r="G15" s="60">
        <v>2020</v>
      </c>
      <c r="H15" s="75">
        <f>DEMANDS!$J$34*(SUM(H4:H6)/SUM($H$4:$AG$6))</f>
        <v>2.4706917281981145E-2</v>
      </c>
      <c r="I15" s="75">
        <f>DEMANDS!$J$34*(SUM(I4:I6)/SUM($H$4:$AG$6))</f>
        <v>0.66168697176081415</v>
      </c>
      <c r="J15" s="75">
        <f>DEMANDS!$J$34*(SUM(J4:J6)/SUM($H$4:$AG$6))</f>
        <v>9.1812069695553389E-2</v>
      </c>
      <c r="K15" s="75">
        <f>DEMANDS!$J$34*(SUM(K4:K6)/SUM($H$4:$AG$6))</f>
        <v>4.1099166197378439E-2</v>
      </c>
      <c r="L15" s="75">
        <f>DEMANDS!$J$34*(SUM(L4:L6)/SUM($H$4:$AG$6))</f>
        <v>3.3997960745228151E-2</v>
      </c>
      <c r="M15" s="75">
        <f>DEMANDS!$J$34*(SUM(M4:M6)/SUM($H$4:$AG$6))</f>
        <v>1.7851716353081113E-2</v>
      </c>
      <c r="N15" s="75">
        <f>DEMANDS!$J$34*(SUM(N4:N6)/SUM($H$4:$AG$6))</f>
        <v>5.5308439742072932E-2</v>
      </c>
      <c r="O15" s="75">
        <f>DEMANDS!$J$34*(SUM(O4:O6)/SUM($H$4:$AG$6))</f>
        <v>7.7217221887955198E-2</v>
      </c>
      <c r="P15" s="75">
        <f>DEMANDS!$J$34*(SUM(P4:P6)/SUM($H$4:$AG$6))</f>
        <v>3.177842356252561E-2</v>
      </c>
      <c r="Q15" s="75">
        <f>DEMANDS!$J$34*(SUM(Q4:Q6)/SUM($H$4:$AG$6))</f>
        <v>3.7906787259601345E-2</v>
      </c>
      <c r="R15" s="75">
        <f>DEMANDS!$J$34*(SUM(R4:R6)/SUM($H$4:$AG$6))</f>
        <v>6.2729515905556504E-2</v>
      </c>
      <c r="S15" s="75">
        <f>DEMANDS!$J$34*(SUM(S4:S6)/SUM($H$4:$AG$6))</f>
        <v>5.9252072642328464E-2</v>
      </c>
      <c r="T15" s="75">
        <f>DEMANDS!$J$34*(SUM(T4:T6)/SUM($H$4:$AG$6))</f>
        <v>5.1012497565332576E-2</v>
      </c>
      <c r="U15" s="75">
        <f>DEMANDS!$J$34*(SUM(U4:U6)/SUM($H$4:$AG$6))</f>
        <v>0.23239175935635595</v>
      </c>
      <c r="V15" s="75">
        <f>DEMANDS!$J$34*(SUM(V4:V6)/SUM($H$4:$AG$6))</f>
        <v>6.4176512484714537E-2</v>
      </c>
      <c r="W15" s="75">
        <f>DEMANDS!$J$34*(SUM(W4:W6)/SUM($H$4:$AG$6))</f>
        <v>8.4104174266683013E-2</v>
      </c>
      <c r="X15" s="75">
        <f>DEMANDS!$J$34*(SUM(X4:X6)/SUM($H$4:$AG$6))</f>
        <v>6.9618951385749209E-2</v>
      </c>
      <c r="Y15" s="75">
        <f>DEMANDS!$J$34*(SUM(Y4:Y6)/SUM($H$4:$AG$6))</f>
        <v>5.218522148384043E-2</v>
      </c>
      <c r="Z15" s="75">
        <f>DEMANDS!$J$34*(SUM(Z4:Z6)/SUM($H$4:$AG$6))</f>
        <v>0.11048070163493169</v>
      </c>
      <c r="AA15" s="75">
        <f>DEMANDS!$J$34*(SUM(AA4:AA6)/SUM($H$4:$AG$6))</f>
        <v>1.5003599341521102E-2</v>
      </c>
      <c r="AB15" s="75">
        <f>DEMANDS!$J$34*(SUM(AB4:AB6)/SUM($H$4:$AG$6))</f>
        <v>5.937591617061299E-2</v>
      </c>
      <c r="AC15" s="75">
        <f>DEMANDS!$J$34*(SUM(AC4:AC6)/SUM($H$4:$AG$6))</f>
        <v>2.8857434899518052E-2</v>
      </c>
      <c r="AD15" s="75">
        <f>DEMANDS!$J$34*(SUM(AD4:AD6)/SUM($H$4:$AG$6))</f>
        <v>2.8890864710690717E-2</v>
      </c>
      <c r="AE15" s="75">
        <f>DEMANDS!$J$34*(SUM(AE4:AE6)/SUM($H$4:$AG$6))</f>
        <v>3.2778567519860496E-2</v>
      </c>
      <c r="AF15" s="75">
        <f>DEMANDS!$J$34*(SUM(AF4:AF6)/SUM($H$4:$AG$6))</f>
        <v>7.1345122031482966E-2</v>
      </c>
      <c r="AG15" s="75">
        <f>DEMANDS!$J$34*(SUM(AG4:AG6)/SUM($H$4:$AG$6))</f>
        <v>2.6000158851877148E-2</v>
      </c>
    </row>
    <row r="16" spans="3:33" x14ac:dyDescent="0.25">
      <c r="C16" s="71"/>
      <c r="D16" s="71"/>
      <c r="E16" s="71" t="s">
        <v>8</v>
      </c>
      <c r="F16" s="71" t="s">
        <v>131</v>
      </c>
      <c r="G16" s="71">
        <v>2030</v>
      </c>
      <c r="H16" s="72">
        <f>DEMANDS!T$34*(SUM(H4:H6)/SUM($H$4:$AG$6))</f>
        <v>2.8568195141405742E-2</v>
      </c>
      <c r="I16" s="72">
        <f>DEMANDS!U$34*(SUM(I4:I6)/SUM($H$4:$AG$6))</f>
        <v>0.77533947010028548</v>
      </c>
      <c r="J16" s="72">
        <f>DEMANDS!V$34*(SUM(J4:J6)/SUM($H$4:$AG$6))</f>
        <v>0.10898423535510648</v>
      </c>
      <c r="K16" s="72">
        <f>DEMANDS!W$34*(SUM(K4:K6)/SUM($H$4:$AG$6))</f>
        <v>4.9417712270172942E-2</v>
      </c>
      <c r="L16" s="72">
        <f>DEMANDS!X$34*(SUM(L4:L6)/SUM($H$4:$AG$6))</f>
        <v>4.1398933132314387E-2</v>
      </c>
      <c r="M16" s="72">
        <f>DEMANDS!Y$34*(SUM(M4:M6)/SUM($H$4:$AG$6))</f>
        <v>2.2004004188272433E-2</v>
      </c>
      <c r="N16" s="72">
        <f>DEMANDS!Z$34*(SUM(N4:N6)/SUM($H$4:$AG$6))</f>
        <v>6.8976934066417167E-2</v>
      </c>
      <c r="O16" s="72">
        <f>DEMANDS!AA$34*(SUM(O4:O6)/SUM($H$4:$AG$6))</f>
        <v>9.742277682083704E-2</v>
      </c>
      <c r="P16" s="72">
        <f>DEMANDS!AB$34*(SUM(P4:P6)/SUM($H$4:$AG$6))</f>
        <v>4.0553458321336611E-2</v>
      </c>
      <c r="Q16" s="72">
        <f>DEMANDS!AC$34*(SUM(Q4:Q6)/SUM($H$4:$AG$6))</f>
        <v>4.890307370172791E-2</v>
      </c>
      <c r="R16" s="72">
        <f>DEMANDS!AD$34*(SUM(R4:R6)/SUM($H$4:$AG$6))</f>
        <v>8.1767663463654217E-2</v>
      </c>
      <c r="S16" s="72">
        <f>DEMANDS!AE$34*(SUM(S4:S6)/SUM($H$4:$AG$6))</f>
        <v>7.7361628634932927E-2</v>
      </c>
      <c r="T16" s="72">
        <f>DEMANDS!AF$34*(SUM(T4:T6)/SUM($H$4:$AG$6))</f>
        <v>6.727263663088151E-2</v>
      </c>
      <c r="U16" s="72">
        <f>DEMANDS!AG$34*(SUM(U4:U6)/SUM($H$4:$AG$6))</f>
        <v>0.30947157556338667</v>
      </c>
      <c r="V16" s="72">
        <f>DEMANDS!AH$34*(SUM(V4:V6)/SUM($H$4:$AG$6))</f>
        <v>8.6276551214648764E-2</v>
      </c>
      <c r="W16" s="72">
        <f>DEMANDS!AI$34*(SUM(W4:W6)/SUM($H$4:$AG$6))</f>
        <v>0.11411063789185669</v>
      </c>
      <c r="X16" s="72">
        <f>DEMANDS!AJ$34*(SUM(X4:X6)/SUM($H$4:$AG$6))</f>
        <v>9.5302273888302258E-2</v>
      </c>
      <c r="Y16" s="72">
        <f>DEMANDS!AK$34*(SUM(Y4:Y6)/SUM($H$4:$AG$6))</f>
        <v>7.2054177275151052E-2</v>
      </c>
      <c r="Z16" s="72">
        <f>DEMANDS!AL$34*(SUM(Z4:Z6)/SUM($H$4:$AG$6))</f>
        <v>0.15381524706464447</v>
      </c>
      <c r="AA16" s="72">
        <f>DEMANDS!AM$34*(SUM(AA4:AA6)/SUM($H$4:$AG$6))</f>
        <v>2.1055329831223563E-2</v>
      </c>
      <c r="AB16" s="72">
        <f>DEMANDS!AN$34*(SUM(AB4:AB6)/SUM($H$4:$AG$6))</f>
        <v>8.3962450829073179E-2</v>
      </c>
      <c r="AC16" s="72">
        <f>DEMANDS!AO$34*(SUM(AC4:AC6)/SUM($H$4:$AG$6))</f>
        <v>4.1105415265376928E-2</v>
      </c>
      <c r="AD16" s="72">
        <f>DEMANDS!AP$34*(SUM(AD4:AD6)/SUM($H$4:$AG$6))</f>
        <v>4.1450426170623458E-2</v>
      </c>
      <c r="AE16" s="72">
        <f>DEMANDS!AQ$34*(SUM(AE4:AE6)/SUM($H$4:$AG$6))</f>
        <v>4.7355848039754782E-2</v>
      </c>
      <c r="AF16" s="72">
        <f>DEMANDS!AR$34*(SUM(AF4:AF6)/SUM($H$4:$AG$6))</f>
        <v>0.10376762071588419</v>
      </c>
      <c r="AG16" s="72">
        <f>DEMANDS!AS$34*(SUM(AG4:AG6)/SUM($H$4:$AG$6))</f>
        <v>3.8062715019546604E-2</v>
      </c>
    </row>
    <row r="17" spans="3:33" x14ac:dyDescent="0.25">
      <c r="E17" t="s">
        <v>8</v>
      </c>
      <c r="F17" t="s">
        <v>131</v>
      </c>
      <c r="G17">
        <v>2040</v>
      </c>
      <c r="H17" s="9">
        <f>DEMANDS!$AD$34*(SUM(H4:H6)/SUM($H$4:$AG$6))</f>
        <v>3.2205364067833142E-2</v>
      </c>
      <c r="I17" s="9">
        <f>DEMANDS!$AD$34*(SUM(I4:I6)/SUM($H$4:$AG$6))</f>
        <v>0.86250621966668495</v>
      </c>
      <c r="J17" s="9">
        <f>DEMANDS!$AD$34*(SUM(J4:J6)/SUM($H$4:$AG$6))</f>
        <v>0.1196766515474192</v>
      </c>
      <c r="K17" s="9">
        <f>DEMANDS!$AD$34*(SUM(K4:K6)/SUM($H$4:$AG$6))</f>
        <v>5.3572592451113704E-2</v>
      </c>
      <c r="L17" s="9">
        <f>DEMANDS!$AD$34*(SUM(L4:L6)/SUM($H$4:$AG$6))</f>
        <v>4.4316200635944956E-2</v>
      </c>
      <c r="M17" s="9">
        <f>DEMANDS!$AD$34*(SUM(M4:M6)/SUM($H$4:$AG$6))</f>
        <v>2.3269638127050352E-2</v>
      </c>
      <c r="N17" s="9">
        <f>DEMANDS!$AD$34*(SUM(N4:N6)/SUM($H$4:$AG$6))</f>
        <v>7.209432150470374E-2</v>
      </c>
      <c r="O17" s="9">
        <f>DEMANDS!$AD$34*(SUM(O4:O6)/SUM($H$4:$AG$6))</f>
        <v>0.10065232804344597</v>
      </c>
      <c r="P17" s="9">
        <f>DEMANDS!$AD$34*(SUM(P4:P6)/SUM($H$4:$AG$6))</f>
        <v>4.1423043136156044E-2</v>
      </c>
      <c r="Q17" s="9">
        <f>DEMANDS!$AD$34*(SUM(Q4:Q6)/SUM($H$4:$AG$6))</f>
        <v>4.9411339763852119E-2</v>
      </c>
      <c r="R17" s="9">
        <f>DEMANDS!$AD$34*(SUM(R4:R6)/SUM($H$4:$AG$6))</f>
        <v>8.1767663463654217E-2</v>
      </c>
      <c r="S17" s="9">
        <f>DEMANDS!$AD$34*(SUM(S4:S6)/SUM($H$4:$AG$6))</f>
        <v>7.7234830612055647E-2</v>
      </c>
      <c r="T17" s="9">
        <f>DEMANDS!$AD$34*(SUM(T4:T6)/SUM($H$4:$AG$6))</f>
        <v>6.6494578718614292E-2</v>
      </c>
      <c r="U17" s="9">
        <f>DEMANDS!$AD$34*(SUM(U4:U6)/SUM($H$4:$AG$6))</f>
        <v>0.30292169318484802</v>
      </c>
      <c r="V17" s="9">
        <f>DEMANDS!$AD$34*(SUM(V4:V6)/SUM($H$4:$AG$6))</f>
        <v>8.3653817495127833E-2</v>
      </c>
      <c r="W17" s="9">
        <f>DEMANDS!$AD$34*(SUM(W4:W6)/SUM($H$4:$AG$6))</f>
        <v>0.10962944186721371</v>
      </c>
      <c r="X17" s="9">
        <f>DEMANDS!$AD$34*(SUM(X4:X6)/SUM($H$4:$AG$6))</f>
        <v>9.0748013999868968E-2</v>
      </c>
      <c r="Y17" s="9">
        <f>DEMANDS!$AD$34*(SUM(Y4:Y6)/SUM($H$4:$AG$6))</f>
        <v>6.8023219476000304E-2</v>
      </c>
      <c r="Z17" s="9">
        <f>DEMANDS!$AD$34*(SUM(Z4:Z6)/SUM($H$4:$AG$6))</f>
        <v>0.14401113574851115</v>
      </c>
      <c r="AA17" s="9">
        <f>DEMANDS!$AD$34*(SUM(AA4:AA6)/SUM($H$4:$AG$6))</f>
        <v>1.955712943087342E-2</v>
      </c>
      <c r="AB17" s="9">
        <f>DEMANDS!$AD$34*(SUM(AB4:AB6)/SUM($H$4:$AG$6))</f>
        <v>7.7396260136845321E-2</v>
      </c>
      <c r="AC17" s="9">
        <f>DEMANDS!$AD$34*(SUM(AC4:AC6)/SUM($H$4:$AG$6))</f>
        <v>3.7615546544957336E-2</v>
      </c>
      <c r="AD17" s="9">
        <f>DEMANDS!$AD$34*(SUM(AD4:AD6)/SUM($H$4:$AG$6))</f>
        <v>3.7659122164985008E-2</v>
      </c>
      <c r="AE17" s="9">
        <f>DEMANDS!$AD$34*(SUM(AE4:AE6)/SUM($H$4:$AG$6))</f>
        <v>4.272672663088746E-2</v>
      </c>
      <c r="AF17" s="9">
        <f>DEMANDS!$AD$34*(SUM(AF4:AF6)/SUM($H$4:$AG$6))</f>
        <v>9.2998070267698296E-2</v>
      </c>
      <c r="AG17" s="9">
        <f>DEMANDS!$AD$34*(SUM(AG4:AG6)/SUM($H$4:$AG$6))</f>
        <v>3.3891099083286962E-2</v>
      </c>
    </row>
    <row r="18" spans="3:33" x14ac:dyDescent="0.25">
      <c r="C18" s="71"/>
      <c r="D18" s="71"/>
      <c r="E18" s="71" t="s">
        <v>8</v>
      </c>
      <c r="F18" s="71" t="s">
        <v>131</v>
      </c>
      <c r="G18" s="71">
        <v>2050</v>
      </c>
      <c r="H18" s="72">
        <f>DEMANDS!$AN$34*(SUM(H4:H6)/SUM($H$4:$AG$6))</f>
        <v>3.493762220806005E-2</v>
      </c>
      <c r="I18" s="72">
        <f>DEMANDS!$AN$34*(SUM(I4:I6)/SUM($H$4:$AG$6))</f>
        <v>0.93568004358983736</v>
      </c>
      <c r="J18" s="72">
        <f>DEMANDS!$AN$34*(SUM(J4:J6)/SUM($H$4:$AG$6))</f>
        <v>0.12982985163846031</v>
      </c>
      <c r="K18" s="72">
        <f>DEMANDS!$AN$34*(SUM(K4:K6)/SUM($H$4:$AG$6))</f>
        <v>5.8117616426290972E-2</v>
      </c>
      <c r="L18" s="72">
        <f>DEMANDS!$AN$34*(SUM(L4:L6)/SUM($H$4:$AG$6))</f>
        <v>4.8075925248169671E-2</v>
      </c>
      <c r="M18" s="72">
        <f>DEMANDS!$AN$34*(SUM(M4:M6)/SUM($H$4:$AG$6))</f>
        <v>2.5243801749571557E-2</v>
      </c>
      <c r="N18" s="72">
        <f>DEMANDS!$AN$34*(SUM(N4:N6)/SUM($H$4:$AG$6))</f>
        <v>7.8210703123010233E-2</v>
      </c>
      <c r="O18" s="72">
        <f>DEMANDS!$AN$34*(SUM(O4:O6)/SUM($H$4:$AG$6))</f>
        <v>0.10919153107963131</v>
      </c>
      <c r="P18" s="72">
        <f>DEMANDS!$AN$34*(SUM(P4:P6)/SUM($H$4:$AG$6))</f>
        <v>4.4937316303922406E-2</v>
      </c>
      <c r="Q18" s="72">
        <f>DEMANDS!$AN$34*(SUM(Q4:Q6)/SUM($H$4:$AG$6))</f>
        <v>5.3603328868677851E-2</v>
      </c>
      <c r="R18" s="72">
        <f>DEMANDS!$AN$34*(SUM(R4:R6)/SUM($H$4:$AG$6))</f>
        <v>8.8704717913196909E-2</v>
      </c>
      <c r="S18" s="72">
        <f>DEMANDS!$AN$34*(SUM(S4:S6)/SUM($H$4:$AG$6))</f>
        <v>8.3787325848698815E-2</v>
      </c>
      <c r="T18" s="72">
        <f>DEMANDS!$AN$34*(SUM(T4:T6)/SUM($H$4:$AG$6))</f>
        <v>7.213588597420767E-2</v>
      </c>
      <c r="U18" s="72">
        <f>DEMANDS!$AN$34*(SUM(U4:U6)/SUM($H$4:$AG$6))</f>
        <v>0.32862114686319632</v>
      </c>
      <c r="V18" s="72">
        <f>DEMANDS!$AN$34*(SUM(V4:V6)/SUM($H$4:$AG$6))</f>
        <v>9.075089062029737E-2</v>
      </c>
      <c r="W18" s="72">
        <f>DEMANDS!$AN$34*(SUM(W4:W6)/SUM($H$4:$AG$6))</f>
        <v>0.11893025071133435</v>
      </c>
      <c r="X18" s="72">
        <f>DEMANDS!$AN$34*(SUM(X4:X6)/SUM($H$4:$AG$6))</f>
        <v>9.8446948855513666E-2</v>
      </c>
      <c r="Y18" s="72">
        <f>DEMANDS!$AN$34*(SUM(Y4:Y6)/SUM($H$4:$AG$6))</f>
        <v>7.3794214480008918E-2</v>
      </c>
      <c r="Z18" s="72">
        <f>DEMANDS!$AN$34*(SUM(Z4:Z6)/SUM($H$4:$AG$6))</f>
        <v>0.15622883951684699</v>
      </c>
      <c r="AA18" s="72">
        <f>DEMANDS!$AN$34*(SUM(AA4:AA6)/SUM($H$4:$AG$6))</f>
        <v>2.1216328996958949E-2</v>
      </c>
      <c r="AB18" s="72">
        <f>DEMANDS!$AN$34*(SUM(AB4:AB6)/SUM($H$4:$AG$6))</f>
        <v>8.3962450829073179E-2</v>
      </c>
      <c r="AC18" s="72">
        <f>DEMANDS!$AN$34*(SUM(AC4:AC6)/SUM($H$4:$AG$6))</f>
        <v>4.0806797015843846E-2</v>
      </c>
      <c r="AD18" s="72">
        <f>DEMANDS!$AN$34*(SUM(AD4:AD6)/SUM($H$4:$AG$6))</f>
        <v>4.0854069530658524E-2</v>
      </c>
      <c r="AE18" s="72">
        <f>DEMANDS!$AN$34*(SUM(AE4:AE6)/SUM($H$4:$AG$6))</f>
        <v>4.6351602486866157E-2</v>
      </c>
      <c r="AF18" s="72">
        <f>DEMANDS!$AN$34*(SUM(AF4:AF6)/SUM($H$4:$AG$6))</f>
        <v>0.10088789675682357</v>
      </c>
      <c r="AG18" s="72">
        <f>DEMANDS!$AN$34*(SUM(AG4:AG6)/SUM($H$4:$AG$6))</f>
        <v>3.6766372629535617E-2</v>
      </c>
    </row>
    <row r="19" spans="3:33" ht="15.75" thickBot="1" x14ac:dyDescent="0.3">
      <c r="C19" s="67"/>
      <c r="D19" s="67"/>
      <c r="E19" s="67" t="s">
        <v>8</v>
      </c>
      <c r="F19" s="67" t="s">
        <v>131</v>
      </c>
      <c r="G19" s="67">
        <v>2070</v>
      </c>
      <c r="H19" s="76">
        <f>DEMANDS!$BH$34*(SUM(H4:H6)/SUM($H$4:$AG$6))</f>
        <v>3.9490863986399151E-2</v>
      </c>
      <c r="I19" s="76">
        <f>DEMANDS!$BH$34*(SUM(I4:I6)/SUM($H$4:$AG$6))</f>
        <v>1.057622442539029</v>
      </c>
      <c r="J19" s="76">
        <f>DEMANDS!$BH$34*(SUM(J4:J6)/SUM($H$4:$AG$6))</f>
        <v>0.14674991279875954</v>
      </c>
      <c r="K19" s="76">
        <f>DEMANDS!$BH$34*(SUM(K4:K6)/SUM($H$4:$AG$6))</f>
        <v>6.5691788406106663E-2</v>
      </c>
      <c r="L19" s="76">
        <f>DEMANDS!$BH$34*(SUM(L4:L6)/SUM($H$4:$AG$6))</f>
        <v>5.4341414927709844E-2</v>
      </c>
      <c r="M19" s="76">
        <f>DEMANDS!$BH$34*(SUM(M4:M6)/SUM($H$4:$AG$6))</f>
        <v>2.8533697440977317E-2</v>
      </c>
      <c r="N19" s="76">
        <f>DEMANDS!$BH$34*(SUM(N4:N6)/SUM($H$4:$AG$6))</f>
        <v>8.8403504420484114E-2</v>
      </c>
      <c r="O19" s="76">
        <f>DEMANDS!$BH$34*(SUM(O4:O6)/SUM($H$4:$AG$6))</f>
        <v>0.12342190537905608</v>
      </c>
      <c r="P19" s="76">
        <f>DEMANDS!$BH$34*(SUM(P4:P6)/SUM($H$4:$AG$6))</f>
        <v>5.079376711740264E-2</v>
      </c>
      <c r="Q19" s="76">
        <f>DEMANDS!$BH$34*(SUM(Q4:Q6)/SUM($H$4:$AG$6))</f>
        <v>6.0589176818187374E-2</v>
      </c>
      <c r="R19" s="76">
        <f>DEMANDS!$BH$34*(SUM(R4:R6)/SUM($H$4:$AG$6))</f>
        <v>0.1002651505360265</v>
      </c>
      <c r="S19" s="76">
        <f>DEMANDS!$BH$34*(SUM(S4:S6)/SUM($H$4:$AG$6))</f>
        <v>9.4706899890620741E-2</v>
      </c>
      <c r="T19" s="76">
        <f>DEMANDS!$BH$34*(SUM(T4:T6)/SUM($H$4:$AG$6))</f>
        <v>8.1536987393739727E-2</v>
      </c>
      <c r="U19" s="76">
        <f>DEMANDS!$BH$34*(SUM(U4:U6)/SUM($H$4:$AG$6))</f>
        <v>0.37144866174765295</v>
      </c>
      <c r="V19" s="76">
        <f>DEMANDS!$BH$34*(SUM(V4:V6)/SUM($H$4:$AG$6))</f>
        <v>0.10257799047652323</v>
      </c>
      <c r="W19" s="76">
        <f>DEMANDS!$BH$34*(SUM(W4:W6)/SUM($H$4:$AG$6))</f>
        <v>0.13442982257751201</v>
      </c>
      <c r="X19" s="76">
        <f>DEMANDS!$BH$34*(SUM(X4:X6)/SUM($H$4:$AG$6))</f>
        <v>0.11127703665626636</v>
      </c>
      <c r="Y19" s="76">
        <f>DEMANDS!$BH$34*(SUM(Y4:Y6)/SUM($H$4:$AG$6))</f>
        <v>8.3411437379985715E-2</v>
      </c>
      <c r="Z19" s="76">
        <f>DEMANDS!$BH$34*(SUM(Z4:Z6)/SUM($H$4:$AG$6))</f>
        <v>0.1765893458739578</v>
      </c>
      <c r="AA19" s="76">
        <f>DEMANDS!$BH$34*(SUM(AA4:AA6)/SUM($H$4:$AG$6))</f>
        <v>2.3981344744071091E-2</v>
      </c>
      <c r="AB19" s="76">
        <f>DEMANDS!$BH$34*(SUM(AB4:AB6)/SUM($H$4:$AG$6))</f>
        <v>9.4904848014834786E-2</v>
      </c>
      <c r="AC19" s="76">
        <f>DEMANDS!$BH$34*(SUM(AC4:AC6)/SUM($H$4:$AG$6))</f>
        <v>4.6124938356609711E-2</v>
      </c>
      <c r="AD19" s="76">
        <f>DEMANDS!$BH$34*(SUM(AD4:AD6)/SUM($H$4:$AG$6))</f>
        <v>4.6178371656727391E-2</v>
      </c>
      <c r="AE19" s="76">
        <f>DEMANDS!$BH$34*(SUM(AE4:AE6)/SUM($H$4:$AG$6))</f>
        <v>5.2392369991859013E-2</v>
      </c>
      <c r="AF19" s="76">
        <f>DEMANDS!$BH$34*(SUM(AF4:AF6)/SUM($H$4:$AG$6))</f>
        <v>0.11403610082481408</v>
      </c>
      <c r="AG19" s="76">
        <f>DEMANDS!$BH$34*(SUM(AG4:AG6)/SUM($H$4:$AG$6))</f>
        <v>4.1557946105768483E-2</v>
      </c>
    </row>
    <row r="20" spans="3:33" x14ac:dyDescent="0.25">
      <c r="C20" s="77"/>
      <c r="D20" s="77"/>
      <c r="E20" s="77" t="s">
        <v>8</v>
      </c>
      <c r="F20" s="77" t="s">
        <v>132</v>
      </c>
      <c r="G20" s="77">
        <v>2020</v>
      </c>
      <c r="H20" s="78">
        <f>DEMANDS!$J$35*(SUM(H4:H6)/SUM($H$4:$AG$6))</f>
        <v>9.6399062882648826E-3</v>
      </c>
      <c r="I20" s="78">
        <f>DEMANDS!$J$35*(SUM(I4:I6)/SUM($H$4:$AG$6))</f>
        <v>0.25817062999567164</v>
      </c>
      <c r="J20" s="78">
        <f>DEMANDS!$J$35*(SUM(J4:J6)/SUM($H$4:$AG$6))</f>
        <v>3.5822346345177447E-2</v>
      </c>
      <c r="K20" s="78">
        <f>DEMANDS!$J$35*(SUM(K4:K6)/SUM($H$4:$AG$6))</f>
        <v>1.6035675602374577E-2</v>
      </c>
      <c r="L20" s="78">
        <f>DEMANDS!$J$35*(SUM(L4:L6)/SUM($H$4:$AG$6))</f>
        <v>1.3264995864746247E-2</v>
      </c>
      <c r="M20" s="78">
        <f>DEMANDS!$J$35*(SUM(M4:M6)/SUM($H$4:$AG$6))</f>
        <v>6.9652102188358699E-3</v>
      </c>
      <c r="N20" s="78">
        <f>DEMANDS!$J$35*(SUM(N4:N6)/SUM($H$4:$AG$6))</f>
        <v>2.1579712676359258E-2</v>
      </c>
      <c r="O20" s="78">
        <f>DEMANDS!$J$35*(SUM(O4:O6)/SUM($H$4:$AG$6))</f>
        <v>3.0127869630377307E-2</v>
      </c>
      <c r="P20" s="78">
        <f>DEMANDS!$J$35*(SUM(P4:P6)/SUM($H$4:$AG$6))</f>
        <v>1.2398998290043707E-2</v>
      </c>
      <c r="Q20" s="78">
        <f>DEMANDS!$J$35*(SUM(Q4:Q6)/SUM($H$4:$AG$6))</f>
        <v>1.4790104030430816E-2</v>
      </c>
      <c r="R20" s="78">
        <f>DEMANDS!$J$35*(SUM(R4:R6)/SUM($H$4:$AG$6))</f>
        <v>2.4475196477822068E-2</v>
      </c>
      <c r="S20" s="78">
        <f>DEMANDS!$J$35*(SUM(S4:S6)/SUM($H$4:$AG$6))</f>
        <v>2.3118401261418269E-2</v>
      </c>
      <c r="T20" s="78">
        <f>DEMANDS!$J$35*(SUM(T4:T6)/SUM($H$4:$AG$6))</f>
        <v>1.9903563461508244E-2</v>
      </c>
      <c r="U20" s="78">
        <f>DEMANDS!$J$35*(SUM(U4:U6)/SUM($H$4:$AG$6))</f>
        <v>9.0672371497924079E-2</v>
      </c>
      <c r="V20" s="78">
        <f>DEMANDS!$J$35*(SUM(V4:V6)/SUM($H$4:$AG$6))</f>
        <v>2.5039771623451276E-2</v>
      </c>
      <c r="W20" s="78">
        <f>DEMANDS!$J$35*(SUM(W4:W6)/SUM($H$4:$AG$6))</f>
        <v>3.2814954173745137E-2</v>
      </c>
      <c r="X20" s="78">
        <f>DEMANDS!$J$35*(SUM(X4:X6)/SUM($H$4:$AG$6))</f>
        <v>2.7163249853729893E-2</v>
      </c>
      <c r="Y20" s="78">
        <f>DEMANDS!$J$35*(SUM(Y4:Y6)/SUM($H$4:$AG$6))</f>
        <v>2.0361125550189669E-2</v>
      </c>
      <c r="Z20" s="78">
        <f>DEMANDS!$J$35*(SUM(Z4:Z6)/SUM($H$4:$AG$6))</f>
        <v>4.3106292795144469E-2</v>
      </c>
      <c r="AA20" s="78">
        <f>DEMANDS!$J$35*(SUM(AA4:AA6)/SUM($H$4:$AG$6))</f>
        <v>5.8539594393031682E-3</v>
      </c>
      <c r="AB20" s="78">
        <f>DEMANDS!$J$35*(SUM(AB4:AB6)/SUM($H$4:$AG$6))</f>
        <v>2.3166721332815506E-2</v>
      </c>
      <c r="AC20" s="78">
        <f>DEMANDS!$J$35*(SUM(AC4:AC6)/SUM($H$4:$AG$6))</f>
        <v>1.125931515357193E-2</v>
      </c>
      <c r="AD20" s="78">
        <f>DEMANDS!$J$35*(SUM(AD4:AD6)/SUM($H$4:$AG$6))</f>
        <v>1.1272358474325422E-2</v>
      </c>
      <c r="AE20" s="78">
        <f>DEMANDS!$J$35*(SUM(AE4:AE6)/SUM($H$4:$AG$6))</f>
        <v>1.2789224796792653E-2</v>
      </c>
      <c r="AF20" s="78">
        <f>DEMANDS!$J$35*(SUM(AF4:AF6)/SUM($H$4:$AG$6))</f>
        <v>2.7836750439517777E-2</v>
      </c>
      <c r="AG20" s="78">
        <f>DEMANDS!$J$35*(SUM(AG4:AG6)/SUM($H$4:$AG$6))</f>
        <v>1.0144490789827853E-2</v>
      </c>
    </row>
    <row r="21" spans="3:33" x14ac:dyDescent="0.25">
      <c r="E21" t="s">
        <v>8</v>
      </c>
      <c r="F21" t="s">
        <v>132</v>
      </c>
      <c r="G21">
        <v>2030</v>
      </c>
      <c r="H21" s="9">
        <f>DEMANDS!T$35*(SUM(H4:H6)/SUM($H$4:$AG$6))</f>
        <v>1.1146462379135497E-2</v>
      </c>
      <c r="I21" s="9">
        <f>DEMANDS!U$35*(SUM(I4:I6)/SUM($H$4:$AG$6))</f>
        <v>0.30251446378584301</v>
      </c>
      <c r="J21" s="9">
        <f>DEMANDS!V$35*(SUM(J4:J6)/SUM($H$4:$AG$6))</f>
        <v>4.2522416039642318E-2</v>
      </c>
      <c r="K21" s="9">
        <f>DEMANDS!W$35*(SUM(K4:K6)/SUM($H$4:$AG$6))</f>
        <v>1.9281325542476004E-2</v>
      </c>
      <c r="L21" s="9">
        <f>DEMANDS!X$35*(SUM(L4:L6)/SUM($H$4:$AG$6))</f>
        <v>1.6152635768959606E-2</v>
      </c>
      <c r="M21" s="9">
        <f>DEMANDS!Y$35*(SUM(M4:M6)/SUM($H$4:$AG$6))</f>
        <v>8.5853097705650104E-3</v>
      </c>
      <c r="N21" s="9">
        <f>DEMANDS!Z$35*(SUM(N4:N6)/SUM($H$4:$AG$6))</f>
        <v>2.6912753738687747E-2</v>
      </c>
      <c r="O21" s="9">
        <f>DEMANDS!AA$35*(SUM(O4:O6)/SUM($H$4:$AG$6))</f>
        <v>3.8011477845531799E-2</v>
      </c>
      <c r="P21" s="9">
        <f>DEMANDS!AB$35*(SUM(P4:P6)/SUM($H$4:$AG$6))</f>
        <v>1.582275657545705E-2</v>
      </c>
      <c r="Q21" s="9">
        <f>DEMANDS!AC$35*(SUM(Q4:Q6)/SUM($H$4:$AG$6))</f>
        <v>1.9080528837831873E-2</v>
      </c>
      <c r="R21" s="9">
        <f>DEMANDS!AD$35*(SUM(R4:R6)/SUM($H$4:$AG$6))</f>
        <v>3.1903316961961435E-2</v>
      </c>
      <c r="S21" s="9">
        <f>DEMANDS!AE$35*(SUM(S4:S6)/SUM($H$4:$AG$6))</f>
        <v>3.0184212859780266E-2</v>
      </c>
      <c r="T21" s="9">
        <f>DEMANDS!AF$35*(SUM(T4:T6)/SUM($H$4:$AG$6))</f>
        <v>2.6247787430734963E-2</v>
      </c>
      <c r="U21" s="9">
        <f>DEMANDS!AG$35*(SUM(U4:U6)/SUM($H$4:$AG$6))</f>
        <v>0.12074662950721285</v>
      </c>
      <c r="V21" s="9">
        <f>DEMANDS!AH$35*(SUM(V4:V6)/SUM($H$4:$AG$6))</f>
        <v>3.3662551223679386E-2</v>
      </c>
      <c r="W21" s="9">
        <f>DEMANDS!AI$35*(SUM(W4:W6)/SUM($H$4:$AG$6))</f>
        <v>4.4522586254573823E-2</v>
      </c>
      <c r="X21" s="9">
        <f>DEMANDS!AJ$35*(SUM(X4:X6)/SUM($H$4:$AG$6))</f>
        <v>3.718412049777664E-2</v>
      </c>
      <c r="Y21" s="9">
        <f>DEMANDS!AK$35*(SUM(Y4:Y6)/SUM($H$4:$AG$6))</f>
        <v>2.8113402764215048E-2</v>
      </c>
      <c r="Z21" s="9">
        <f>DEMANDS!AL$35*(SUM(Z4:Z6)/SUM($H$4:$AG$6))</f>
        <v>6.0014147070094788E-2</v>
      </c>
      <c r="AA21" s="9">
        <f>DEMANDS!AM$35*(SUM(AA4:AA6)/SUM($H$4:$AG$6))</f>
        <v>8.2151651752009978E-3</v>
      </c>
      <c r="AB21" s="9">
        <f>DEMANDS!AN$35*(SUM(AB4:AB6)/SUM($H$4:$AG$6))</f>
        <v>3.2759657892067542E-2</v>
      </c>
      <c r="AC21" s="9">
        <f>DEMANDS!AO$35*(SUM(AC4:AC6)/SUM($H$4:$AG$6))</f>
        <v>1.6038113803353151E-2</v>
      </c>
      <c r="AD21" s="9">
        <f>DEMANDS!AP$35*(SUM(AD4:AD6)/SUM($H$4:$AG$6))</f>
        <v>1.6172726825165937E-2</v>
      </c>
      <c r="AE21" s="9">
        <f>DEMANDS!AQ$35*(SUM(AE4:AE6)/SUM($H$4:$AG$6))</f>
        <v>1.8476847276996389E-2</v>
      </c>
      <c r="AF21" s="9">
        <f>DEMANDS!AR$35*(SUM(AF4:AF6)/SUM($H$4:$AG$6))</f>
        <v>4.0487047738119383E-2</v>
      </c>
      <c r="AG21" s="9">
        <f>DEMANDS!AS$35*(SUM(AG4:AG6)/SUM($H$4:$AG$6))</f>
        <v>1.4850942417367402E-2</v>
      </c>
    </row>
    <row r="22" spans="3:33" x14ac:dyDescent="0.25">
      <c r="C22" s="71"/>
      <c r="D22" s="71"/>
      <c r="E22" s="71" t="s">
        <v>8</v>
      </c>
      <c r="F22" s="71" t="s">
        <v>132</v>
      </c>
      <c r="G22" s="71">
        <v>2040</v>
      </c>
      <c r="H22" s="72">
        <f>DEMANDS!$AD$35*(SUM(H4:H6)/SUM($H$4:$AG$6))</f>
        <v>1.2565577811675515E-2</v>
      </c>
      <c r="I22" s="72">
        <f>DEMANDS!$AD$35*(SUM(I4:I6)/SUM($H$4:$AG$6))</f>
        <v>0.3365243440020837</v>
      </c>
      <c r="J22" s="72">
        <f>DEMANDS!$AD$35*(SUM(J4:J6)/SUM($H$4:$AG$6))</f>
        <v>4.6694279688701962E-2</v>
      </c>
      <c r="K22" s="72">
        <f>DEMANDS!$AD$35*(SUM(K4:K6)/SUM($H$4:$AG$6))</f>
        <v>2.090243655062466E-2</v>
      </c>
      <c r="L22" s="72">
        <f>DEMANDS!$AD$35*(SUM(L4:L6)/SUM($H$4:$AG$6))</f>
        <v>1.7290867019416286E-2</v>
      </c>
      <c r="M22" s="72">
        <f>DEMANDS!$AD$35*(SUM(M4:M6)/SUM($H$4:$AG$6))</f>
        <v>9.0791225933393293E-3</v>
      </c>
      <c r="N22" s="72">
        <f>DEMANDS!$AD$35*(SUM(N4:N6)/SUM($H$4:$AG$6))</f>
        <v>2.8129065851863172E-2</v>
      </c>
      <c r="O22" s="72">
        <f>DEMANDS!$AD$35*(SUM(O4:O6)/SUM($H$4:$AG$6))</f>
        <v>3.9271552940444869E-2</v>
      </c>
      <c r="P22" s="72">
        <f>DEMANDS!$AD$35*(SUM(P4:P6)/SUM($H$4:$AG$6))</f>
        <v>1.6162042777328585E-2</v>
      </c>
      <c r="Q22" s="72">
        <f>DEMANDS!$AD$35*(SUM(Q4:Q6)/SUM($H$4:$AG$6))</f>
        <v>1.9278839179525376E-2</v>
      </c>
      <c r="R22" s="72">
        <f>DEMANDS!$AD$35*(SUM(R4:R6)/SUM($H$4:$AG$6))</f>
        <v>3.1903316961961435E-2</v>
      </c>
      <c r="S22" s="72">
        <f>DEMANDS!$AD$35*(SUM(S4:S6)/SUM($H$4:$AG$6))</f>
        <v>3.0134740032226597E-2</v>
      </c>
      <c r="T22" s="72">
        <f>DEMANDS!$AD$35*(SUM(T4:T6)/SUM($H$4:$AG$6))</f>
        <v>2.5944212311447664E-2</v>
      </c>
      <c r="U22" s="72">
        <f>DEMANDS!$AD$35*(SUM(U4:U6)/SUM($H$4:$AG$6))</f>
        <v>0.11819105968004069</v>
      </c>
      <c r="V22" s="72">
        <f>DEMANDS!$AD$35*(SUM(V4:V6)/SUM($H$4:$AG$6))</f>
        <v>3.2639238319576491E-2</v>
      </c>
      <c r="W22" s="72">
        <f>DEMANDS!$AD$35*(SUM(W4:W6)/SUM($H$4:$AG$6))</f>
        <v>4.2774156483110268E-2</v>
      </c>
      <c r="X22" s="72">
        <f>DEMANDS!$AD$35*(SUM(X4:X6)/SUM($H$4:$AG$6))</f>
        <v>3.5407183373819102E-2</v>
      </c>
      <c r="Y22" s="72">
        <f>DEMANDS!$AD$35*(SUM(Y4:Y6)/SUM($H$4:$AG$6))</f>
        <v>2.6540642593762584E-2</v>
      </c>
      <c r="Z22" s="72">
        <f>DEMANDS!$AD$35*(SUM(Z4:Z6)/SUM($H$4:$AG$6))</f>
        <v>5.6188873635591101E-2</v>
      </c>
      <c r="AA22" s="72">
        <f>DEMANDS!$AD$35*(SUM(AA4:AA6)/SUM($H$4:$AG$6))</f>
        <v>7.6306118173059901E-3</v>
      </c>
      <c r="AB22" s="72">
        <f>DEMANDS!$AD$35*(SUM(AB4:AB6)/SUM($H$4:$AG$6))</f>
        <v>3.0197725044616895E-2</v>
      </c>
      <c r="AC22" s="72">
        <f>DEMANDS!$AD$35*(SUM(AC4:AC6)/SUM($H$4:$AG$6))</f>
        <v>1.4676470542106353E-2</v>
      </c>
      <c r="AD22" s="72">
        <f>DEMANDS!$AD$35*(SUM(AD4:AD6)/SUM($H$4:$AG$6))</f>
        <v>1.469347245653888E-2</v>
      </c>
      <c r="AE22" s="72">
        <f>DEMANDS!$AD$35*(SUM(AE4:AE6)/SUM($H$4:$AG$6))</f>
        <v>1.6670701408243012E-2</v>
      </c>
      <c r="AF22" s="72">
        <f>DEMANDS!$AD$35*(SUM(AF4:AF6)/SUM($H$4:$AG$6))</f>
        <v>3.6285088590307463E-2</v>
      </c>
      <c r="AG22" s="72">
        <f>DEMANDS!$AD$35*(SUM(AG4:AG6)/SUM($H$4:$AG$6))</f>
        <v>1.3223301613894786E-2</v>
      </c>
    </row>
    <row r="23" spans="3:33" x14ac:dyDescent="0.25">
      <c r="E23" t="s">
        <v>8</v>
      </c>
      <c r="F23" t="s">
        <v>132</v>
      </c>
      <c r="G23">
        <v>2050</v>
      </c>
      <c r="H23" s="9">
        <f>DEMANDS!$AN$35*(SUM(H4:H6)/SUM($H$4:$AG$6))</f>
        <v>1.3631623896119455E-2</v>
      </c>
      <c r="I23" s="9">
        <f>DEMANDS!$AN$35*(SUM(I4:I6)/SUM($H$4:$AG$6))</f>
        <v>0.36507459967836048</v>
      </c>
      <c r="J23" s="9">
        <f>DEMANDS!$AN$35*(SUM(J4:J6)/SUM($H$4:$AG$6))</f>
        <v>5.0655757208806024E-2</v>
      </c>
      <c r="K23" s="9">
        <f>DEMANDS!$AN$35*(SUM(K4:K6)/SUM($H$4:$AG$6))</f>
        <v>2.2675770095177364E-2</v>
      </c>
      <c r="L23" s="9">
        <f>DEMANDS!$AN$35*(SUM(L4:L6)/SUM($H$4:$AG$6))</f>
        <v>1.8757800045413893E-2</v>
      </c>
      <c r="M23" s="9">
        <f>DEMANDS!$AN$35*(SUM(M4:M6)/SUM($H$4:$AG$6))</f>
        <v>9.8493826829169628E-3</v>
      </c>
      <c r="N23" s="9">
        <f>DEMANDS!$AN$35*(SUM(N4:N6)/SUM($H$4:$AG$6))</f>
        <v>3.0515496540516555E-2</v>
      </c>
      <c r="O23" s="9">
        <f>DEMANDS!$AN$35*(SUM(O4:O6)/SUM($H$4:$AG$6))</f>
        <v>4.2603296682725805E-2</v>
      </c>
      <c r="P23" s="9">
        <f>DEMANDS!$AN$35*(SUM(P4:P6)/SUM($H$4:$AG$6))</f>
        <v>1.7533207930066533E-2</v>
      </c>
      <c r="Q23" s="9">
        <f>DEMANDS!$AN$35*(SUM(Q4:Q6)/SUM($H$4:$AG$6))</f>
        <v>2.0914428989081219E-2</v>
      </c>
      <c r="R23" s="9">
        <f>DEMANDS!$AN$35*(SUM(R4:R6)/SUM($H$4:$AG$6))</f>
        <v>3.4609949847277027E-2</v>
      </c>
      <c r="S23" s="9">
        <f>DEMANDS!$AN$35*(SUM(S4:S6)/SUM($H$4:$AG$6))</f>
        <v>3.2691329319130838E-2</v>
      </c>
      <c r="T23" s="9">
        <f>DEMANDS!$AN$35*(SUM(T4:T6)/SUM($H$4:$AG$6))</f>
        <v>2.8145283075014332E-2</v>
      </c>
      <c r="U23" s="9">
        <f>DEMANDS!$AN$35*(SUM(U4:U6)/SUM($H$4:$AG$6))</f>
        <v>0.12821822423041376</v>
      </c>
      <c r="V23" s="9">
        <f>DEMANDS!$AN$35*(SUM(V4:V6)/SUM($H$4:$AG$6))</f>
        <v>3.5408305745786441E-2</v>
      </c>
      <c r="W23" s="9">
        <f>DEMANDS!$AN$35*(SUM(W4:W6)/SUM($H$4:$AG$6))</f>
        <v>4.6403056221556264E-2</v>
      </c>
      <c r="X23" s="9">
        <f>DEMANDS!$AN$35*(SUM(X4:X6)/SUM($H$4:$AG$6))</f>
        <v>3.8411079395359503E-2</v>
      </c>
      <c r="Y23" s="9">
        <f>DEMANDS!$AN$35*(SUM(Y4:Y6)/SUM($H$4:$AG$6))</f>
        <v>2.8792313670075304E-2</v>
      </c>
      <c r="Z23" s="9">
        <f>DEMANDS!$AN$35*(SUM(Z4:Z6)/SUM($H$4:$AG$6))</f>
        <v>6.0955859255057018E-2</v>
      </c>
      <c r="AA23" s="9">
        <f>DEMANDS!$AN$35*(SUM(AA4:AA6)/SUM($H$4:$AG$6))</f>
        <v>8.2779822742532483E-3</v>
      </c>
      <c r="AB23" s="9">
        <f>DEMANDS!$AN$35*(SUM(AB4:AB6)/SUM($H$4:$AG$6))</f>
        <v>3.2759657892067542E-2</v>
      </c>
      <c r="AC23" s="9">
        <f>DEMANDS!$AN$35*(SUM(AC4:AC6)/SUM($H$4:$AG$6))</f>
        <v>1.5921601819741015E-2</v>
      </c>
      <c r="AD23" s="9">
        <f>DEMANDS!$AN$35*(SUM(AD4:AD6)/SUM($H$4:$AG$6))</f>
        <v>1.5940046152865345E-2</v>
      </c>
      <c r="AE23" s="9">
        <f>DEMANDS!$AN$35*(SUM(AE4:AE6)/SUM($H$4:$AG$6))</f>
        <v>1.8085020449320349E-2</v>
      </c>
      <c r="AF23" s="9">
        <f>DEMANDS!$AN$35*(SUM(AF4:AF6)/SUM($H$4:$AG$6))</f>
        <v>3.9363464865169819E-2</v>
      </c>
      <c r="AG23" s="9">
        <f>DEMANDS!$AN$35*(SUM(AG4:AG6)/SUM($H$4:$AG$6))</f>
        <v>1.4345148067769403E-2</v>
      </c>
    </row>
    <row r="24" spans="3:33" ht="15.75" thickBot="1" x14ac:dyDescent="0.3">
      <c r="C24" s="79"/>
      <c r="D24" s="79"/>
      <c r="E24" s="79" t="s">
        <v>8</v>
      </c>
      <c r="F24" s="79" t="s">
        <v>132</v>
      </c>
      <c r="G24" s="79">
        <v>2070</v>
      </c>
      <c r="H24" s="80">
        <f>DEMANDS!$BH$35*(SUM(H4:H6)/SUM($H$4:$AG$6))</f>
        <v>1.5408163783716549E-2</v>
      </c>
      <c r="I24" s="80">
        <f>DEMANDS!$BH$35*(SUM(I4:I6)/SUM($H$4:$AG$6))</f>
        <v>0.41265290679859862</v>
      </c>
      <c r="J24" s="80">
        <f>DEMANDS!$BH$35*(SUM(J4:J6)/SUM($H$4:$AG$6))</f>
        <v>5.7257463205367155E-2</v>
      </c>
      <c r="K24" s="80">
        <f>DEMANDS!$BH$35*(SUM(K4:K6)/SUM($H$4:$AG$6))</f>
        <v>2.5630987343177564E-2</v>
      </c>
      <c r="L24" s="80">
        <f>DEMANDS!$BH$35*(SUM(L4:L6)/SUM($H$4:$AG$6))</f>
        <v>2.1202408276846597E-2</v>
      </c>
      <c r="M24" s="80">
        <f>DEMANDS!$BH$35*(SUM(M4:M6)/SUM($H$4:$AG$6))</f>
        <v>1.1133002399669214E-2</v>
      </c>
      <c r="N24" s="80">
        <f>DEMANDS!$BH$35*(SUM(N4:N6)/SUM($H$4:$AG$6))</f>
        <v>3.4492425276754016E-2</v>
      </c>
      <c r="O24" s="80">
        <f>DEMANDS!$BH$35*(SUM(O4:O6)/SUM($H$4:$AG$6))</f>
        <v>4.8155566645333943E-2</v>
      </c>
      <c r="P24" s="80">
        <f>DEMANDS!$BH$35*(SUM(P4:P6)/SUM($H$4:$AG$6))</f>
        <v>1.9818221328518931E-2</v>
      </c>
      <c r="Q24" s="80">
        <f>DEMANDS!$BH$35*(SUM(Q4:Q6)/SUM($H$4:$AG$6))</f>
        <v>2.364009965081337E-2</v>
      </c>
      <c r="R24" s="80">
        <f>DEMANDS!$BH$35*(SUM(R4:R6)/SUM($H$4:$AG$6))</f>
        <v>3.9120487761173398E-2</v>
      </c>
      <c r="S24" s="80">
        <f>DEMANDS!$BH$35*(SUM(S4:S6)/SUM($H$4:$AG$6))</f>
        <v>3.6951823223348751E-2</v>
      </c>
      <c r="T24" s="80">
        <f>DEMANDS!$BH$35*(SUM(T4:T6)/SUM($H$4:$AG$6))</f>
        <v>3.1813314001594421E-2</v>
      </c>
      <c r="U24" s="80">
        <f>DEMANDS!$BH$35*(SUM(U4:U6)/SUM($H$4:$AG$6))</f>
        <v>0.14492825022570566</v>
      </c>
      <c r="V24" s="80">
        <f>DEMANDS!$BH$35*(SUM(V4:V6)/SUM($H$4:$AG$6))</f>
        <v>4.0022889304501708E-2</v>
      </c>
      <c r="W24" s="80">
        <f>DEMANDS!$BH$35*(SUM(W4:W6)/SUM($H$4:$AG$6))</f>
        <v>5.2450529428873308E-2</v>
      </c>
      <c r="X24" s="80">
        <f>DEMANDS!$BH$35*(SUM(X4:X6)/SUM($H$4:$AG$6))</f>
        <v>4.341699910027013E-2</v>
      </c>
      <c r="Y24" s="80">
        <f>DEMANDS!$BH$35*(SUM(Y4:Y6)/SUM($H$4:$AG$6))</f>
        <v>3.2544668787916918E-2</v>
      </c>
      <c r="Z24" s="80">
        <f>DEMANDS!$BH$35*(SUM(Z4:Z6)/SUM($H$4:$AG$6))</f>
        <v>6.8899924919910829E-2</v>
      </c>
      <c r="AA24" s="80">
        <f>DEMANDS!$BH$35*(SUM(AA4:AA6)/SUM($H$4:$AG$6))</f>
        <v>9.3568094052760634E-3</v>
      </c>
      <c r="AB24" s="80">
        <f>DEMANDS!$BH$35*(SUM(AB4:AB6)/SUM($H$4:$AG$6))</f>
        <v>3.7029056710051397E-2</v>
      </c>
      <c r="AC24" s="80">
        <f>DEMANDS!$BH$35*(SUM(AC4:AC6)/SUM($H$4:$AG$6))</f>
        <v>1.7996582828809234E-2</v>
      </c>
      <c r="AD24" s="80">
        <f>DEMANDS!$BH$35*(SUM(AD4:AD6)/SUM($H$4:$AG$6))</f>
        <v>1.8017430917622923E-2</v>
      </c>
      <c r="AE24" s="80">
        <f>DEMANDS!$BH$35*(SUM(AE4:AE6)/SUM($H$4:$AG$6))</f>
        <v>2.0441948753759032E-2</v>
      </c>
      <c r="AF24" s="80">
        <f>DEMANDS!$BH$35*(SUM(AF4:AF6)/SUM($H$4:$AG$6))</f>
        <v>4.4493504101867677E-2</v>
      </c>
      <c r="AG24" s="80">
        <f>DEMANDS!$BH$35*(SUM(AG4:AG6)/SUM($H$4:$AG$6))</f>
        <v>1.6214677914696409E-2</v>
      </c>
    </row>
    <row r="25" spans="3:33" x14ac:dyDescent="0.25">
      <c r="C25" s="60"/>
      <c r="D25" s="60"/>
      <c r="E25" s="60" t="s">
        <v>8</v>
      </c>
      <c r="F25" s="60" t="s">
        <v>133</v>
      </c>
      <c r="G25" s="60">
        <v>2020</v>
      </c>
      <c r="H25" s="75">
        <f>DEMANDS!$J$36*(SUM(H4:H6)/SUM($H$4:$AG$6))</f>
        <v>1.2853238923606838E-2</v>
      </c>
      <c r="I25" s="75">
        <f>DEMANDS!$J$36*(SUM(I4:I6)/SUM($H$4:$AG$6))</f>
        <v>0.34422832454626928</v>
      </c>
      <c r="J25" s="75">
        <f>DEMANDS!$J$36*(SUM(J4:J6)/SUM($H$4:$AG$6))</f>
        <v>4.7763241945543308E-2</v>
      </c>
      <c r="K25" s="75">
        <f>DEMANDS!$J$36*(SUM(K4:K6)/SUM($H$4:$AG$6))</f>
        <v>2.1380951604237215E-2</v>
      </c>
      <c r="L25" s="75">
        <f>DEMANDS!$J$36*(SUM(L4:L6)/SUM($H$4:$AG$6))</f>
        <v>1.768670317654392E-2</v>
      </c>
      <c r="M25" s="75">
        <f>DEMANDS!$J$36*(SUM(M4:M6)/SUM($H$4:$AG$6))</f>
        <v>9.2869690242558672E-3</v>
      </c>
      <c r="N25" s="75">
        <f>DEMANDS!$J$36*(SUM(N4:N6)/SUM($H$4:$AG$6))</f>
        <v>2.8773018599743804E-2</v>
      </c>
      <c r="O25" s="75">
        <f>DEMANDS!$J$36*(SUM(O4:O6)/SUM($H$4:$AG$6))</f>
        <v>4.0170588285689514E-2</v>
      </c>
      <c r="P25" s="75">
        <f>DEMANDS!$J$36*(SUM(P4:P6)/SUM($H$4:$AG$6))</f>
        <v>1.653203700012414E-2</v>
      </c>
      <c r="Q25" s="75">
        <f>DEMANDS!$J$36*(SUM(Q4:Q6)/SUM($H$4:$AG$6))</f>
        <v>1.9720185562337515E-2</v>
      </c>
      <c r="R25" s="75">
        <f>DEMANDS!$J$36*(SUM(R4:R6)/SUM($H$4:$AG$6))</f>
        <v>3.2633672841262736E-2</v>
      </c>
      <c r="S25" s="75">
        <f>DEMANDS!$J$36*(SUM(S4:S6)/SUM($H$4:$AG$6))</f>
        <v>3.0824608254392798E-2</v>
      </c>
      <c r="T25" s="75">
        <f>DEMANDS!$J$36*(SUM(T4:T6)/SUM($H$4:$AG$6))</f>
        <v>2.6538147669896428E-2</v>
      </c>
      <c r="U25" s="75">
        <f>DEMANDS!$J$36*(SUM(U4:U6)/SUM($H$4:$AG$6))</f>
        <v>0.12089678258092561</v>
      </c>
      <c r="V25" s="75">
        <f>DEMANDS!$J$36*(SUM(V4:V6)/SUM($H$4:$AG$6))</f>
        <v>3.3386441490677536E-2</v>
      </c>
      <c r="W25" s="75">
        <f>DEMANDS!$J$36*(SUM(W4:W6)/SUM($H$4:$AG$6))</f>
        <v>4.3753376189538971E-2</v>
      </c>
      <c r="X25" s="75">
        <f>DEMANDS!$J$36*(SUM(X4:X6)/SUM($H$4:$AG$6))</f>
        <v>3.6217752524901448E-2</v>
      </c>
      <c r="Y25" s="75">
        <f>DEMANDS!$J$36*(SUM(Y4:Y6)/SUM($H$4:$AG$6))</f>
        <v>2.7148231904363142E-2</v>
      </c>
      <c r="Z25" s="75">
        <f>DEMANDS!$J$36*(SUM(Z4:Z6)/SUM($H$4:$AG$6))</f>
        <v>5.747519362106477E-2</v>
      </c>
      <c r="AA25" s="75">
        <f>DEMANDS!$J$36*(SUM(AA4:AA6)/SUM($H$4:$AG$6))</f>
        <v>7.8052977977662742E-3</v>
      </c>
      <c r="AB25" s="75">
        <f>DEMANDS!$J$36*(SUM(AB4:AB6)/SUM($H$4:$AG$6))</f>
        <v>3.0889035169333917E-2</v>
      </c>
      <c r="AC25" s="75">
        <f>DEMANDS!$J$36*(SUM(AC4:AC6)/SUM($H$4:$AG$6))</f>
        <v>1.5012455874308651E-2</v>
      </c>
      <c r="AD25" s="75">
        <f>DEMANDS!$J$36*(SUM(AD4:AD6)/SUM($H$4:$AG$6))</f>
        <v>1.5029847009967923E-2</v>
      </c>
      <c r="AE25" s="75">
        <f>DEMANDS!$J$36*(SUM(AE4:AE6)/SUM($H$4:$AG$6))</f>
        <v>1.7052340245361543E-2</v>
      </c>
      <c r="AF25" s="75">
        <f>DEMANDS!$J$36*(SUM(AF4:AF6)/SUM($H$4:$AG$6))</f>
        <v>3.7115755439603951E-2</v>
      </c>
      <c r="AG25" s="75">
        <f>DEMANDS!$J$36*(SUM(AG4:AG6)/SUM($H$4:$AG$6))</f>
        <v>1.3526019857549433E-2</v>
      </c>
    </row>
    <row r="26" spans="3:33" x14ac:dyDescent="0.25">
      <c r="C26" s="71"/>
      <c r="D26" s="71"/>
      <c r="E26" s="71" t="s">
        <v>8</v>
      </c>
      <c r="F26" s="71" t="s">
        <v>133</v>
      </c>
      <c r="G26" s="71">
        <v>2030</v>
      </c>
      <c r="H26" s="72">
        <f>DEMANDS!T$36*(SUM(H4:H6)/SUM($H$4:$AG$6))</f>
        <v>1.4861985150875463E-2</v>
      </c>
      <c r="I26" s="72">
        <f>DEMANDS!U$36*(SUM(I4:I6)/SUM($H$4:$AG$6))</f>
        <v>0.40335357674790373</v>
      </c>
      <c r="J26" s="72">
        <f>DEMANDS!V$36*(SUM(J4:J6)/SUM($H$4:$AG$6))</f>
        <v>5.6696689430671826E-2</v>
      </c>
      <c r="K26" s="72">
        <f>DEMANDS!W$36*(SUM(K4:K6)/SUM($H$4:$AG$6))</f>
        <v>2.5708495139935075E-2</v>
      </c>
      <c r="L26" s="72">
        <f>DEMANDS!X$36*(SUM(L4:L6)/SUM($H$4:$AG$6))</f>
        <v>2.153689886354743E-2</v>
      </c>
      <c r="M26" s="72">
        <f>DEMANDS!Y$36*(SUM(M4:M6)/SUM($H$4:$AG$6))</f>
        <v>1.1447106892375235E-2</v>
      </c>
      <c r="N26" s="72">
        <f>DEMANDS!Z$36*(SUM(N4:N6)/SUM($H$4:$AG$6))</f>
        <v>3.5883756911272775E-2</v>
      </c>
      <c r="O26" s="72">
        <f>DEMANDS!AA$36*(SUM(O4:O6)/SUM($H$4:$AG$6))</f>
        <v>5.0682090881191313E-2</v>
      </c>
      <c r="P26" s="72">
        <f>DEMANDS!AB$36*(SUM(P4:P6)/SUM($H$4:$AG$6))</f>
        <v>2.1097058893819028E-2</v>
      </c>
      <c r="Q26" s="72">
        <f>DEMANDS!AC$36*(SUM(Q4:Q6)/SUM($H$4:$AG$6))</f>
        <v>2.5440765564284974E-2</v>
      </c>
      <c r="R26" s="72">
        <f>DEMANDS!AD$36*(SUM(R4:R6)/SUM($H$4:$AG$6))</f>
        <v>4.2537857019091116E-2</v>
      </c>
      <c r="S26" s="72">
        <f>DEMANDS!AE$36*(SUM(S4:S6)/SUM($H$4:$AG$6))</f>
        <v>4.0245712770055647E-2</v>
      </c>
      <c r="T26" s="72">
        <f>DEMANDS!AF$36*(SUM(T4:T6)/SUM($H$4:$AG$6))</f>
        <v>3.4997133060720359E-2</v>
      </c>
      <c r="U26" s="72">
        <f>DEMANDS!AG$36*(SUM(U4:U6)/SUM($H$4:$AG$6))</f>
        <v>0.16099588853532198</v>
      </c>
      <c r="V26" s="72">
        <f>DEMANDS!AH$36*(SUM(V4:V6)/SUM($H$4:$AG$6))</f>
        <v>4.4883508274641444E-2</v>
      </c>
      <c r="W26" s="72">
        <f>DEMANDS!AI$36*(SUM(W4:W6)/SUM($H$4:$AG$6))</f>
        <v>5.9363589387126083E-2</v>
      </c>
      <c r="X26" s="72">
        <f>DEMANDS!AJ$36*(SUM(X4:X6)/SUM($H$4:$AG$6))</f>
        <v>4.9578945129780401E-2</v>
      </c>
      <c r="Y26" s="72">
        <f>DEMANDS!AK$36*(SUM(Y4:Y6)/SUM($H$4:$AG$6))</f>
        <v>3.7484626082302422E-2</v>
      </c>
      <c r="Z26" s="72">
        <f>DEMANDS!AL$36*(SUM(Z4:Z6)/SUM($H$4:$AG$6))</f>
        <v>8.0019052885134431E-2</v>
      </c>
      <c r="AA26" s="72">
        <f>DEMANDS!AM$36*(SUM(AA4:AA6)/SUM($H$4:$AG$6))</f>
        <v>1.0953579592603966E-2</v>
      </c>
      <c r="AB26" s="72">
        <f>DEMANDS!AN$36*(SUM(AB4:AB6)/SUM($H$4:$AG$6))</f>
        <v>4.3679647638790051E-2</v>
      </c>
      <c r="AC26" s="72">
        <f>DEMANDS!AO$36*(SUM(AC4:AC6)/SUM($H$4:$AG$6))</f>
        <v>2.1384202546599545E-2</v>
      </c>
      <c r="AD26" s="72">
        <f>DEMANDS!AP$36*(SUM(AD4:AD6)/SUM($H$4:$AG$6))</f>
        <v>2.1563687002137736E-2</v>
      </c>
      <c r="AE26" s="72">
        <f>DEMANDS!AQ$36*(SUM(AE4:AE6)/SUM($H$4:$AG$6))</f>
        <v>2.4635854904039231E-2</v>
      </c>
      <c r="AF26" s="72">
        <f>DEMANDS!AR$36*(SUM(AF4:AF6)/SUM($H$4:$AG$6))</f>
        <v>5.3982858580588017E-2</v>
      </c>
      <c r="AG26" s="72">
        <f>DEMANDS!AS$36*(SUM(AG4:AG6)/SUM($H$4:$AG$6))</f>
        <v>1.9801303604322498E-2</v>
      </c>
    </row>
    <row r="27" spans="3:33" x14ac:dyDescent="0.25">
      <c r="E27" t="s">
        <v>8</v>
      </c>
      <c r="F27" t="s">
        <v>133</v>
      </c>
      <c r="G27">
        <v>2040</v>
      </c>
      <c r="H27" s="9">
        <f>DEMANDS!$AD$36*(SUM(H4:H6)/SUM($H$4:$AG$6))</f>
        <v>1.6754143556691001E-2</v>
      </c>
      <c r="I27" s="9">
        <f>DEMANDS!$AD$36*(SUM(I4:I6)/SUM($H$4:$AG$6))</f>
        <v>0.44870019144629952</v>
      </c>
      <c r="J27" s="9">
        <f>DEMANDS!$AD$36*(SUM(J4:J6)/SUM($H$4:$AG$6))</f>
        <v>6.2259187512561931E-2</v>
      </c>
      <c r="K27" s="9">
        <f>DEMANDS!$AD$36*(SUM(K4:K6)/SUM($H$4:$AG$6))</f>
        <v>2.7869981619818095E-2</v>
      </c>
      <c r="L27" s="9">
        <f>DEMANDS!$AD$36*(SUM(L4:L6)/SUM($H$4:$AG$6))</f>
        <v>2.305454413674321E-2</v>
      </c>
      <c r="M27" s="9">
        <f>DEMANDS!$AD$36*(SUM(M4:M6)/SUM($H$4:$AG$6))</f>
        <v>1.2105525553808245E-2</v>
      </c>
      <c r="N27" s="9">
        <f>DEMANDS!$AD$36*(SUM(N4:N6)/SUM($H$4:$AG$6))</f>
        <v>3.7505510248787295E-2</v>
      </c>
      <c r="O27" s="9">
        <f>DEMANDS!$AD$36*(SUM(O4:O6)/SUM($H$4:$AG$6))</f>
        <v>5.236219499966395E-2</v>
      </c>
      <c r="P27" s="9">
        <f>DEMANDS!$AD$36*(SUM(P4:P6)/SUM($H$4:$AG$6))</f>
        <v>2.154944157117417E-2</v>
      </c>
      <c r="Q27" s="9">
        <f>DEMANDS!$AD$36*(SUM(Q4:Q6)/SUM($H$4:$AG$6))</f>
        <v>2.5705179981457434E-2</v>
      </c>
      <c r="R27" s="9">
        <f>DEMANDS!$AD$36*(SUM(R4:R6)/SUM($H$4:$AG$6))</f>
        <v>4.2537857019091116E-2</v>
      </c>
      <c r="S27" s="9">
        <f>DEMANDS!$AD$36*(SUM(S4:S6)/SUM($H$4:$AG$6))</f>
        <v>4.0179748843254023E-2</v>
      </c>
      <c r="T27" s="9">
        <f>DEMANDS!$AD$36*(SUM(T4:T6)/SUM($H$4:$AG$6))</f>
        <v>3.4592365273277012E-2</v>
      </c>
      <c r="U27" s="9">
        <f>DEMANDS!$AD$36*(SUM(U4:U6)/SUM($H$4:$AG$6))</f>
        <v>0.15758845400303909</v>
      </c>
      <c r="V27" s="9">
        <f>DEMANDS!$AD$36*(SUM(V4:V6)/SUM($H$4:$AG$6))</f>
        <v>4.351908782731239E-2</v>
      </c>
      <c r="W27" s="9">
        <f>DEMANDS!$AD$36*(SUM(W4:W6)/SUM($H$4:$AG$6))</f>
        <v>5.7032344152810277E-2</v>
      </c>
      <c r="X27" s="9">
        <f>DEMANDS!$AD$36*(SUM(X4:X6)/SUM($H$4:$AG$6))</f>
        <v>4.7209690001827898E-2</v>
      </c>
      <c r="Y27" s="9">
        <f>DEMANDS!$AD$36*(SUM(Y4:Y6)/SUM($H$4:$AG$6))</f>
        <v>3.538760753918993E-2</v>
      </c>
      <c r="Z27" s="9">
        <f>DEMANDS!$AD$36*(SUM(Z4:Z6)/SUM($H$4:$AG$6))</f>
        <v>7.4918676187317818E-2</v>
      </c>
      <c r="AA27" s="9">
        <f>DEMANDS!$AD$36*(SUM(AA4:AA6)/SUM($H$4:$AG$6))</f>
        <v>1.0174173263543732E-2</v>
      </c>
      <c r="AB27" s="9">
        <f>DEMANDS!$AD$36*(SUM(AB4:AB6)/SUM($H$4:$AG$6))</f>
        <v>4.0263729059311137E-2</v>
      </c>
      <c r="AC27" s="9">
        <f>DEMANDS!$AD$36*(SUM(AC4:AC6)/SUM($H$4:$AG$6))</f>
        <v>1.956867388458031E-2</v>
      </c>
      <c r="AD27" s="9">
        <f>DEMANDS!$AD$36*(SUM(AD4:AD6)/SUM($H$4:$AG$6))</f>
        <v>1.9591343157685799E-2</v>
      </c>
      <c r="AE27" s="9">
        <f>DEMANDS!$AD$36*(SUM(AE4:AE6)/SUM($H$4:$AG$6))</f>
        <v>2.2227654690492225E-2</v>
      </c>
      <c r="AF27" s="9">
        <f>DEMANDS!$AD$36*(SUM(AF4:AF6)/SUM($H$4:$AG$6))</f>
        <v>4.8380233071685555E-2</v>
      </c>
      <c r="AG27" s="9">
        <f>DEMANDS!$AD$36*(SUM(AG4:AG6)/SUM($H$4:$AG$6))</f>
        <v>1.7631110709987786E-2</v>
      </c>
    </row>
    <row r="28" spans="3:33" x14ac:dyDescent="0.25">
      <c r="C28" s="71"/>
      <c r="D28" s="71"/>
      <c r="E28" s="71" t="s">
        <v>8</v>
      </c>
      <c r="F28" s="71" t="s">
        <v>133</v>
      </c>
      <c r="G28" s="71">
        <v>2050</v>
      </c>
      <c r="H28" s="72">
        <f>DEMANDS!$AN$36*(SUM(H4:H6)/SUM($H$4:$AG$6))</f>
        <v>1.8175541713186964E-2</v>
      </c>
      <c r="I28" s="72">
        <f>DEMANDS!$AN$36*(SUM(I4:I6)/SUM($H$4:$AG$6))</f>
        <v>0.48676728946196907</v>
      </c>
      <c r="J28" s="72">
        <f>DEMANDS!$AN$36*(SUM(J4:J6)/SUM($H$4:$AG$6))</f>
        <v>6.7541170089340685E-2</v>
      </c>
      <c r="K28" s="72">
        <f>DEMANDS!$AN$36*(SUM(K4:K6)/SUM($H$4:$AG$6))</f>
        <v>3.0234431963814652E-2</v>
      </c>
      <c r="L28" s="72">
        <f>DEMANDS!$AN$36*(SUM(L4:L6)/SUM($H$4:$AG$6))</f>
        <v>2.501045948532183E-2</v>
      </c>
      <c r="M28" s="72">
        <f>DEMANDS!$AN$36*(SUM(M4:M6)/SUM($H$4:$AG$6))</f>
        <v>1.3132541446764828E-2</v>
      </c>
      <c r="N28" s="72">
        <f>DEMANDS!$AN$36*(SUM(N4:N6)/SUM($H$4:$AG$6))</f>
        <v>4.0687425393878457E-2</v>
      </c>
      <c r="O28" s="72">
        <f>DEMANDS!$AN$36*(SUM(O4:O6)/SUM($H$4:$AG$6))</f>
        <v>5.6804530544346608E-2</v>
      </c>
      <c r="P28" s="72">
        <f>DEMANDS!$AN$36*(SUM(P4:P6)/SUM($H$4:$AG$6))</f>
        <v>2.3377666118680314E-2</v>
      </c>
      <c r="Q28" s="72">
        <f>DEMANDS!$AN$36*(SUM(Q4:Q6)/SUM($H$4:$AG$6))</f>
        <v>2.7885971575752254E-2</v>
      </c>
      <c r="R28" s="72">
        <f>DEMANDS!$AN$36*(SUM(R4:R6)/SUM($H$4:$AG$6))</f>
        <v>4.6146709440800134E-2</v>
      </c>
      <c r="S28" s="72">
        <f>DEMANDS!$AN$36*(SUM(S4:S6)/SUM($H$4:$AG$6))</f>
        <v>4.35885426584093E-2</v>
      </c>
      <c r="T28" s="72">
        <f>DEMANDS!$AN$36*(SUM(T4:T6)/SUM($H$4:$AG$6))</f>
        <v>3.7527133264365062E-2</v>
      </c>
      <c r="U28" s="72">
        <f>DEMANDS!$AN$36*(SUM(U4:U6)/SUM($H$4:$AG$6))</f>
        <v>0.17095803850295896</v>
      </c>
      <c r="V28" s="72">
        <f>DEMANDS!$AN$36*(SUM(V4:V6)/SUM($H$4:$AG$6))</f>
        <v>4.7211186501340034E-2</v>
      </c>
      <c r="W28" s="72">
        <f>DEMANDS!$AN$36*(SUM(W4:W6)/SUM($H$4:$AG$6))</f>
        <v>6.1870888633770806E-2</v>
      </c>
      <c r="X28" s="72">
        <f>DEMANDS!$AN$36*(SUM(X4:X6)/SUM($H$4:$AG$6))</f>
        <v>5.1214894213567216E-2</v>
      </c>
      <c r="Y28" s="72">
        <f>DEMANDS!$AN$36*(SUM(Y4:Y6)/SUM($H$4:$AG$6))</f>
        <v>3.8389842774241331E-2</v>
      </c>
      <c r="Z28" s="72">
        <f>DEMANDS!$AN$36*(SUM(Z4:Z6)/SUM($H$4:$AG$6))</f>
        <v>8.1274672115097937E-2</v>
      </c>
      <c r="AA28" s="72">
        <f>DEMANDS!$AN$36*(SUM(AA4:AA6)/SUM($H$4:$AG$6))</f>
        <v>1.1037335923678402E-2</v>
      </c>
      <c r="AB28" s="72">
        <f>DEMANDS!$AN$36*(SUM(AB4:AB6)/SUM($H$4:$AG$6))</f>
        <v>4.3679647638790051E-2</v>
      </c>
      <c r="AC28" s="72">
        <f>DEMANDS!$AN$36*(SUM(AC4:AC6)/SUM($H$4:$AG$6))</f>
        <v>2.1228852866006363E-2</v>
      </c>
      <c r="AD28" s="72">
        <f>DEMANDS!$AN$36*(SUM(AD4:AD6)/SUM($H$4:$AG$6))</f>
        <v>2.1253445368603841E-2</v>
      </c>
      <c r="AE28" s="72">
        <f>DEMANDS!$AN$36*(SUM(AE4:AE6)/SUM($H$4:$AG$6))</f>
        <v>2.4113417892495877E-2</v>
      </c>
      <c r="AF28" s="72">
        <f>DEMANDS!$AN$36*(SUM(AF4:AF6)/SUM($H$4:$AG$6))</f>
        <v>5.2484744523807823E-2</v>
      </c>
      <c r="AG28" s="72">
        <f>DEMANDS!$AN$36*(SUM(AG4:AG6)/SUM($H$4:$AG$6))</f>
        <v>1.9126909535833733E-2</v>
      </c>
    </row>
    <row r="29" spans="3:33" ht="15.75" thickBot="1" x14ac:dyDescent="0.3">
      <c r="C29" s="67"/>
      <c r="D29" s="67"/>
      <c r="E29" s="67" t="s">
        <v>8</v>
      </c>
      <c r="F29" s="67" t="s">
        <v>133</v>
      </c>
      <c r="G29" s="67">
        <v>2070</v>
      </c>
      <c r="H29" s="76">
        <f>DEMANDS!$BH$36*(SUM(H4:H6)/SUM($H$4:$AG$6))</f>
        <v>2.0544267191400418E-2</v>
      </c>
      <c r="I29" s="76">
        <f>DEMANDS!$BH$36*(SUM(I4:I6)/SUM($H$4:$AG$6))</f>
        <v>0.55020518301718102</v>
      </c>
      <c r="J29" s="76">
        <f>DEMANDS!$BH$36*(SUM(J4:J6)/SUM($H$4:$AG$6))</f>
        <v>7.6343465665647717E-2</v>
      </c>
      <c r="K29" s="76">
        <f>DEMANDS!$BH$36*(SUM(K4:K6)/SUM($H$4:$AG$6))</f>
        <v>3.417473098995253E-2</v>
      </c>
      <c r="L29" s="76">
        <f>DEMANDS!$BH$36*(SUM(L4:L6)/SUM($H$4:$AG$6))</f>
        <v>2.8269944871758726E-2</v>
      </c>
      <c r="M29" s="76">
        <f>DEMANDS!$BH$36*(SUM(M4:M6)/SUM($H$4:$AG$6))</f>
        <v>1.4844038468945825E-2</v>
      </c>
      <c r="N29" s="76">
        <f>DEMANDS!$BH$36*(SUM(N4:N6)/SUM($H$4:$AG$6))</f>
        <v>4.5990009641117921E-2</v>
      </c>
      <c r="O29" s="76">
        <f>DEMANDS!$BH$36*(SUM(O4:O6)/SUM($H$4:$AG$6))</f>
        <v>6.42075747507663E-2</v>
      </c>
      <c r="P29" s="76">
        <f>DEMANDS!$BH$36*(SUM(P4:P6)/SUM($H$4:$AG$6))</f>
        <v>2.6424357888879868E-2</v>
      </c>
      <c r="Q29" s="76">
        <f>DEMANDS!$BH$36*(SUM(Q4:Q6)/SUM($H$4:$AG$6))</f>
        <v>3.1520207759661752E-2</v>
      </c>
      <c r="R29" s="76">
        <f>DEMANDS!$BH$36*(SUM(R4:R6)/SUM($H$4:$AG$6))</f>
        <v>5.2160774282060375E-2</v>
      </c>
      <c r="S29" s="76">
        <f>DEMANDS!$BH$36*(SUM(S4:S6)/SUM($H$4:$AG$6))</f>
        <v>4.9269214694624718E-2</v>
      </c>
      <c r="T29" s="76">
        <f>DEMANDS!$BH$36*(SUM(T4:T6)/SUM($H$4:$AG$6))</f>
        <v>4.2417852786805446E-2</v>
      </c>
      <c r="U29" s="76">
        <f>DEMANDS!$BH$36*(SUM(U4:U6)/SUM($H$4:$AG$6))</f>
        <v>0.19323812610076346</v>
      </c>
      <c r="V29" s="76">
        <f>DEMANDS!$BH$36*(SUM(V4:V6)/SUM($H$4:$AG$6))</f>
        <v>5.3363979198642393E-2</v>
      </c>
      <c r="W29" s="76">
        <f>DEMANDS!$BH$36*(SUM(W4:W6)/SUM($H$4:$AG$6))</f>
        <v>6.9934205401941146E-2</v>
      </c>
      <c r="X29" s="76">
        <f>DEMANDS!$BH$36*(SUM(X4:X6)/SUM($H$4:$AG$6))</f>
        <v>5.7889469678884219E-2</v>
      </c>
      <c r="Y29" s="76">
        <f>DEMANDS!$BH$36*(SUM(Y4:Y6)/SUM($H$4:$AG$6))</f>
        <v>4.3392994818836385E-2</v>
      </c>
      <c r="Z29" s="76">
        <f>DEMANDS!$BH$36*(SUM(Z4:Z6)/SUM($H$4:$AG$6))</f>
        <v>9.1866784835061555E-2</v>
      </c>
      <c r="AA29" s="76">
        <f>DEMANDS!$BH$36*(SUM(AA4:AA6)/SUM($H$4:$AG$6))</f>
        <v>1.2475775516103259E-2</v>
      </c>
      <c r="AB29" s="76">
        <f>DEMANDS!$BH$36*(SUM(AB4:AB6)/SUM($H$4:$AG$6))</f>
        <v>4.9372192921570843E-2</v>
      </c>
      <c r="AC29" s="76">
        <f>DEMANDS!$BH$36*(SUM(AC4:AC6)/SUM($H$4:$AG$6))</f>
        <v>2.3995500784977069E-2</v>
      </c>
      <c r="AD29" s="76">
        <f>DEMANDS!$BH$36*(SUM(AD4:AD6)/SUM($H$4:$AG$6))</f>
        <v>2.4023298302775463E-2</v>
      </c>
      <c r="AE29" s="76">
        <f>DEMANDS!$BH$36*(SUM(AE4:AE6)/SUM($H$4:$AG$6))</f>
        <v>2.725599643183713E-2</v>
      </c>
      <c r="AF29" s="76">
        <f>DEMANDS!$BH$36*(SUM(AF4:AF6)/SUM($H$4:$AG$6))</f>
        <v>5.9324813091385535E-2</v>
      </c>
      <c r="AG29" s="76">
        <f>DEMANDS!$BH$36*(SUM(AG4:AG6)/SUM($H$4:$AG$6))</f>
        <v>2.1619621921079551E-2</v>
      </c>
    </row>
    <row r="30" spans="3:33" x14ac:dyDescent="0.25">
      <c r="C30" s="77"/>
      <c r="D30" s="77"/>
      <c r="E30" s="77" t="s">
        <v>8</v>
      </c>
      <c r="F30" s="77" t="s">
        <v>134</v>
      </c>
      <c r="G30" s="77">
        <v>2020</v>
      </c>
      <c r="H30" s="78">
        <f>DEMANDS!$J$37*(SUM(H4:H6)/SUM($H$4:$AG$6))</f>
        <v>1.0373420987122463E-2</v>
      </c>
      <c r="I30" s="78">
        <f>DEMANDS!$J$37*(SUM(I4:I6)/SUM($H$4:$AG$6))</f>
        <v>0.27781521431550871</v>
      </c>
      <c r="J30" s="78">
        <f>DEMANDS!$J$37*(SUM(J4:J6)/SUM($H$4:$AG$6))</f>
        <v>3.8548121555642099E-2</v>
      </c>
      <c r="K30" s="78">
        <f>DEMANDS!$J$37*(SUM(K4:K6)/SUM($H$4:$AG$6))</f>
        <v>1.7255853829083335E-2</v>
      </c>
      <c r="L30" s="78">
        <f>DEMANDS!$J$37*(SUM(L4:L6)/SUM($H$4:$AG$6))</f>
        <v>1.4274348980442119E-2</v>
      </c>
      <c r="M30" s="78">
        <f>DEMANDS!$J$37*(SUM(M4:M6)/SUM($H$4:$AG$6))</f>
        <v>7.495203345674527E-3</v>
      </c>
      <c r="N30" s="78">
        <f>DEMANDS!$J$37*(SUM(N4:N6)/SUM($H$4:$AG$6))</f>
        <v>2.3221744867533377E-2</v>
      </c>
      <c r="O30" s="78">
        <f>DEMANDS!$J$37*(SUM(O4:O6)/SUM($H$4:$AG$6))</f>
        <v>3.2420343702044281E-2</v>
      </c>
      <c r="P30" s="78">
        <f>DEMANDS!$J$37*(SUM(P4:P6)/SUM($H$4:$AG$6))</f>
        <v>1.3342456371988824E-2</v>
      </c>
      <c r="Q30" s="78">
        <f>DEMANDS!$J$37*(SUM(Q4:Q6)/SUM($H$4:$AG$6))</f>
        <v>1.5915504877652791E-2</v>
      </c>
      <c r="R30" s="78">
        <f>DEMANDS!$J$37*(SUM(R4:R6)/SUM($H$4:$AG$6))</f>
        <v>2.6337550305448452E-2</v>
      </c>
      <c r="S30" s="78">
        <f>DEMANDS!$J$37*(SUM(S4:S6)/SUM($H$4:$AG$6))</f>
        <v>2.4877514538274637E-2</v>
      </c>
      <c r="T30" s="78">
        <f>DEMANDS!$J$37*(SUM(T4:T6)/SUM($H$4:$AG$6))</f>
        <v>2.1418054984774781E-2</v>
      </c>
      <c r="U30" s="78">
        <f>DEMANDS!$J$37*(SUM(U4:U6)/SUM($H$4:$AG$6))</f>
        <v>9.7571766085915834E-2</v>
      </c>
      <c r="V30" s="78">
        <f>DEMANDS!$J$37*(SUM(V4:V6)/SUM($H$4:$AG$6))</f>
        <v>2.6945084807273149E-2</v>
      </c>
      <c r="W30" s="78">
        <f>DEMANDS!$J$37*(SUM(W4:W6)/SUM($H$4:$AG$6))</f>
        <v>3.5311892474699562E-2</v>
      </c>
      <c r="X30" s="78">
        <f>DEMANDS!$J$37*(SUM(X4:X6)/SUM($H$4:$AG$6))</f>
        <v>2.923014163054178E-2</v>
      </c>
      <c r="Y30" s="78">
        <f>DEMANDS!$J$37*(SUM(Y4:Y6)/SUM($H$4:$AG$6))</f>
        <v>2.1910433648187472E-2</v>
      </c>
      <c r="Z30" s="78">
        <f>DEMANDS!$J$37*(SUM(Z4:Z6)/SUM($H$4:$AG$6))</f>
        <v>4.6386314242758388E-2</v>
      </c>
      <c r="AA30" s="78">
        <f>DEMANDS!$J$37*(SUM(AA4:AA6)/SUM($H$4:$AG$6))</f>
        <v>6.299395854019378E-3</v>
      </c>
      <c r="AB30" s="78">
        <f>DEMANDS!$J$37*(SUM(AB4:AB6)/SUM($H$4:$AG$6))</f>
        <v>2.492951135522933E-2</v>
      </c>
      <c r="AC30" s="78">
        <f>DEMANDS!$J$37*(SUM(AC4:AC6)/SUM($H$4:$AG$6))</f>
        <v>1.2116053063386346E-2</v>
      </c>
      <c r="AD30" s="78">
        <f>DEMANDS!$J$37*(SUM(AD4:AD6)/SUM($H$4:$AG$6))</f>
        <v>1.2130088869669108E-2</v>
      </c>
      <c r="AE30" s="78">
        <f>DEMANDS!$J$37*(SUM(AE4:AE6)/SUM($H$4:$AG$6))</f>
        <v>1.3762375789646317E-2</v>
      </c>
      <c r="AF30" s="78">
        <f>DEMANDS!$J$37*(SUM(AF4:AF6)/SUM($H$4:$AG$6))</f>
        <v>2.9954889870050738E-2</v>
      </c>
      <c r="AG30" s="78">
        <f>DEMANDS!$J$37*(SUM(AG4:AG6)/SUM($H$4:$AG$6))</f>
        <v>1.0916400068222242E-2</v>
      </c>
    </row>
    <row r="31" spans="3:33" x14ac:dyDescent="0.25">
      <c r="E31" t="s">
        <v>8</v>
      </c>
      <c r="F31" t="s">
        <v>134</v>
      </c>
      <c r="G31">
        <v>2030</v>
      </c>
      <c r="H31" s="9">
        <f>DEMANDS!T$37*(SUM(H4:H6)/SUM($H$4:$AG$6))</f>
        <v>1.1994613154762027E-2</v>
      </c>
      <c r="I31" s="9">
        <f>DEMANDS!U$37*(SUM(I4:I6)/SUM($H$4:$AG$6))</f>
        <v>0.32553323587432925</v>
      </c>
      <c r="J31" s="9">
        <f>DEMANDS!V$37*(SUM(J4:J6)/SUM($H$4:$AG$6))</f>
        <v>4.5758009443074565E-2</v>
      </c>
      <c r="K31" s="9">
        <f>DEMANDS!W$37*(SUM(K4:K6)/SUM($H$4:$AG$6))</f>
        <v>2.0748470064003287E-2</v>
      </c>
      <c r="L31" s="9">
        <f>DEMANDS!X$37*(SUM(L4:L6)/SUM($H$4:$AG$6))</f>
        <v>1.7381713667387722E-2</v>
      </c>
      <c r="M31" s="9">
        <f>DEMANDS!Y$37*(SUM(M4:M6)/SUM($H$4:$AG$6))</f>
        <v>9.2385786637098743E-3</v>
      </c>
      <c r="N31" s="9">
        <f>DEMANDS!Z$37*(SUM(N4:N6)/SUM($H$4:$AG$6))</f>
        <v>2.8960584896350897E-2</v>
      </c>
      <c r="O31" s="9">
        <f>DEMANDS!AA$37*(SUM(O4:O6)/SUM($H$4:$AG$6))</f>
        <v>4.0903827303216768E-2</v>
      </c>
      <c r="P31" s="9">
        <f>DEMANDS!AB$37*(SUM(P4:P6)/SUM($H$4:$AG$6))</f>
        <v>1.7026733479119691E-2</v>
      </c>
      <c r="Q31" s="9">
        <f>DEMANDS!AC$37*(SUM(Q4:Q6)/SUM($H$4:$AG$6))</f>
        <v>2.0532394441708481E-2</v>
      </c>
      <c r="R31" s="9">
        <f>DEMANDS!AD$37*(SUM(R4:R6)/SUM($H$4:$AG$6))</f>
        <v>3.4330887441811314E-2</v>
      </c>
      <c r="S31" s="9">
        <f>DEMANDS!AE$37*(SUM(S4:S6)/SUM($H$4:$AG$6))</f>
        <v>3.2480974170940265E-2</v>
      </c>
      <c r="T31" s="9">
        <f>DEMANDS!AF$37*(SUM(T4:T6)/SUM($H$4:$AG$6))</f>
        <v>2.8245020320474889E-2</v>
      </c>
      <c r="U31" s="9">
        <f>DEMANDS!AG$37*(SUM(U4:U6)/SUM($H$4:$AG$6))</f>
        <v>0.12993441877948728</v>
      </c>
      <c r="V31" s="9">
        <f>DEMANDS!AH$37*(SUM(V4:V6)/SUM($H$4:$AG$6))</f>
        <v>3.6223984435294086E-2</v>
      </c>
      <c r="W31" s="9">
        <f>DEMANDS!AI$37*(SUM(W4:W6)/SUM($H$4:$AG$6))</f>
        <v>4.7910375562094425E-2</v>
      </c>
      <c r="X31" s="9">
        <f>DEMANDS!AJ$37*(SUM(X4:X6)/SUM($H$4:$AG$6))</f>
        <v>4.0013515113615783E-2</v>
      </c>
      <c r="Y31" s="9">
        <f>DEMANDS!AK$37*(SUM(Y4:Y6)/SUM($H$4:$AG$6))</f>
        <v>3.0252593078498358E-2</v>
      </c>
      <c r="Z31" s="9">
        <f>DEMANDS!AL$37*(SUM(Z4:Z6)/SUM($H$4:$AG$6))</f>
        <v>6.4580712107029245E-2</v>
      </c>
      <c r="AA31" s="9">
        <f>DEMANDS!AM$37*(SUM(AA4:AA6)/SUM($H$4:$AG$6))</f>
        <v>8.8402692197173324E-3</v>
      </c>
      <c r="AB31" s="9">
        <f>DEMANDS!AN$37*(SUM(AB4:AB6)/SUM($H$4:$AG$6))</f>
        <v>3.5252388617326748E-2</v>
      </c>
      <c r="AC31" s="9">
        <f>DEMANDS!AO$37*(SUM(AC4:AC6)/SUM($H$4:$AG$6))</f>
        <v>1.7258477556373372E-2</v>
      </c>
      <c r="AD31" s="9">
        <f>DEMANDS!AP$37*(SUM(AD4:AD6)/SUM($H$4:$AG$6))</f>
        <v>1.7403333481717031E-2</v>
      </c>
      <c r="AE31" s="9">
        <f>DEMANDS!AQ$37*(SUM(AE4:AE6)/SUM($H$4:$AG$6))</f>
        <v>1.9882777859819817E-2</v>
      </c>
      <c r="AF31" s="9">
        <f>DEMANDS!AR$37*(SUM(AF4:AF6)/SUM($H$4:$AG$6))</f>
        <v>4.3567766963098963E-2</v>
      </c>
      <c r="AG31" s="9">
        <f>DEMANDS!AS$37*(SUM(AG4:AG6)/SUM($H$4:$AG$6))</f>
        <v>1.5980972547254405E-2</v>
      </c>
    </row>
    <row r="32" spans="3:33" x14ac:dyDescent="0.25">
      <c r="C32" s="71"/>
      <c r="D32" s="71"/>
      <c r="E32" s="71" t="s">
        <v>8</v>
      </c>
      <c r="F32" s="71" t="s">
        <v>134</v>
      </c>
      <c r="G32" s="71">
        <v>2040</v>
      </c>
      <c r="H32" s="72">
        <f>DEMANDS!$AD$37*(SUM(H4:H6)/SUM($H$4:$AG$6))</f>
        <v>1.3521711175308208E-2</v>
      </c>
      <c r="I32" s="72">
        <f>DEMANDS!$AD$37*(SUM(I4:I6)/SUM($H$4:$AG$6))</f>
        <v>0.362130978077918</v>
      </c>
      <c r="J32" s="72">
        <f>DEMANDS!$AD$37*(SUM(J4:J6)/SUM($H$4:$AG$6))</f>
        <v>5.0247316355243536E-2</v>
      </c>
      <c r="K32" s="72">
        <f>DEMANDS!$AD$37*(SUM(K4:K6)/SUM($H$4:$AG$6))</f>
        <v>2.2492933801670119E-2</v>
      </c>
      <c r="L32" s="72">
        <f>DEMANDS!$AD$37*(SUM(L4:L6)/SUM($H$4:$AG$6))</f>
        <v>1.8606554613825096E-2</v>
      </c>
      <c r="M32" s="72">
        <f>DEMANDS!$AD$37*(SUM(M4:M6)/SUM($H$4:$AG$6))</f>
        <v>9.7699664330819919E-3</v>
      </c>
      <c r="N32" s="72">
        <f>DEMANDS!$AD$37*(SUM(N4:N6)/SUM($H$4:$AG$6))</f>
        <v>3.0269447993605782E-2</v>
      </c>
      <c r="O32" s="72">
        <f>DEMANDS!$AD$37*(SUM(O4:O6)/SUM($H$4:$AG$6))</f>
        <v>4.2259783372087877E-2</v>
      </c>
      <c r="P32" s="72">
        <f>DEMANDS!$AD$37*(SUM(P4:P6)/SUM($H$4:$AG$6))</f>
        <v>1.7391836468909103E-2</v>
      </c>
      <c r="Q32" s="72">
        <f>DEMANDS!$AD$37*(SUM(Q4:Q6)/SUM($H$4:$AG$6))</f>
        <v>2.0745794510025652E-2</v>
      </c>
      <c r="R32" s="72">
        <f>DEMANDS!$AD$37*(SUM(R4:R6)/SUM($H$4:$AG$6))</f>
        <v>3.4330887441811314E-2</v>
      </c>
      <c r="S32" s="72">
        <f>DEMANDS!$AD$37*(SUM(S4:S6)/SUM($H$4:$AG$6))</f>
        <v>3.2427736882911624E-2</v>
      </c>
      <c r="T32" s="72">
        <f>DEMANDS!$AD$37*(SUM(T4:T6)/SUM($H$4:$AG$6))</f>
        <v>2.791834572225637E-2</v>
      </c>
      <c r="U32" s="72">
        <f>DEMANDS!$AD$37*(SUM(U4:U6)/SUM($H$4:$AG$6))</f>
        <v>0.12718439187191075</v>
      </c>
      <c r="V32" s="72">
        <f>DEMANDS!$AD$37*(SUM(V4:V6)/SUM($H$4:$AG$6))</f>
        <v>3.5122806141814546E-2</v>
      </c>
      <c r="W32" s="72">
        <f>DEMANDS!$AD$37*(SUM(W4:W6)/SUM($H$4:$AG$6))</f>
        <v>4.6028905188477923E-2</v>
      </c>
      <c r="X32" s="72">
        <f>DEMANDS!$AD$37*(SUM(X4:X6)/SUM($H$4:$AG$6))</f>
        <v>3.8101368220974575E-2</v>
      </c>
      <c r="Y32" s="72">
        <f>DEMANDS!$AD$37*(SUM(Y4:Y6)/SUM($H$4:$AG$6))</f>
        <v>2.8560159265138288E-2</v>
      </c>
      <c r="Z32" s="72">
        <f>DEMANDS!$AD$37*(SUM(Z4:Z6)/SUM($H$4:$AG$6))</f>
        <v>6.046436797044067E-2</v>
      </c>
      <c r="AA32" s="72">
        <f>DEMANDS!$AD$37*(SUM(AA4:AA6)/SUM($H$4:$AG$6))</f>
        <v>8.2112363339658656E-3</v>
      </c>
      <c r="AB32" s="72">
        <f>DEMANDS!$AD$37*(SUM(AB4:AB6)/SUM($H$4:$AG$6))</f>
        <v>3.2495514517866336E-2</v>
      </c>
      <c r="AC32" s="72">
        <f>DEMANDS!$AD$37*(SUM(AC4:AC6)/SUM($H$4:$AG$6))</f>
        <v>1.5793224849468296E-2</v>
      </c>
      <c r="AD32" s="72">
        <f>DEMANDS!$AD$37*(SUM(AD4:AD6)/SUM($H$4:$AG$6))</f>
        <v>1.5811520464666374E-2</v>
      </c>
      <c r="AE32" s="72">
        <f>DEMANDS!$AD$37*(SUM(AE4:AE6)/SUM($H$4:$AG$6))</f>
        <v>1.7939199685876477E-2</v>
      </c>
      <c r="AF32" s="72">
        <f>DEMANDS!$AD$37*(SUM(AF4:AF6)/SUM($H$4:$AG$6))</f>
        <v>3.9046074541253945E-2</v>
      </c>
      <c r="AG32" s="72">
        <f>DEMANDS!$AD$37*(SUM(AG4:AG6)/SUM($H$4:$AG$6))</f>
        <v>1.4229482152498842E-2</v>
      </c>
    </row>
    <row r="33" spans="2:33" x14ac:dyDescent="0.25">
      <c r="E33" t="s">
        <v>8</v>
      </c>
      <c r="F33" t="s">
        <v>134</v>
      </c>
      <c r="G33">
        <v>2050</v>
      </c>
      <c r="H33" s="9">
        <f>DEMANDS!$AN$37*(SUM(H4:H6)/SUM($H$4:$AG$6))</f>
        <v>1.4668874279899026E-2</v>
      </c>
      <c r="I33" s="9">
        <f>DEMANDS!$AN$37*(SUM(I4:I6)/SUM($H$4:$AG$6))</f>
        <v>0.39285366485139178</v>
      </c>
      <c r="J33" s="9">
        <f>DEMANDS!$AN$37*(SUM(J4:J6)/SUM($H$4:$AG$6))</f>
        <v>5.4510228547355516E-2</v>
      </c>
      <c r="K33" s="9">
        <f>DEMANDS!$AN$37*(SUM(K4:K6)/SUM($H$4:$AG$6))</f>
        <v>2.4401202913230367E-2</v>
      </c>
      <c r="L33" s="9">
        <f>DEMANDS!$AN$37*(SUM(L4:L6)/SUM($H$4:$AG$6))</f>
        <v>2.01851087390982E-2</v>
      </c>
      <c r="M33" s="9">
        <f>DEMANDS!$AN$37*(SUM(M4:M6)/SUM($H$4:$AG$6))</f>
        <v>1.0598836749849941E-2</v>
      </c>
      <c r="N33" s="9">
        <f>DEMANDS!$AN$37*(SUM(N4:N6)/SUM($H$4:$AG$6))</f>
        <v>3.2837465715948796E-2</v>
      </c>
      <c r="O33" s="9">
        <f>DEMANDS!$AN$37*(SUM(O4:O6)/SUM($H$4:$AG$6))</f>
        <v>4.584504441367751E-2</v>
      </c>
      <c r="P33" s="9">
        <f>DEMANDS!$AN$37*(SUM(P4:P6)/SUM($H$4:$AG$6))</f>
        <v>1.8867335602084073E-2</v>
      </c>
      <c r="Q33" s="9">
        <f>DEMANDS!$AN$37*(SUM(Q4:Q6)/SUM($H$4:$AG$6))</f>
        <v>2.2505838762470771E-2</v>
      </c>
      <c r="R33" s="9">
        <f>DEMANDS!$AN$37*(SUM(R4:R6)/SUM($H$4:$AG$6))</f>
        <v>3.7243472018608302E-2</v>
      </c>
      <c r="S33" s="9">
        <f>DEMANDS!$AN$37*(SUM(S4:S6)/SUM($H$4:$AG$6))</f>
        <v>3.5178860822416058E-2</v>
      </c>
      <c r="T33" s="9">
        <f>DEMANDS!$AN$37*(SUM(T4:T6)/SUM($H$4:$AG$6))</f>
        <v>3.0286899209204621E-2</v>
      </c>
      <c r="U33" s="9">
        <f>DEMANDS!$AN$37*(SUM(U4:U6)/SUM($H$4:$AG$6))</f>
        <v>0.13797453817393385</v>
      </c>
      <c r="V33" s="9">
        <f>DEMANDS!$AN$37*(SUM(V4:V6)/SUM($H$4:$AG$6))</f>
        <v>3.8102575995881634E-2</v>
      </c>
      <c r="W33" s="9">
        <f>DEMANDS!$AN$37*(SUM(W4:W6)/SUM($H$4:$AG$6))</f>
        <v>4.9933933264610243E-2</v>
      </c>
      <c r="X33" s="9">
        <f>DEMANDS!$AN$37*(SUM(X4:X6)/SUM($H$4:$AG$6))</f>
        <v>4.13338351248193E-2</v>
      </c>
      <c r="Y33" s="9">
        <f>DEMANDS!$AN$37*(SUM(Y4:Y6)/SUM($H$4:$AG$6))</f>
        <v>3.098316331732013E-2</v>
      </c>
      <c r="Z33" s="9">
        <f>DEMANDS!$AN$37*(SUM(Z4:Z6)/SUM($H$4:$AG$6))</f>
        <v>6.5594080562198592E-2</v>
      </c>
      <c r="AA33" s="9">
        <f>DEMANDS!$AN$37*(SUM(AA4:AA6)/SUM($H$4:$AG$6))</f>
        <v>8.9078661645602547E-3</v>
      </c>
      <c r="AB33" s="9">
        <f>DEMANDS!$AN$37*(SUM(AB4:AB6)/SUM($H$4:$AG$6))</f>
        <v>3.5252388617326748E-2</v>
      </c>
      <c r="AC33" s="9">
        <f>DEMANDS!$AN$37*(SUM(AC4:AC6)/SUM($H$4:$AG$6))</f>
        <v>1.7133100003945845E-2</v>
      </c>
      <c r="AD33" s="9">
        <f>DEMANDS!$AN$37*(SUM(AD4:AD6)/SUM($H$4:$AG$6))</f>
        <v>1.7152947793603129E-2</v>
      </c>
      <c r="AE33" s="9">
        <f>DEMANDS!$AN$37*(SUM(AE4:AE6)/SUM($H$4:$AG$6))</f>
        <v>1.9461136350453666E-2</v>
      </c>
      <c r="AF33" s="9">
        <f>DEMANDS!$AN$37*(SUM(AF4:AF6)/SUM($H$4:$AG$6))</f>
        <v>4.235868901083556E-2</v>
      </c>
      <c r="AG33" s="9">
        <f>DEMANDS!$AN$37*(SUM(AG4:AG6)/SUM($H$4:$AG$6))</f>
        <v>1.5436691558996768E-2</v>
      </c>
    </row>
    <row r="34" spans="2:33" ht="15.75" thickBot="1" x14ac:dyDescent="0.3">
      <c r="C34" s="79"/>
      <c r="D34" s="79"/>
      <c r="E34" s="79" t="s">
        <v>8</v>
      </c>
      <c r="F34" s="79" t="s">
        <v>134</v>
      </c>
      <c r="G34" s="79">
        <v>2070</v>
      </c>
      <c r="H34" s="80">
        <f>DEMANDS!$BH$37*(SUM(H4:H6)/SUM($H$4:$AG$6))</f>
        <v>1.6580593709878771E-2</v>
      </c>
      <c r="I34" s="80">
        <f>DEMANDS!$BH$37*(SUM(I4:I6)/SUM($H$4:$AG$6))</f>
        <v>0.44405227559034244</v>
      </c>
      <c r="J34" s="80">
        <f>DEMANDS!$BH$37*(SUM(J4:J6)/SUM($H$4:$AG$6))</f>
        <v>6.1614268097916945E-2</v>
      </c>
      <c r="K34" s="80">
        <f>DEMANDS!$BH$37*(SUM(K4:K6)/SUM($H$4:$AG$6))</f>
        <v>2.7581287003801896E-2</v>
      </c>
      <c r="L34" s="80">
        <f>DEMANDS!$BH$37*(SUM(L4:L6)/SUM($H$4:$AG$6))</f>
        <v>2.2815730819325992E-2</v>
      </c>
      <c r="M34" s="80">
        <f>DEMANDS!$BH$37*(SUM(M4:M6)/SUM($H$4:$AG$6))</f>
        <v>1.1980128985589993E-2</v>
      </c>
      <c r="N34" s="80">
        <f>DEMANDS!$BH$37*(SUM(N4:N6)/SUM($H$4:$AG$6))</f>
        <v>3.7117004830037187E-2</v>
      </c>
      <c r="O34" s="80">
        <f>DEMANDS!$BH$37*(SUM(O4:O6)/SUM($H$4:$AG$6))</f>
        <v>5.181979479339887E-2</v>
      </c>
      <c r="P34" s="80">
        <f>DEMANDS!$BH$37*(SUM(P4:P6)/SUM($H$4:$AG$6))</f>
        <v>2.132621904291352E-2</v>
      </c>
      <c r="Q34" s="80">
        <f>DEMANDS!$BH$37*(SUM(Q4:Q6)/SUM($H$4:$AG$6))</f>
        <v>2.5438909728193359E-2</v>
      </c>
      <c r="R34" s="80">
        <f>DEMANDS!$BH$37*(SUM(R4:R6)/SUM($H$4:$AG$6))</f>
        <v>4.209722342033962E-2</v>
      </c>
      <c r="S34" s="80">
        <f>DEMANDS!$BH$37*(SUM(S4:S6)/SUM($H$4:$AG$6))</f>
        <v>3.9763541996684658E-2</v>
      </c>
      <c r="T34" s="80">
        <f>DEMANDS!$BH$37*(SUM(T4:T6)/SUM($H$4:$AG$6))</f>
        <v>3.4234036023337376E-2</v>
      </c>
      <c r="U34" s="80">
        <f>DEMANDS!$BH$37*(SUM(U4:U6)/SUM($H$4:$AG$6))</f>
        <v>0.15595605471273447</v>
      </c>
      <c r="V34" s="80">
        <f>DEMANDS!$BH$37*(SUM(V4:V6)/SUM($H$4:$AG$6))</f>
        <v>4.3068290029127008E-2</v>
      </c>
      <c r="W34" s="80">
        <f>DEMANDS!$BH$37*(SUM(W4:W6)/SUM($H$4:$AG$6))</f>
        <v>5.6441567634895703E-2</v>
      </c>
      <c r="X34" s="80">
        <f>DEMANDS!$BH$37*(SUM(X4:X6)/SUM($H$4:$AG$6))</f>
        <v>4.6720662649271993E-2</v>
      </c>
      <c r="Y34" s="80">
        <f>DEMANDS!$BH$37*(SUM(Y4:Y6)/SUM($H$4:$AG$6))</f>
        <v>3.5021040674897717E-2</v>
      </c>
      <c r="Z34" s="80">
        <f>DEMANDS!$BH$37*(SUM(Z4:Z6)/SUM($H$4:$AG$6))</f>
        <v>7.4142621909658743E-2</v>
      </c>
      <c r="AA34" s="80">
        <f>DEMANDS!$BH$37*(SUM(AA4:AA6)/SUM($H$4:$AG$6))</f>
        <v>1.0068782844430128E-2</v>
      </c>
      <c r="AB34" s="80">
        <f>DEMANDS!$BH$37*(SUM(AB4:AB6)/SUM($H$4:$AG$6))</f>
        <v>3.9846652293394201E-2</v>
      </c>
      <c r="AC34" s="80">
        <f>DEMANDS!$BH$37*(SUM(AC4:AC6)/SUM($H$4:$AG$6))</f>
        <v>1.9365969380855847E-2</v>
      </c>
      <c r="AD34" s="80">
        <f>DEMANDS!$BH$37*(SUM(AD4:AD6)/SUM($H$4:$AG$6))</f>
        <v>1.9388403831521055E-2</v>
      </c>
      <c r="AE34" s="80">
        <f>DEMANDS!$BH$37*(SUM(AE4:AE6)/SUM($H$4:$AG$6))</f>
        <v>2.1997406808618877E-2</v>
      </c>
      <c r="AF34" s="80">
        <f>DEMANDS!$BH$37*(SUM(AF4:AF6)/SUM($H$4:$AG$6))</f>
        <v>4.7879080505460948E-2</v>
      </c>
      <c r="AG34" s="80">
        <f>DEMANDS!$BH$37*(SUM(AG4:AG6)/SUM($H$4:$AG$6))</f>
        <v>1.7448476691573522E-2</v>
      </c>
    </row>
    <row r="35" spans="2:33" x14ac:dyDescent="0.25">
      <c r="E35" t="s">
        <v>8</v>
      </c>
      <c r="F35" t="s">
        <v>135</v>
      </c>
      <c r="G35">
        <v>2020</v>
      </c>
      <c r="H35" s="9">
        <f>DEMANDS!$J$38*(SUM(H4:H6)/SUM($H$4:$AG$6))</f>
        <v>0.11382167278291896</v>
      </c>
      <c r="I35" s="9">
        <f>DEMANDS!$J$38*(SUM(I4:I6)/SUM($H$4:$AG$6))</f>
        <v>3.048308986706608</v>
      </c>
      <c r="J35" s="9">
        <f>DEMANDS!$J$38*(SUM(J4:J6)/SUM($H$4:$AG$6))</f>
        <v>0.4229667034191758</v>
      </c>
      <c r="K35" s="9">
        <f>DEMANDS!$J$38*(SUM(K4:K6)/SUM($H$4:$AG$6))</f>
        <v>0.18933871001302452</v>
      </c>
      <c r="L35" s="9">
        <f>DEMANDS!$J$38*(SUM(L4:L6)/SUM($H$4:$AG$6))</f>
        <v>0.15662434609161352</v>
      </c>
      <c r="M35" s="9">
        <f>DEMANDS!$J$38*(SUM(M4:M6)/SUM($H$4:$AG$6))</f>
        <v>8.2240620882143137E-2</v>
      </c>
      <c r="N35" s="9">
        <f>DEMANDS!$J$38*(SUM(N4:N6)/SUM($H$4:$AG$6))</f>
        <v>0.25479905318043067</v>
      </c>
      <c r="O35" s="9">
        <f>DEMANDS!$J$38*(SUM(O4:O6)/SUM($H$4:$AG$6))</f>
        <v>0.35573006792501516</v>
      </c>
      <c r="P35" s="9">
        <f>DEMANDS!$J$38*(SUM(P4:P6)/SUM($H$4:$AG$6))</f>
        <v>0.14639921634127695</v>
      </c>
      <c r="Q35" s="9">
        <f>DEMANDS!$J$38*(SUM(Q4:Q6)/SUM($H$4:$AG$6))</f>
        <v>0.17463182016886949</v>
      </c>
      <c r="R35" s="9">
        <f>DEMANDS!$J$38*(SUM(R4:R6)/SUM($H$4:$AG$6))</f>
        <v>0.28898702139746013</v>
      </c>
      <c r="S35" s="9">
        <f>DEMANDS!$J$38*(SUM(S4:S6)/SUM($H$4:$AG$6))</f>
        <v>0.27296687591711027</v>
      </c>
      <c r="T35" s="9">
        <f>DEMANDS!$J$38*(SUM(T4:T6)/SUM($H$4:$AG$6))</f>
        <v>0.2350081857421894</v>
      </c>
      <c r="U35" s="9">
        <f>DEMANDS!$J$38*(SUM(U4:U6)/SUM($H$4:$AG$6))</f>
        <v>1.0705997227018271</v>
      </c>
      <c r="V35" s="9">
        <f>DEMANDS!$J$38*(SUM(V4:V6)/SUM($H$4:$AG$6))</f>
        <v>0.29565315336654413</v>
      </c>
      <c r="W35" s="9">
        <f>DEMANDS!$J$38*(SUM(W4:W6)/SUM($H$4:$AG$6))</f>
        <v>0.38745739477751545</v>
      </c>
      <c r="X35" s="9">
        <f>DEMANDS!$J$38*(SUM(X4:X6)/SUM($H$4:$AG$6))</f>
        <v>0.32072578758734099</v>
      </c>
      <c r="Y35" s="9">
        <f>DEMANDS!$J$38*(SUM(Y4:Y6)/SUM($H$4:$AG$6))</f>
        <v>0.24041077792290033</v>
      </c>
      <c r="Z35" s="9">
        <f>DEMANDS!$J$38*(SUM(Z4:Z6)/SUM($H$4:$AG$6))</f>
        <v>0.50897075206908005</v>
      </c>
      <c r="AA35" s="9">
        <f>DEMANDS!$J$38*(SUM(AA4:AA6)/SUM($H$4:$AG$6))</f>
        <v>6.9119702604990341E-2</v>
      </c>
      <c r="AB35" s="9">
        <f>DEMANDS!$J$38*(SUM(AB4:AB6)/SUM($H$4:$AG$6))</f>
        <v>0.27353740753753886</v>
      </c>
      <c r="AC35" s="9">
        <f>DEMANDS!$J$38*(SUM(AC4:AC6)/SUM($H$4:$AG$6))</f>
        <v>0.13294258749483095</v>
      </c>
      <c r="AD35" s="9">
        <f>DEMANDS!$J$38*(SUM(AD4:AD6)/SUM($H$4:$AG$6))</f>
        <v>0.13309659444701616</v>
      </c>
      <c r="AE35" s="9">
        <f>DEMANDS!$J$38*(SUM(AE4:AE6)/SUM($H$4:$AG$6))</f>
        <v>0.15100675426065174</v>
      </c>
      <c r="AF35" s="9">
        <f>DEMANDS!$J$38*(SUM(AF4:AF6)/SUM($H$4:$AG$6))</f>
        <v>0.32867803950787816</v>
      </c>
      <c r="AG35" s="9">
        <f>DEMANDS!$J$38*(SUM(AG4:AG6)/SUM($H$4:$AG$6))</f>
        <v>0.11977947468584288</v>
      </c>
    </row>
    <row r="36" spans="2:33" x14ac:dyDescent="0.25">
      <c r="C36" s="71"/>
      <c r="D36" s="71"/>
      <c r="E36" s="71" t="s">
        <v>8</v>
      </c>
      <c r="F36" s="71" t="s">
        <v>135</v>
      </c>
      <c r="G36" s="71">
        <v>2030</v>
      </c>
      <c r="H36" s="72">
        <f>DEMANDS!T$38*(SUM(H4:H6)/SUM($H$4:$AG$6))</f>
        <v>0.13161009616343852</v>
      </c>
      <c r="I36" s="72">
        <f>DEMANDS!U$38*(SUM(I4:I6)/SUM($H$4:$AG$6))</f>
        <v>3.5718918088497373</v>
      </c>
      <c r="J36" s="72">
        <f>DEMANDS!V$38*(SUM(J4:J6)/SUM($H$4:$AG$6))</f>
        <v>0.50207671938629128</v>
      </c>
      <c r="K36" s="72">
        <f>DEMANDS!W$38*(SUM(K4:K6)/SUM($H$4:$AG$6))</f>
        <v>0.22766120967257447</v>
      </c>
      <c r="L36" s="72">
        <f>DEMANDS!X$38*(SUM(L4:L6)/SUM($H$4:$AG$6))</f>
        <v>0.19071969872926159</v>
      </c>
      <c r="M36" s="72">
        <f>DEMANDS!Y$38*(SUM(M4:M6)/SUM($H$4:$AG$6))</f>
        <v>0.10136969076502671</v>
      </c>
      <c r="N36" s="72">
        <f>DEMANDS!Z$38*(SUM(N4:N6)/SUM($H$4:$AG$6))</f>
        <v>0.31776809422527702</v>
      </c>
      <c r="O36" s="72">
        <f>DEMANDS!AA$38*(SUM(O4:O6)/SUM($H$4:$AG$6))</f>
        <v>0.44881452826944856</v>
      </c>
      <c r="P36" s="72">
        <f>DEMANDS!AB$38*(SUM(P4:P6)/SUM($H$4:$AG$6))</f>
        <v>0.18682470219112624</v>
      </c>
      <c r="Q36" s="72">
        <f>DEMANDS!AC$38*(SUM(Q4:Q6)/SUM($H$4:$AG$6))</f>
        <v>0.22529033425859715</v>
      </c>
      <c r="R36" s="72">
        <f>DEMANDS!AD$38*(SUM(R4:R6)/SUM($H$4:$AG$6))</f>
        <v>0.37669338221209298</v>
      </c>
      <c r="S36" s="72">
        <f>DEMANDS!AE$38*(SUM(S4:S6)/SUM($H$4:$AG$6))</f>
        <v>0.35639533171792592</v>
      </c>
      <c r="T36" s="72">
        <f>DEMANDS!AF$38*(SUM(T4:T6)/SUM($H$4:$AG$6))</f>
        <v>0.30991660944397725</v>
      </c>
      <c r="U36" s="72">
        <f>DEMANDS!AG$38*(SUM(U4:U6)/SUM($H$4:$AG$6))</f>
        <v>1.4256967798681868</v>
      </c>
      <c r="V36" s="72">
        <f>DEMANDS!AH$38*(SUM(V4:V6)/SUM($H$4:$AG$6))</f>
        <v>0.39746526323437242</v>
      </c>
      <c r="W36" s="72">
        <f>DEMANDS!AI$38*(SUM(W4:W6)/SUM($H$4:$AG$6))</f>
        <v>0.52569341366797939</v>
      </c>
      <c r="X36" s="72">
        <f>DEMANDS!AJ$38*(SUM(X4:X6)/SUM($H$4:$AG$6))</f>
        <v>0.43904563690321496</v>
      </c>
      <c r="Y36" s="72">
        <f>DEMANDS!AK$38*(SUM(Y4:Y6)/SUM($H$4:$AG$6))</f>
        <v>0.33194456818924706</v>
      </c>
      <c r="Z36" s="72">
        <f>DEMANDS!AL$38*(SUM(Z4:Z6)/SUM($H$4:$AG$6))</f>
        <v>0.70860757417049736</v>
      </c>
      <c r="AA36" s="72">
        <f>DEMANDS!AM$38*(SUM(AA4:AA6)/SUM($H$4:$AG$6))</f>
        <v>9.6999266846365159E-2</v>
      </c>
      <c r="AB36" s="72">
        <f>DEMANDS!AN$38*(SUM(AB4:AB6)/SUM($H$4:$AG$6))</f>
        <v>0.38680449265471345</v>
      </c>
      <c r="AC36" s="72">
        <f>DEMANDS!AO$38*(SUM(AC4:AC6)/SUM($H$4:$AG$6))</f>
        <v>0.18936749868644759</v>
      </c>
      <c r="AD36" s="72">
        <f>DEMANDS!AP$38*(SUM(AD4:AD6)/SUM($H$4:$AG$6))</f>
        <v>0.19095692070601089</v>
      </c>
      <c r="AE36" s="72">
        <f>DEMANDS!AQ$38*(SUM(AE4:AE6)/SUM($H$4:$AG$6))</f>
        <v>0.21816245946108542</v>
      </c>
      <c r="AF36" s="72">
        <f>DEMANDS!AR$38*(SUM(AF4:AF6)/SUM($H$4:$AG$6))</f>
        <v>0.4780444292497481</v>
      </c>
      <c r="AG36" s="72">
        <f>DEMANDS!AS$38*(SUM(AG4:AG6)/SUM($H$4:$AG$6))</f>
        <v>0.17535015982523799</v>
      </c>
    </row>
    <row r="37" spans="2:33" x14ac:dyDescent="0.25">
      <c r="E37" t="s">
        <v>8</v>
      </c>
      <c r="F37" t="s">
        <v>135</v>
      </c>
      <c r="G37">
        <v>2040</v>
      </c>
      <c r="H37" s="9">
        <f>DEMANDS!$AD$38*(SUM(H4:H6)/SUM($H$4:$AG$6))</f>
        <v>0.14836607776466981</v>
      </c>
      <c r="I37" s="9">
        <f>DEMANDS!$AD$38*(SUM(I4:I6)/SUM($H$4:$AG$6))</f>
        <v>3.973458104371888</v>
      </c>
      <c r="J37" s="9">
        <f>DEMANDS!$AD$38*(SUM(J4:J6)/SUM($H$4:$AG$6))</f>
        <v>0.55133534130217821</v>
      </c>
      <c r="K37" s="9">
        <f>DEMANDS!$AD$38*(SUM(K4:K6)/SUM($H$4:$AG$6))</f>
        <v>0.24680222216757214</v>
      </c>
      <c r="L37" s="9">
        <f>DEMANDS!$AD$38*(SUM(L4:L6)/SUM($H$4:$AG$6))</f>
        <v>0.20415918466062241</v>
      </c>
      <c r="M37" s="9">
        <f>DEMANDS!$AD$38*(SUM(M4:M6)/SUM($H$4:$AG$6))</f>
        <v>0.10720030776990891</v>
      </c>
      <c r="N37" s="9">
        <f>DEMANDS!$AD$38*(SUM(N4:N6)/SUM($H$4:$AG$6))</f>
        <v>0.33212950762576682</v>
      </c>
      <c r="O37" s="9">
        <f>DEMANDS!$AD$38*(SUM(O4:O6)/SUM($H$4:$AG$6))</f>
        <v>0.4636926661731019</v>
      </c>
      <c r="P37" s="9">
        <f>DEMANDS!$AD$38*(SUM(P4:P6)/SUM($H$4:$AG$6))</f>
        <v>0.19083077049660269</v>
      </c>
      <c r="Q37" s="9">
        <f>DEMANDS!$AD$38*(SUM(Q4:Q6)/SUM($H$4:$AG$6))</f>
        <v>0.22763185233426403</v>
      </c>
      <c r="R37" s="9">
        <f>DEMANDS!$AD$38*(SUM(R4:R6)/SUM($H$4:$AG$6))</f>
        <v>0.37669338221209298</v>
      </c>
      <c r="S37" s="9">
        <f>DEMANDS!$AD$38*(SUM(S4:S6)/SUM($H$4:$AG$6))</f>
        <v>0.35581118911103005</v>
      </c>
      <c r="T37" s="9">
        <f>DEMANDS!$AD$38*(SUM(T4:T6)/SUM($H$4:$AG$6))</f>
        <v>0.3063321941126147</v>
      </c>
      <c r="U37" s="9">
        <f>DEMANDS!$AD$38*(SUM(U4:U6)/SUM($H$4:$AG$6))</f>
        <v>1.3955222922804398</v>
      </c>
      <c r="V37" s="9">
        <f>DEMANDS!$AD$38*(SUM(V4:V6)/SUM($H$4:$AG$6))</f>
        <v>0.38538265754896972</v>
      </c>
      <c r="W37" s="9">
        <f>DEMANDS!$AD$38*(SUM(W4:W6)/SUM($H$4:$AG$6))</f>
        <v>0.50504910495994737</v>
      </c>
      <c r="X37" s="9">
        <f>DEMANDS!$AD$38*(SUM(X4:X6)/SUM($H$4:$AG$6))</f>
        <v>0.4180647321277059</v>
      </c>
      <c r="Y37" s="9">
        <f>DEMANDS!$AD$38*(SUM(Y4:Y6)/SUM($H$4:$AG$6))</f>
        <v>0.31337445058289953</v>
      </c>
      <c r="Z37" s="9">
        <f>DEMANDS!$AD$38*(SUM(Z4:Z6)/SUM($H$4:$AG$6))</f>
        <v>0.66344126153763472</v>
      </c>
      <c r="AA37" s="9">
        <f>DEMANDS!$AD$38*(SUM(AA4:AA6)/SUM($H$4:$AG$6))</f>
        <v>9.0097245287558303E-2</v>
      </c>
      <c r="AB37" s="9">
        <f>DEMANDS!$AD$38*(SUM(AB4:AB6)/SUM($H$4:$AG$6))</f>
        <v>0.35655487470880853</v>
      </c>
      <c r="AC37" s="9">
        <f>DEMANDS!$AD$38*(SUM(AC4:AC6)/SUM($H$4:$AG$6))</f>
        <v>0.17329011068140343</v>
      </c>
      <c r="AD37" s="9">
        <f>DEMANDS!$AD$38*(SUM(AD4:AD6)/SUM($H$4:$AG$6))</f>
        <v>0.17349085810397724</v>
      </c>
      <c r="AE37" s="9">
        <f>DEMANDS!$AD$38*(SUM(AE4:AE6)/SUM($H$4:$AG$6))</f>
        <v>0.19683667703914132</v>
      </c>
      <c r="AF37" s="9">
        <f>DEMANDS!$AD$38*(SUM(AF4:AF6)/SUM($H$4:$AG$6))</f>
        <v>0.42843045947997266</v>
      </c>
      <c r="AG37" s="9">
        <f>DEMANDS!$AD$38*(SUM(AG4:AG6)/SUM($H$4:$AG$6))</f>
        <v>0.15613204780204182</v>
      </c>
    </row>
    <row r="38" spans="2:33" x14ac:dyDescent="0.25">
      <c r="C38" s="71"/>
      <c r="D38" s="71"/>
      <c r="E38" s="71" t="s">
        <v>8</v>
      </c>
      <c r="F38" s="71" t="s">
        <v>135</v>
      </c>
      <c r="G38" s="71">
        <v>2050</v>
      </c>
      <c r="H38" s="72">
        <f>DEMANDS!$AN$38*(SUM(H4:H6)/SUM($H$4:$AG$6))</f>
        <v>0.16095324873569908</v>
      </c>
      <c r="I38" s="72">
        <f>DEMANDS!$AN$38*(SUM(I4:I6)/SUM($H$4:$AG$6))</f>
        <v>4.3105607444058256</v>
      </c>
      <c r="J38" s="72">
        <f>DEMANDS!$AN$38*(SUM(J4:J6)/SUM($H$4:$AG$6))</f>
        <v>0.59810986218928242</v>
      </c>
      <c r="K38" s="72">
        <f>DEMANDS!$AN$38*(SUM(K4:K6)/SUM($H$4:$AG$6))</f>
        <v>0.26774057824773084</v>
      </c>
      <c r="L38" s="72">
        <f>DEMANDS!$AN$38*(SUM(L4:L6)/SUM($H$4:$AG$6))</f>
        <v>0.22147976495327693</v>
      </c>
      <c r="M38" s="72">
        <f>DEMANDS!$AN$38*(SUM(M4:M6)/SUM($H$4:$AG$6))</f>
        <v>0.11629503226742553</v>
      </c>
      <c r="N38" s="72">
        <f>DEMANDS!$AN$38*(SUM(N4:N6)/SUM($H$4:$AG$6))</f>
        <v>0.36030691151751276</v>
      </c>
      <c r="O38" s="72">
        <f>DEMANDS!$AN$38*(SUM(O4:O6)/SUM($H$4:$AG$6))</f>
        <v>0.50303170482040571</v>
      </c>
      <c r="P38" s="72">
        <f>DEMANDS!$AN$38*(SUM(P4:P6)/SUM($H$4:$AG$6))</f>
        <v>0.20702058673332988</v>
      </c>
      <c r="Q38" s="72">
        <f>DEMANDS!$AN$38*(SUM(Q4:Q6)/SUM($H$4:$AG$6))</f>
        <v>0.24694382099281517</v>
      </c>
      <c r="R38" s="72">
        <f>DEMANDS!$AN$38*(SUM(R4:R6)/SUM($H$4:$AG$6))</f>
        <v>0.40865152302834878</v>
      </c>
      <c r="S38" s="72">
        <f>DEMANDS!$AN$38*(SUM(S4:S6)/SUM($H$4:$AG$6))</f>
        <v>0.38599771380874132</v>
      </c>
      <c r="T38" s="72">
        <f>DEMANDS!$AN$38*(SUM(T4:T6)/SUM($H$4:$AG$6))</f>
        <v>0.33232098992982262</v>
      </c>
      <c r="U38" s="72">
        <f>DEMANDS!$AN$38*(SUM(U4:U6)/SUM($H$4:$AG$6))</f>
        <v>1.513916455902385</v>
      </c>
      <c r="V38" s="72">
        <f>DEMANDS!$AN$38*(SUM(V4:V6)/SUM($H$4:$AG$6))</f>
        <v>0.41807798435765364</v>
      </c>
      <c r="W38" s="72">
        <f>DEMANDS!$AN$38*(SUM(W4:W6)/SUM($H$4:$AG$6))</f>
        <v>0.54789676615497818</v>
      </c>
      <c r="X38" s="72">
        <f>DEMANDS!$AN$38*(SUM(X4:X6)/SUM($H$4:$AG$6))</f>
        <v>0.45353276053104263</v>
      </c>
      <c r="Y38" s="72">
        <f>DEMANDS!$AN$38*(SUM(Y4:Y6)/SUM($H$4:$AG$6))</f>
        <v>0.33996070161054925</v>
      </c>
      <c r="Z38" s="72">
        <f>DEMANDS!$AN$38*(SUM(Z4:Z6)/SUM($H$4:$AG$6))</f>
        <v>0.7197266922373341</v>
      </c>
      <c r="AA38" s="72">
        <f>DEMANDS!$AN$38*(SUM(AA4:AA6)/SUM($H$4:$AG$6))</f>
        <v>9.7740969833893313E-2</v>
      </c>
      <c r="AB38" s="72">
        <f>DEMANDS!$AN$38*(SUM(AB4:AB6)/SUM($H$4:$AG$6))</f>
        <v>0.38680449265471345</v>
      </c>
      <c r="AC38" s="72">
        <f>DEMANDS!$AN$38*(SUM(AC4:AC6)/SUM($H$4:$AG$6))</f>
        <v>0.18799180181996111</v>
      </c>
      <c r="AD38" s="72">
        <f>DEMANDS!$AN$38*(SUM(AD4:AD6)/SUM($H$4:$AG$6))</f>
        <v>0.18820958037369376</v>
      </c>
      <c r="AE38" s="72">
        <f>DEMANDS!$AN$38*(SUM(AE4:AE6)/SUM($H$4:$AG$6))</f>
        <v>0.21353602600481797</v>
      </c>
      <c r="AF38" s="72">
        <f>DEMANDS!$AN$38*(SUM(AF4:AF6)/SUM($H$4:$AG$6))</f>
        <v>0.46477790172498967</v>
      </c>
      <c r="AG38" s="72">
        <f>DEMANDS!$AN$38*(SUM(AG4:AG6)/SUM($H$4:$AG$6))</f>
        <v>0.16937807283249656</v>
      </c>
    </row>
    <row r="39" spans="2:33" ht="15.75" thickBot="1" x14ac:dyDescent="0.3">
      <c r="C39" s="67"/>
      <c r="D39" s="67"/>
      <c r="E39" s="67" t="s">
        <v>8</v>
      </c>
      <c r="F39" s="67" t="s">
        <v>135</v>
      </c>
      <c r="G39" s="67">
        <v>2070</v>
      </c>
      <c r="H39" s="76">
        <f>DEMANDS!$BH$38*(SUM(H4:H6)/SUM($H$4:$AG$6))</f>
        <v>0.18192946320554704</v>
      </c>
      <c r="I39" s="76">
        <f>DEMANDS!$BH$38*(SUM(I4:I6)/SUM($H$4:$AG$6))</f>
        <v>4.872334100148656</v>
      </c>
      <c r="J39" s="76">
        <f>DEMANDS!$BH$38*(SUM(J4:J6)/SUM($H$4:$AG$6))</f>
        <v>0.67605846431048278</v>
      </c>
      <c r="K39" s="76">
        <f>DEMANDS!$BH$38*(SUM(K4:K6)/SUM($H$4:$AG$6))</f>
        <v>0.30263383971167207</v>
      </c>
      <c r="L39" s="76">
        <f>DEMANDS!$BH$38*(SUM(L4:L6)/SUM($H$4:$AG$6))</f>
        <v>0.25034409100375832</v>
      </c>
      <c r="M39" s="76">
        <f>DEMANDS!$BH$38*(SUM(M4:M6)/SUM($H$4:$AG$6))</f>
        <v>0.13145116957923081</v>
      </c>
      <c r="N39" s="76">
        <f>DEMANDS!$BH$38*(SUM(N4:N6)/SUM($H$4:$AG$6))</f>
        <v>0.40726387020165</v>
      </c>
      <c r="O39" s="76">
        <f>DEMANDS!$BH$38*(SUM(O4:O6)/SUM($H$4:$AG$6))</f>
        <v>0.56858925652147763</v>
      </c>
      <c r="P39" s="76">
        <f>DEMANDS!$BH$38*(SUM(P4:P6)/SUM($H$4:$AG$6))</f>
        <v>0.23400052196982152</v>
      </c>
      <c r="Q39" s="76">
        <f>DEMANDS!$BH$38*(SUM(Q4:Q6)/SUM($H$4:$AG$6))</f>
        <v>0.27912674735085974</v>
      </c>
      <c r="R39" s="76">
        <f>DEMANDS!$BH$38*(SUM(R4:R6)/SUM($H$4:$AG$6))</f>
        <v>0.46190898789970813</v>
      </c>
      <c r="S39" s="76">
        <f>DEMANDS!$BH$38*(SUM(S4:S6)/SUM($H$4:$AG$6))</f>
        <v>0.43630282348079796</v>
      </c>
      <c r="T39" s="76">
        <f>DEMANDS!$BH$38*(SUM(T4:T6)/SUM($H$4:$AG$6))</f>
        <v>0.3756306864557184</v>
      </c>
      <c r="U39" s="76">
        <f>DEMANDS!$BH$38*(SUM(U4:U6)/SUM($H$4:$AG$6))</f>
        <v>1.7112174517995686</v>
      </c>
      <c r="V39" s="76">
        <f>DEMANDS!$BH$38*(SUM(V4:V6)/SUM($H$4:$AG$6))</f>
        <v>0.47256395176678978</v>
      </c>
      <c r="W39" s="76">
        <f>DEMANDS!$BH$38*(SUM(W4:W6)/SUM($H$4:$AG$6))</f>
        <v>0.61930135204858294</v>
      </c>
      <c r="X39" s="76">
        <f>DEMANDS!$BH$38*(SUM(X4:X6)/SUM($H$4:$AG$6))</f>
        <v>0.51263936775226915</v>
      </c>
      <c r="Y39" s="76">
        <f>DEMANDS!$BH$38*(SUM(Y4:Y6)/SUM($H$4:$AG$6))</f>
        <v>0.38426604272244452</v>
      </c>
      <c r="Z39" s="76">
        <f>DEMANDS!$BH$38*(SUM(Z4:Z6)/SUM($H$4:$AG$6))</f>
        <v>0.8135249943818007</v>
      </c>
      <c r="AA39" s="76">
        <f>DEMANDS!$BH$38*(SUM(AA4:AA6)/SUM($H$4:$AG$6))</f>
        <v>0.1104790509961653</v>
      </c>
      <c r="AB39" s="76">
        <f>DEMANDS!$BH$38*(SUM(AB4:AB6)/SUM($H$4:$AG$6))</f>
        <v>0.43721474569129226</v>
      </c>
      <c r="AC39" s="76">
        <f>DEMANDS!$BH$38*(SUM(AC4:AC6)/SUM($H$4:$AG$6))</f>
        <v>0.21249181275185622</v>
      </c>
      <c r="AD39" s="76">
        <f>DEMANDS!$BH$38*(SUM(AD4:AD6)/SUM($H$4:$AG$6))</f>
        <v>0.21273797327169336</v>
      </c>
      <c r="AE39" s="76">
        <f>DEMANDS!$BH$38*(SUM(AE4:AE6)/SUM($H$4:$AG$6))</f>
        <v>0.24136508514901292</v>
      </c>
      <c r="AF39" s="76">
        <f>DEMANDS!$BH$38*(SUM(AF4:AF6)/SUM($H$4:$AG$6))</f>
        <v>0.52535003073767317</v>
      </c>
      <c r="AG39" s="76">
        <f>DEMANDS!$BH$38*(SUM(AG4:AG6)/SUM($H$4:$AG$6))</f>
        <v>0.19145225157776813</v>
      </c>
    </row>
    <row r="42" spans="2:33" ht="15.75" thickBot="1" x14ac:dyDescent="0.3">
      <c r="C42" t="s">
        <v>170</v>
      </c>
    </row>
    <row r="43" spans="2:33" ht="15.75" thickBot="1" x14ac:dyDescent="0.3">
      <c r="C43" s="84" t="s">
        <v>169</v>
      </c>
      <c r="D43" s="84"/>
      <c r="E43" s="84"/>
    </row>
    <row r="44" spans="2:33" ht="15.75" thickBot="1" x14ac:dyDescent="0.3">
      <c r="C44" s="85">
        <v>2040</v>
      </c>
      <c r="D44" s="84"/>
      <c r="E44" s="86"/>
      <c r="G44" s="87">
        <v>2018</v>
      </c>
      <c r="H44" s="88"/>
      <c r="I44" s="88"/>
      <c r="J44" s="88"/>
      <c r="L44" s="85">
        <v>2070</v>
      </c>
      <c r="M44" s="84"/>
      <c r="N44" s="86"/>
    </row>
    <row r="45" spans="2:33" ht="15.75" thickBot="1" x14ac:dyDescent="0.3">
      <c r="B45" s="46" t="s">
        <v>4</v>
      </c>
      <c r="C45" s="46" t="s">
        <v>55</v>
      </c>
      <c r="D45" s="46" t="s">
        <v>57</v>
      </c>
      <c r="E45" s="46" t="s">
        <v>59</v>
      </c>
      <c r="G45" s="46" t="s">
        <v>55</v>
      </c>
      <c r="H45" s="46" t="s">
        <v>57</v>
      </c>
      <c r="I45" s="46" t="s">
        <v>59</v>
      </c>
      <c r="J45" s="73" t="s">
        <v>171</v>
      </c>
      <c r="L45" s="46" t="s">
        <v>55</v>
      </c>
      <c r="M45" s="46" t="s">
        <v>57</v>
      </c>
      <c r="N45" s="46" t="s">
        <v>59</v>
      </c>
      <c r="O45" s="73" t="s">
        <v>171</v>
      </c>
    </row>
    <row r="46" spans="2:33" x14ac:dyDescent="0.25">
      <c r="B46" s="53" t="s">
        <v>69</v>
      </c>
      <c r="C46" s="53">
        <v>2147.2393448382686</v>
      </c>
      <c r="D46" s="54">
        <v>13306.39232706811</v>
      </c>
      <c r="E46" s="55">
        <v>12190.632162909209</v>
      </c>
      <c r="G46" s="53">
        <v>1272.084432974631</v>
      </c>
      <c r="H46" s="54">
        <v>9017.3696255538798</v>
      </c>
      <c r="I46" s="55">
        <v>10817.00516141598</v>
      </c>
      <c r="J46" s="55">
        <f>SUM(G46:I46)</f>
        <v>21106.459219944489</v>
      </c>
      <c r="L46" s="53">
        <v>4018.6603783691717</v>
      </c>
      <c r="M46" s="54">
        <v>14882.390276614156</v>
      </c>
      <c r="N46" s="55">
        <v>12032.722707781786</v>
      </c>
      <c r="O46" s="55">
        <f>SUM(L46:N46)</f>
        <v>30933.773362765118</v>
      </c>
    </row>
    <row r="47" spans="2:33" x14ac:dyDescent="0.25">
      <c r="B47" s="50" t="s">
        <v>71</v>
      </c>
      <c r="C47" s="50">
        <v>2205.2532676076271</v>
      </c>
      <c r="D47" s="51">
        <v>8855.43147541287</v>
      </c>
      <c r="E47" s="52">
        <v>25614.848602743827</v>
      </c>
      <c r="G47" s="50">
        <v>1271.052567009926</v>
      </c>
      <c r="H47" s="51">
        <v>7706.8792520168045</v>
      </c>
      <c r="I47" s="52">
        <v>18119.875348525962</v>
      </c>
      <c r="J47" s="52">
        <f t="shared" ref="J47:J71" si="0">SUM(G47:I47)</f>
        <v>27097.807167552692</v>
      </c>
      <c r="L47" s="50">
        <v>4127.2361891596311</v>
      </c>
      <c r="M47" s="51">
        <v>9904.2613539071608</v>
      </c>
      <c r="N47" s="52">
        <v>25283.050650678848</v>
      </c>
      <c r="O47" s="52">
        <f t="shared" ref="O47:O71" si="1">SUM(L47:N47)</f>
        <v>39314.548193745635</v>
      </c>
    </row>
    <row r="48" spans="2:33" x14ac:dyDescent="0.25">
      <c r="B48" s="47" t="s">
        <v>73</v>
      </c>
      <c r="C48" s="47">
        <v>4241.4624588972301</v>
      </c>
      <c r="D48" s="48">
        <v>20509.574320541178</v>
      </c>
      <c r="E48" s="49">
        <v>32326.215128366712</v>
      </c>
      <c r="G48" s="47">
        <v>2491.2235846235253</v>
      </c>
      <c r="H48" s="48">
        <v>15118.989670799881</v>
      </c>
      <c r="I48" s="49">
        <v>26221.499459384846</v>
      </c>
      <c r="J48" s="49">
        <f t="shared" si="0"/>
        <v>43831.712714808251</v>
      </c>
      <c r="L48" s="47">
        <v>7938.0983637827385</v>
      </c>
      <c r="M48" s="48">
        <v>22938.711105384278</v>
      </c>
      <c r="N48" s="49">
        <v>31907.48253525449</v>
      </c>
      <c r="O48" s="49">
        <f t="shared" si="1"/>
        <v>62784.292004421506</v>
      </c>
    </row>
    <row r="49" spans="2:15" x14ac:dyDescent="0.25">
      <c r="B49" s="50" t="s">
        <v>75</v>
      </c>
      <c r="C49" s="50">
        <v>33904.965501641578</v>
      </c>
      <c r="D49" s="51">
        <v>125803.94132433481</v>
      </c>
      <c r="E49" s="52">
        <v>100311.35532827243</v>
      </c>
      <c r="G49" s="50">
        <v>18164.569738528382</v>
      </c>
      <c r="H49" s="51">
        <v>91446.903647123108</v>
      </c>
      <c r="I49" s="52">
        <v>88706.618668082694</v>
      </c>
      <c r="J49" s="52">
        <f t="shared" si="0"/>
        <v>198318.09205373417</v>
      </c>
      <c r="L49" s="50">
        <v>63454.752642716354</v>
      </c>
      <c r="M49" s="51">
        <v>140704.0546457078</v>
      </c>
      <c r="N49" s="52">
        <v>99011.98780973017</v>
      </c>
      <c r="O49" s="52">
        <f t="shared" si="1"/>
        <v>303170.79509815434</v>
      </c>
    </row>
    <row r="50" spans="2:15" x14ac:dyDescent="0.25">
      <c r="B50" s="47" t="s">
        <v>77</v>
      </c>
      <c r="C50" s="47">
        <v>4230.8917031575793</v>
      </c>
      <c r="D50" s="48">
        <v>17938.329431330083</v>
      </c>
      <c r="E50" s="49">
        <v>57657.952537390192</v>
      </c>
      <c r="G50" s="47">
        <v>2392.9923596273825</v>
      </c>
      <c r="H50" s="48">
        <v>15881.582138278784</v>
      </c>
      <c r="I50" s="49">
        <v>40738.467908725754</v>
      </c>
      <c r="J50" s="49">
        <f t="shared" si="0"/>
        <v>59013.042406631925</v>
      </c>
      <c r="L50" s="47">
        <v>7918.3146925481024</v>
      </c>
      <c r="M50" s="48">
        <v>20062.930127534477</v>
      </c>
      <c r="N50" s="49">
        <v>56911.089228968514</v>
      </c>
      <c r="O50" s="49">
        <f t="shared" si="1"/>
        <v>84892.334049051089</v>
      </c>
    </row>
    <row r="51" spans="2:15" x14ac:dyDescent="0.25">
      <c r="B51" s="50" t="s">
        <v>79</v>
      </c>
      <c r="C51" s="50">
        <v>331544.88442569622</v>
      </c>
      <c r="D51" s="51">
        <v>359459.39020984754</v>
      </c>
      <c r="E51" s="52">
        <v>49349.085302097592</v>
      </c>
      <c r="G51" s="50">
        <v>123314.67820831671</v>
      </c>
      <c r="H51" s="51">
        <v>299739.87494657928</v>
      </c>
      <c r="I51" s="52">
        <v>56159.174425610254</v>
      </c>
      <c r="J51" s="52">
        <f t="shared" si="0"/>
        <v>479213.72758050624</v>
      </c>
      <c r="L51" s="50">
        <v>620501.99196256173</v>
      </c>
      <c r="M51" s="51">
        <v>402033.45897252724</v>
      </c>
      <c r="N51" s="52">
        <v>48709.849611367732</v>
      </c>
      <c r="O51" s="52">
        <f t="shared" si="1"/>
        <v>1071245.3005464568</v>
      </c>
    </row>
    <row r="52" spans="2:15" x14ac:dyDescent="0.25">
      <c r="B52" s="47" t="s">
        <v>81</v>
      </c>
      <c r="C52" s="47">
        <v>18374.90607452079</v>
      </c>
      <c r="D52" s="48">
        <v>33037.352530220276</v>
      </c>
      <c r="E52" s="49">
        <v>72203.230523034625</v>
      </c>
      <c r="G52" s="47">
        <v>9881.5892011882625</v>
      </c>
      <c r="H52" s="48">
        <v>27589.465054026703</v>
      </c>
      <c r="I52" s="49">
        <v>55372.585087977008</v>
      </c>
      <c r="J52" s="49">
        <f t="shared" si="0"/>
        <v>92843.639343191971</v>
      </c>
      <c r="L52" s="47">
        <v>34389.509104069424</v>
      </c>
      <c r="M52" s="48">
        <v>36950.26886142914</v>
      </c>
      <c r="N52" s="49">
        <v>71267.95722153825</v>
      </c>
      <c r="O52" s="49">
        <f t="shared" si="1"/>
        <v>142607.7351870368</v>
      </c>
    </row>
    <row r="53" spans="2:15" x14ac:dyDescent="0.25">
      <c r="B53" s="50" t="s">
        <v>83</v>
      </c>
      <c r="C53" s="50">
        <v>5142.2050019474082</v>
      </c>
      <c r="D53" s="51">
        <v>19801.58847961299</v>
      </c>
      <c r="E53" s="52">
        <v>46862.511727533922</v>
      </c>
      <c r="G53" s="50">
        <v>2906.0721193547802</v>
      </c>
      <c r="H53" s="51">
        <v>15686.699374231552</v>
      </c>
      <c r="I53" s="52">
        <v>36376.580790193235</v>
      </c>
      <c r="J53" s="52">
        <f t="shared" si="0"/>
        <v>54969.352283779568</v>
      </c>
      <c r="L53" s="50">
        <v>9623.8807976640819</v>
      </c>
      <c r="M53" s="51">
        <v>22146.87201511662</v>
      </c>
      <c r="N53" s="52">
        <v>46255.485480337942</v>
      </c>
      <c r="O53" s="52">
        <f t="shared" si="1"/>
        <v>78026.238293118644</v>
      </c>
    </row>
    <row r="54" spans="2:15" x14ac:dyDescent="0.25">
      <c r="B54" s="47" t="s">
        <v>85</v>
      </c>
      <c r="C54" s="47">
        <v>13521.198496029834</v>
      </c>
      <c r="D54" s="48">
        <v>60627.622258004121</v>
      </c>
      <c r="E54" s="49">
        <v>28578.567244928763</v>
      </c>
      <c r="G54" s="47">
        <v>7363.7968231969135</v>
      </c>
      <c r="H54" s="48">
        <v>38144.204386107944</v>
      </c>
      <c r="I54" s="49">
        <v>30304.517514538838</v>
      </c>
      <c r="J54" s="49">
        <f t="shared" si="0"/>
        <v>75812.518723843692</v>
      </c>
      <c r="L54" s="47">
        <v>25305.564931399218</v>
      </c>
      <c r="M54" s="48">
        <v>67808.307000787419</v>
      </c>
      <c r="N54" s="49">
        <v>28208.379225008048</v>
      </c>
      <c r="O54" s="49">
        <f t="shared" si="1"/>
        <v>121322.25115719468</v>
      </c>
    </row>
    <row r="55" spans="2:15" x14ac:dyDescent="0.25">
      <c r="B55" s="50" t="s">
        <v>87</v>
      </c>
      <c r="C55" s="50">
        <v>3163.4278089531094</v>
      </c>
      <c r="D55" s="51">
        <v>14921.063645937858</v>
      </c>
      <c r="E55" s="52">
        <v>27900.856728545397</v>
      </c>
      <c r="G55" s="50">
        <v>1751.3817529766175</v>
      </c>
      <c r="H55" s="51">
        <v>12508.441600918088</v>
      </c>
      <c r="I55" s="52">
        <v>20891.382011189213</v>
      </c>
      <c r="J55" s="52">
        <f t="shared" si="0"/>
        <v>35151.205365083923</v>
      </c>
      <c r="L55" s="50">
        <v>5920.5053345502074</v>
      </c>
      <c r="M55" s="51">
        <v>16688.301912557152</v>
      </c>
      <c r="N55" s="52">
        <v>27539.447326250585</v>
      </c>
      <c r="O55" s="52">
        <f t="shared" si="1"/>
        <v>50148.254573357946</v>
      </c>
    </row>
    <row r="56" spans="2:15" x14ac:dyDescent="0.25">
      <c r="B56" s="47" t="s">
        <v>89</v>
      </c>
      <c r="C56" s="47">
        <v>2479.4778390486781</v>
      </c>
      <c r="D56" s="48">
        <v>15421.467241190063</v>
      </c>
      <c r="E56" s="49">
        <v>20138.952247309524</v>
      </c>
      <c r="G56" s="47">
        <v>1434.9997251520253</v>
      </c>
      <c r="H56" s="48">
        <v>11510.58391452228</v>
      </c>
      <c r="I56" s="49">
        <v>16295.614216511489</v>
      </c>
      <c r="J56" s="49">
        <f t="shared" si="0"/>
        <v>29241.197856185794</v>
      </c>
      <c r="L56" s="47">
        <v>4640.4604939743431</v>
      </c>
      <c r="M56" s="48">
        <v>17247.972890032761</v>
      </c>
      <c r="N56" s="49">
        <v>19878.085465856992</v>
      </c>
      <c r="O56" s="49">
        <f t="shared" si="1"/>
        <v>41766.518849864093</v>
      </c>
    </row>
    <row r="57" spans="2:15" x14ac:dyDescent="0.25">
      <c r="B57" s="50" t="s">
        <v>91</v>
      </c>
      <c r="C57" s="50">
        <v>963.92792496495713</v>
      </c>
      <c r="D57" s="51">
        <v>3146.487459130673</v>
      </c>
      <c r="E57" s="52">
        <v>12676.926150065066</v>
      </c>
      <c r="G57" s="50">
        <v>543.02409251525864</v>
      </c>
      <c r="H57" s="51">
        <v>2737.7793125602311</v>
      </c>
      <c r="I57" s="52">
        <v>9101.1608576935432</v>
      </c>
      <c r="J57" s="52">
        <f t="shared" si="0"/>
        <v>12381.964262769034</v>
      </c>
      <c r="L57" s="50">
        <v>1804.0368759878766</v>
      </c>
      <c r="M57" s="51">
        <v>3519.1547953984373</v>
      </c>
      <c r="N57" s="52">
        <v>12512.717561511474</v>
      </c>
      <c r="O57" s="52">
        <f t="shared" si="1"/>
        <v>17835.909232897786</v>
      </c>
    </row>
    <row r="58" spans="2:15" x14ac:dyDescent="0.25">
      <c r="B58" s="47" t="s">
        <v>93</v>
      </c>
      <c r="C58" s="47">
        <v>14291.320895619709</v>
      </c>
      <c r="D58" s="48">
        <v>43032.997509778652</v>
      </c>
      <c r="E58" s="49">
        <v>36778.800834537076</v>
      </c>
      <c r="G58" s="47">
        <v>7461.1258002920376</v>
      </c>
      <c r="H58" s="48">
        <v>31695.949118274744</v>
      </c>
      <c r="I58" s="49">
        <v>32750.827361563519</v>
      </c>
      <c r="J58" s="49">
        <f t="shared" si="0"/>
        <v>71907.902280130307</v>
      </c>
      <c r="L58" s="47">
        <v>26746.885565340715</v>
      </c>
      <c r="M58" s="48">
        <v>48129.789650821331</v>
      </c>
      <c r="N58" s="49">
        <v>36302.392365935084</v>
      </c>
      <c r="O58" s="49">
        <f t="shared" si="1"/>
        <v>111179.06758209714</v>
      </c>
    </row>
    <row r="59" spans="2:15" x14ac:dyDescent="0.25">
      <c r="B59" s="50" t="s">
        <v>95</v>
      </c>
      <c r="C59" s="50">
        <v>1208.2795748252174</v>
      </c>
      <c r="D59" s="51">
        <v>5838.3705989826285</v>
      </c>
      <c r="E59" s="52">
        <v>12927.414220246525</v>
      </c>
      <c r="G59" s="50">
        <v>691.43208570294928</v>
      </c>
      <c r="H59" s="51">
        <v>4746.2770797513549</v>
      </c>
      <c r="I59" s="52">
        <v>9718.9087422298653</v>
      </c>
      <c r="J59" s="52">
        <f t="shared" si="0"/>
        <v>15156.617907684169</v>
      </c>
      <c r="L59" s="50">
        <v>2261.352589787135</v>
      </c>
      <c r="M59" s="51">
        <v>6529.8623171374566</v>
      </c>
      <c r="N59" s="52">
        <v>12759.960973487379</v>
      </c>
      <c r="O59" s="52">
        <f t="shared" si="1"/>
        <v>21551.175880411971</v>
      </c>
    </row>
    <row r="60" spans="2:15" x14ac:dyDescent="0.25">
      <c r="B60" s="47" t="s">
        <v>97</v>
      </c>
      <c r="C60" s="47">
        <v>5421.7544986476432</v>
      </c>
      <c r="D60" s="48">
        <v>36930.306706293828</v>
      </c>
      <c r="E60" s="49">
        <v>19531.867213637135</v>
      </c>
      <c r="G60" s="47">
        <v>3038.8153054039785</v>
      </c>
      <c r="H60" s="48">
        <v>24289.540001760251</v>
      </c>
      <c r="I60" s="49">
        <v>18866.743201020949</v>
      </c>
      <c r="J60" s="49">
        <f t="shared" si="0"/>
        <v>46195.098508185183</v>
      </c>
      <c r="L60" s="47">
        <v>10147.070952912887</v>
      </c>
      <c r="M60" s="48">
        <v>41304.301265798131</v>
      </c>
      <c r="N60" s="49">
        <v>19278.864213619574</v>
      </c>
      <c r="O60" s="49">
        <f t="shared" si="1"/>
        <v>70730.236432330596</v>
      </c>
    </row>
    <row r="61" spans="2:15" x14ac:dyDescent="0.25">
      <c r="B61" s="50" t="s">
        <v>99</v>
      </c>
      <c r="C61" s="50">
        <v>3781.2702619485922</v>
      </c>
      <c r="D61" s="51">
        <v>14530.051481405368</v>
      </c>
      <c r="E61" s="52">
        <v>48123.655689115978</v>
      </c>
      <c r="G61" s="50">
        <v>2141.3166117916521</v>
      </c>
      <c r="H61" s="51">
        <v>12519.701036831018</v>
      </c>
      <c r="I61" s="52">
        <v>34699.30894292317</v>
      </c>
      <c r="J61" s="52">
        <f t="shared" si="0"/>
        <v>49360.32659154584</v>
      </c>
      <c r="L61" s="50">
        <v>7076.8268186437172</v>
      </c>
      <c r="M61" s="51">
        <v>16250.97859512883</v>
      </c>
      <c r="N61" s="52">
        <v>47500.293410026876</v>
      </c>
      <c r="O61" s="52">
        <f t="shared" si="1"/>
        <v>70828.098823799432</v>
      </c>
    </row>
    <row r="62" spans="2:15" x14ac:dyDescent="0.25">
      <c r="B62" s="47" t="s">
        <v>101</v>
      </c>
      <c r="C62" s="47">
        <v>9699.9738107296016</v>
      </c>
      <c r="D62" s="48">
        <v>40715.516699015265</v>
      </c>
      <c r="E62" s="49">
        <v>35981.902985351851</v>
      </c>
      <c r="G62" s="47">
        <v>5411.4225176697691</v>
      </c>
      <c r="H62" s="48">
        <v>27103.374443441171</v>
      </c>
      <c r="I62" s="49">
        <v>34324.09820344366</v>
      </c>
      <c r="J62" s="49">
        <f t="shared" si="0"/>
        <v>66838.895164554604</v>
      </c>
      <c r="L62" s="47">
        <v>18153.961512536338</v>
      </c>
      <c r="M62" s="48">
        <v>45537.828356084407</v>
      </c>
      <c r="N62" s="49">
        <v>35515.817008928731</v>
      </c>
      <c r="O62" s="49">
        <f t="shared" si="1"/>
        <v>99207.606877549479</v>
      </c>
    </row>
    <row r="63" spans="2:15" x14ac:dyDescent="0.25">
      <c r="B63" s="50" t="s">
        <v>103</v>
      </c>
      <c r="C63" s="50">
        <v>1804.5072709515578</v>
      </c>
      <c r="D63" s="51">
        <v>7775.6513645021832</v>
      </c>
      <c r="E63" s="52">
        <v>19511.097179475426</v>
      </c>
      <c r="G63" s="50">
        <v>1027.5356632394301</v>
      </c>
      <c r="H63" s="51">
        <v>6619.1242565355706</v>
      </c>
      <c r="I63" s="52">
        <v>14155.109041449583</v>
      </c>
      <c r="J63" s="52">
        <f t="shared" si="0"/>
        <v>21801.768961224581</v>
      </c>
      <c r="L63" s="50">
        <v>3377.2210301960122</v>
      </c>
      <c r="M63" s="51">
        <v>8696.5929920770905</v>
      </c>
      <c r="N63" s="52">
        <v>19258.363220860607</v>
      </c>
      <c r="O63" s="52">
        <f t="shared" si="1"/>
        <v>31332.177243133709</v>
      </c>
    </row>
    <row r="64" spans="2:15" x14ac:dyDescent="0.25">
      <c r="B64" s="47" t="s">
        <v>105</v>
      </c>
      <c r="C64" s="47">
        <v>2023.9620089074197</v>
      </c>
      <c r="D64" s="48">
        <v>13644.857958667946</v>
      </c>
      <c r="E64" s="49">
        <v>19887.664687742821</v>
      </c>
      <c r="G64" s="47">
        <v>1175.2936766265591</v>
      </c>
      <c r="H64" s="48">
        <v>10239.258420802398</v>
      </c>
      <c r="I64" s="49">
        <v>15966.202026112715</v>
      </c>
      <c r="J64" s="49">
        <f t="shared" si="0"/>
        <v>27380.754123541672</v>
      </c>
      <c r="L64" s="47">
        <v>3787.9409913352479</v>
      </c>
      <c r="M64" s="48">
        <v>15260.943493810582</v>
      </c>
      <c r="N64" s="49">
        <v>19630.052920557078</v>
      </c>
      <c r="O64" s="49">
        <f t="shared" si="1"/>
        <v>38678.937405702905</v>
      </c>
    </row>
    <row r="65" spans="2:15" x14ac:dyDescent="0.25">
      <c r="B65" s="50" t="s">
        <v>107</v>
      </c>
      <c r="C65" s="50">
        <v>1184.9040929671744</v>
      </c>
      <c r="D65" s="51">
        <v>6388.9722201027243</v>
      </c>
      <c r="E65" s="52">
        <v>24714.350293820018</v>
      </c>
      <c r="G65" s="50">
        <v>676.45175529921289</v>
      </c>
      <c r="H65" s="51">
        <v>5372.2948402948405</v>
      </c>
      <c r="I65" s="52">
        <v>18080.993461874819</v>
      </c>
      <c r="J65" s="52">
        <f t="shared" si="0"/>
        <v>24129.740057468873</v>
      </c>
      <c r="L65" s="50">
        <v>2217.6042656918157</v>
      </c>
      <c r="M65" s="51">
        <v>7145.6767325727187</v>
      </c>
      <c r="N65" s="52">
        <v>24394.216806354176</v>
      </c>
      <c r="O65" s="52">
        <f t="shared" si="1"/>
        <v>33757.49780461871</v>
      </c>
    </row>
    <row r="66" spans="2:15" x14ac:dyDescent="0.25">
      <c r="B66" s="47" t="s">
        <v>109</v>
      </c>
      <c r="C66" s="47">
        <v>3262.0560002502193</v>
      </c>
      <c r="D66" s="48">
        <v>10352.765517452086</v>
      </c>
      <c r="E66" s="49">
        <v>18710.809290993046</v>
      </c>
      <c r="G66" s="47">
        <v>1676.0939551367242</v>
      </c>
      <c r="H66" s="48">
        <v>8889.5641738149861</v>
      </c>
      <c r="I66" s="49">
        <v>14494.215013491199</v>
      </c>
      <c r="J66" s="49">
        <f t="shared" si="0"/>
        <v>25059.87314244291</v>
      </c>
      <c r="L66" s="47">
        <v>6105.0926771343957</v>
      </c>
      <c r="M66" s="48">
        <v>11578.938384341431</v>
      </c>
      <c r="N66" s="49">
        <v>18468.441736903158</v>
      </c>
      <c r="O66" s="49">
        <f t="shared" si="1"/>
        <v>36152.472798378985</v>
      </c>
    </row>
    <row r="67" spans="2:15" x14ac:dyDescent="0.25">
      <c r="B67" s="50" t="s">
        <v>111</v>
      </c>
      <c r="C67" s="50">
        <v>4273.8344484038525</v>
      </c>
      <c r="D67" s="51">
        <v>25181.208182445032</v>
      </c>
      <c r="E67" s="52">
        <v>48440.740078329669</v>
      </c>
      <c r="G67" s="50">
        <v>2382.2341251096568</v>
      </c>
      <c r="H67" s="51">
        <v>21954.232438086234</v>
      </c>
      <c r="I67" s="52">
        <v>34965.040184897764</v>
      </c>
      <c r="J67" s="52">
        <f t="shared" si="0"/>
        <v>59301.506748093656</v>
      </c>
      <c r="L67" s="50">
        <v>7998.6840790696597</v>
      </c>
      <c r="M67" s="51">
        <v>28163.649364635072</v>
      </c>
      <c r="N67" s="52">
        <v>47813.270495988276</v>
      </c>
      <c r="O67" s="52">
        <f t="shared" si="1"/>
        <v>83975.603939693014</v>
      </c>
    </row>
    <row r="68" spans="2:15" x14ac:dyDescent="0.25">
      <c r="B68" s="47" t="s">
        <v>113</v>
      </c>
      <c r="C68" s="47">
        <v>5707.7302867114549</v>
      </c>
      <c r="D68" s="48">
        <v>31664.055551096844</v>
      </c>
      <c r="E68" s="49">
        <v>21017.612342177581</v>
      </c>
      <c r="G68" s="47">
        <v>3199.1719442467102</v>
      </c>
      <c r="H68" s="48">
        <v>21769.226916806354</v>
      </c>
      <c r="I68" s="49">
        <v>19142.703253806059</v>
      </c>
      <c r="J68" s="49">
        <f t="shared" si="0"/>
        <v>44111.102114859124</v>
      </c>
      <c r="L68" s="47">
        <v>10682.288217549727</v>
      </c>
      <c r="M68" s="48">
        <v>35414.319739634877</v>
      </c>
      <c r="N68" s="49">
        <v>20745.363974030555</v>
      </c>
      <c r="O68" s="49">
        <f t="shared" si="1"/>
        <v>66841.971931215157</v>
      </c>
    </row>
    <row r="69" spans="2:15" x14ac:dyDescent="0.25">
      <c r="B69" s="50" t="s">
        <v>115</v>
      </c>
      <c r="C69" s="50">
        <v>5171.9442387568897</v>
      </c>
      <c r="D69" s="51">
        <v>14607.081361695711</v>
      </c>
      <c r="E69" s="52">
        <v>22634.409316370762</v>
      </c>
      <c r="G69" s="50">
        <v>2888.9605821519499</v>
      </c>
      <c r="H69" s="51">
        <v>12264.197780781444</v>
      </c>
      <c r="I69" s="52">
        <v>16822.932669034672</v>
      </c>
      <c r="J69" s="52">
        <f t="shared" si="0"/>
        <v>31976.091031968066</v>
      </c>
      <c r="L69" s="50">
        <v>9679.5391912830764</v>
      </c>
      <c r="M69" s="51">
        <v>16337.131829849692</v>
      </c>
      <c r="N69" s="52">
        <v>22341.218020421904</v>
      </c>
      <c r="O69" s="52">
        <f t="shared" si="1"/>
        <v>48357.88904155467</v>
      </c>
    </row>
    <row r="70" spans="2:15" x14ac:dyDescent="0.25">
      <c r="B70" s="47" t="s">
        <v>117</v>
      </c>
      <c r="C70" s="47">
        <v>4812.6607915009608</v>
      </c>
      <c r="D70" s="48">
        <v>24396.504108350535</v>
      </c>
      <c r="E70" s="49">
        <v>40978.113753004131</v>
      </c>
      <c r="G70" s="47">
        <v>2668.9797196485479</v>
      </c>
      <c r="H70" s="48">
        <v>18385.501077566361</v>
      </c>
      <c r="I70" s="49">
        <v>33878.287885206948</v>
      </c>
      <c r="J70" s="49">
        <f t="shared" si="0"/>
        <v>54932.768682421854</v>
      </c>
      <c r="L70" s="47">
        <v>9007.1231620397029</v>
      </c>
      <c r="M70" s="48">
        <v>27286.005597994634</v>
      </c>
      <c r="N70" s="49">
        <v>40447.31013852264</v>
      </c>
      <c r="O70" s="49">
        <f t="shared" si="1"/>
        <v>76740.438898556982</v>
      </c>
    </row>
    <row r="71" spans="2:15" ht="15.75" thickBot="1" x14ac:dyDescent="0.3">
      <c r="B71" s="56" t="s">
        <v>119</v>
      </c>
      <c r="C71" s="56">
        <v>8263.9619724765162</v>
      </c>
      <c r="D71" s="57">
        <v>35548.020037580325</v>
      </c>
      <c r="E71" s="58">
        <v>22484.428432000717</v>
      </c>
      <c r="G71" s="56">
        <v>4513.1911767694201</v>
      </c>
      <c r="H71" s="57">
        <v>23167.339151815657</v>
      </c>
      <c r="I71" s="58">
        <v>22529.580764463226</v>
      </c>
      <c r="J71" s="58">
        <f t="shared" si="0"/>
        <v>50210.111093048297</v>
      </c>
      <c r="L71" s="56">
        <v>15466.397179696949</v>
      </c>
      <c r="M71" s="57">
        <v>39758.297723116782</v>
      </c>
      <c r="N71" s="58">
        <v>22193.179890079206</v>
      </c>
      <c r="O71" s="58">
        <f t="shared" si="1"/>
        <v>77417.874792892937</v>
      </c>
    </row>
  </sheetData>
  <mergeCells count="4">
    <mergeCell ref="C43:E43"/>
    <mergeCell ref="C44:E44"/>
    <mergeCell ref="G44:J44"/>
    <mergeCell ref="L44:N4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/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62</v>
      </c>
      <c r="C5" s="2" t="s">
        <v>63</v>
      </c>
      <c r="D5" s="2" t="s">
        <v>64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65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66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67</v>
      </c>
      <c r="B10" s="3" t="s">
        <v>68</v>
      </c>
    </row>
    <row r="11" spans="1:30" x14ac:dyDescent="0.25">
      <c r="A11" s="4" t="s">
        <v>69</v>
      </c>
      <c r="B11" s="4" t="s">
        <v>70</v>
      </c>
    </row>
    <row r="12" spans="1:30" x14ac:dyDescent="0.25">
      <c r="A12" s="5" t="s">
        <v>71</v>
      </c>
      <c r="B12" s="5" t="s">
        <v>72</v>
      </c>
    </row>
    <row r="13" spans="1:30" x14ac:dyDescent="0.25">
      <c r="A13" s="5" t="s">
        <v>73</v>
      </c>
      <c r="B13" s="5" t="s">
        <v>74</v>
      </c>
    </row>
    <row r="14" spans="1:30" x14ac:dyDescent="0.25">
      <c r="A14" s="5" t="s">
        <v>75</v>
      </c>
      <c r="B14" s="5" t="s">
        <v>76</v>
      </c>
    </row>
    <row r="15" spans="1:30" x14ac:dyDescent="0.25">
      <c r="A15" s="5" t="s">
        <v>77</v>
      </c>
      <c r="B15" s="5" t="s">
        <v>78</v>
      </c>
    </row>
    <row r="16" spans="1:30" x14ac:dyDescent="0.25">
      <c r="A16" s="5" t="s">
        <v>79</v>
      </c>
      <c r="B16" s="5" t="s">
        <v>80</v>
      </c>
    </row>
    <row r="17" spans="1:2" x14ac:dyDescent="0.25">
      <c r="A17" s="5" t="s">
        <v>81</v>
      </c>
      <c r="B17" s="5" t="s">
        <v>82</v>
      </c>
    </row>
    <row r="18" spans="1:2" x14ac:dyDescent="0.25">
      <c r="A18" s="5" t="s">
        <v>83</v>
      </c>
      <c r="B18" s="5" t="s">
        <v>84</v>
      </c>
    </row>
    <row r="19" spans="1:2" x14ac:dyDescent="0.25">
      <c r="A19" s="5" t="s">
        <v>85</v>
      </c>
      <c r="B19" s="5" t="s">
        <v>86</v>
      </c>
    </row>
    <row r="20" spans="1:2" x14ac:dyDescent="0.25">
      <c r="A20" s="5" t="s">
        <v>87</v>
      </c>
      <c r="B20" s="5" t="s">
        <v>88</v>
      </c>
    </row>
    <row r="21" spans="1:2" x14ac:dyDescent="0.25">
      <c r="A21" s="5" t="s">
        <v>89</v>
      </c>
      <c r="B21" s="5" t="s">
        <v>90</v>
      </c>
    </row>
    <row r="22" spans="1:2" x14ac:dyDescent="0.25">
      <c r="A22" s="5" t="s">
        <v>91</v>
      </c>
      <c r="B22" s="5" t="s">
        <v>92</v>
      </c>
    </row>
    <row r="23" spans="1:2" x14ac:dyDescent="0.25">
      <c r="A23" s="5" t="s">
        <v>93</v>
      </c>
      <c r="B23" s="5" t="s">
        <v>94</v>
      </c>
    </row>
    <row r="24" spans="1:2" x14ac:dyDescent="0.25">
      <c r="A24" s="5" t="s">
        <v>95</v>
      </c>
      <c r="B24" s="5" t="s">
        <v>96</v>
      </c>
    </row>
    <row r="25" spans="1:2" x14ac:dyDescent="0.25">
      <c r="A25" s="5" t="s">
        <v>97</v>
      </c>
      <c r="B25" s="5" t="s">
        <v>98</v>
      </c>
    </row>
    <row r="26" spans="1:2" x14ac:dyDescent="0.25">
      <c r="A26" s="5" t="s">
        <v>99</v>
      </c>
      <c r="B26" s="5" t="s">
        <v>100</v>
      </c>
    </row>
    <row r="27" spans="1:2" x14ac:dyDescent="0.25">
      <c r="A27" s="5" t="s">
        <v>101</v>
      </c>
      <c r="B27" s="5" t="s">
        <v>102</v>
      </c>
    </row>
    <row r="28" spans="1:2" x14ac:dyDescent="0.25">
      <c r="A28" s="5" t="s">
        <v>103</v>
      </c>
      <c r="B28" s="5" t="s">
        <v>104</v>
      </c>
    </row>
    <row r="29" spans="1:2" x14ac:dyDescent="0.25">
      <c r="A29" s="5" t="s">
        <v>105</v>
      </c>
      <c r="B29" s="5" t="s">
        <v>106</v>
      </c>
    </row>
    <row r="30" spans="1:2" x14ac:dyDescent="0.25">
      <c r="A30" s="5" t="s">
        <v>107</v>
      </c>
      <c r="B30" s="5" t="s">
        <v>108</v>
      </c>
    </row>
    <row r="31" spans="1:2" x14ac:dyDescent="0.25">
      <c r="A31" s="5" t="s">
        <v>109</v>
      </c>
      <c r="B31" s="5" t="s">
        <v>110</v>
      </c>
    </row>
    <row r="32" spans="1:2" x14ac:dyDescent="0.25">
      <c r="A32" s="5" t="s">
        <v>111</v>
      </c>
      <c r="B32" s="5" t="s">
        <v>112</v>
      </c>
    </row>
    <row r="33" spans="1:2" x14ac:dyDescent="0.25">
      <c r="A33" s="5" t="s">
        <v>113</v>
      </c>
      <c r="B33" s="5" t="s">
        <v>114</v>
      </c>
    </row>
    <row r="34" spans="1:2" x14ac:dyDescent="0.25">
      <c r="A34" s="5" t="s">
        <v>115</v>
      </c>
      <c r="B34" s="5" t="s">
        <v>116</v>
      </c>
    </row>
    <row r="35" spans="1:2" x14ac:dyDescent="0.25">
      <c r="A35" s="5" t="s">
        <v>117</v>
      </c>
      <c r="B35" s="5" t="s">
        <v>118</v>
      </c>
    </row>
    <row r="36" spans="1:2" x14ac:dyDescent="0.25">
      <c r="A36" s="5" t="s">
        <v>119</v>
      </c>
      <c r="B36" s="5" t="s">
        <v>120</v>
      </c>
    </row>
    <row r="37" spans="1:2" x14ac:dyDescent="0.25">
      <c r="A37" s="6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38"/>
  <sheetViews>
    <sheetView topLeftCell="D5" workbookViewId="0">
      <selection activeCell="P32" sqref="P32"/>
    </sheetView>
  </sheetViews>
  <sheetFormatPr defaultRowHeight="15" x14ac:dyDescent="0.25"/>
  <cols>
    <col min="1" max="1" width="12.42578125" bestFit="1" customWidth="1"/>
    <col min="2" max="2" width="10.5703125" bestFit="1" customWidth="1"/>
    <col min="3" max="3" width="11.85546875" customWidth="1"/>
    <col min="6" max="6" width="13.85546875" customWidth="1"/>
    <col min="7" max="7" width="53.42578125" bestFit="1" customWidth="1"/>
    <col min="8" max="8" width="13.5703125" customWidth="1"/>
    <col min="9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6" t="s">
        <v>10</v>
      </c>
      <c r="H3" s="24">
        <f>VLOOKUP(F3,'BY-Demands'!$I$6:$J$42,2,FALSE)</f>
        <v>2.0712927345907701</v>
      </c>
      <c r="I3">
        <v>2.9169885814082672</v>
      </c>
      <c r="J3">
        <v>2.9233084199020065</v>
      </c>
      <c r="K3">
        <v>2.9160581250770159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6" t="s">
        <v>12</v>
      </c>
      <c r="H4" s="24">
        <f>VLOOKUP(F4,'BY-Demands'!$I$6:$J$42,2,FALSE)</f>
        <v>22.2490403410117</v>
      </c>
      <c r="I4">
        <v>20.829707214475608</v>
      </c>
      <c r="J4">
        <v>21.483394248547164</v>
      </c>
      <c r="K4">
        <v>20.570384916097975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6" t="s">
        <v>14</v>
      </c>
      <c r="H5" s="24">
        <f>VLOOKUP(F5,'BY-Demands'!$I$6:$J$42,2,FALSE)</f>
        <v>1.2014578872914701</v>
      </c>
      <c r="I5">
        <v>0.74181807651109255</v>
      </c>
      <c r="J5">
        <v>0.7440570217426532</v>
      </c>
      <c r="K5">
        <v>0.73064036372909791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6" t="s">
        <v>16</v>
      </c>
      <c r="H6" s="24">
        <f>VLOOKUP(F6,'BY-Demands'!$I$6:$J$42,2,FALSE)</f>
        <v>6.6890404714869804</v>
      </c>
      <c r="I6">
        <v>6.5639975672352229</v>
      </c>
      <c r="J6">
        <v>5.780638065059601</v>
      </c>
      <c r="K6">
        <v>6.5949264310858817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6" t="s">
        <v>18</v>
      </c>
      <c r="H7" s="24">
        <f>VLOOKUP(F7,'BY-Demands'!$I$6:$J$42,2,FALSE)</f>
        <v>0.67287296253748397</v>
      </c>
      <c r="I7">
        <v>0.5707726774555677</v>
      </c>
      <c r="J7">
        <v>0.56119057639608538</v>
      </c>
      <c r="K7">
        <v>0.55161044480654198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6" t="s">
        <v>20</v>
      </c>
      <c r="H8" s="24">
        <f>VLOOKUP(F8,'BY-Demands'!$I$6:$J$42,2,FALSE)</f>
        <v>10.5976971594968</v>
      </c>
      <c r="I8">
        <v>9.7037603897089575</v>
      </c>
      <c r="J8">
        <v>9.435975307949354</v>
      </c>
      <c r="K8">
        <v>9.2516395819175106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6" t="s">
        <v>22</v>
      </c>
      <c r="H9" s="24">
        <f>VLOOKUP(F9,'BY-Demands'!$I$6:$J$42,2,FALSE)</f>
        <v>1.14056826967015</v>
      </c>
      <c r="I9">
        <v>1.5498072549825794</v>
      </c>
      <c r="J9">
        <v>1.5053268122598555</v>
      </c>
      <c r="K9">
        <v>1.4894503267095116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6" t="s">
        <v>24</v>
      </c>
      <c r="H10" s="24">
        <f>VLOOKUP(F10,'BY-Demands'!$I$6:$J$42,2,FALSE)</f>
        <v>17.770098364755199</v>
      </c>
      <c r="I10">
        <v>17.613308735917627</v>
      </c>
      <c r="J10">
        <v>17.067480468046199</v>
      </c>
      <c r="K10">
        <v>18.473544022536192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6" t="s">
        <v>26</v>
      </c>
      <c r="H11" s="24">
        <f>VLOOKUP(F11,'BY-Demands'!$I$6:$J$42,2,FALSE)</f>
        <v>19.5397050142764</v>
      </c>
      <c r="I11">
        <v>20.746846228178715</v>
      </c>
      <c r="J11">
        <v>18.66727780331064</v>
      </c>
      <c r="K11">
        <v>19.411458005544933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6" t="s">
        <v>28</v>
      </c>
      <c r="H12" s="24">
        <f>VLOOKUP(F12,'BY-Demands'!$I$6:$J$42,2,FALSE)</f>
        <v>1.28965569884044</v>
      </c>
      <c r="I12">
        <v>1.4943226387301358</v>
      </c>
      <c r="J12">
        <v>1.4634791461847667</v>
      </c>
      <c r="K12">
        <v>1.4446377495642824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6" t="s">
        <v>30</v>
      </c>
      <c r="H13" s="24">
        <f>VLOOKUP(F13,'BY-Demands'!$I$6:$J$42,2,FALSE)</f>
        <v>4.2689583715443504</v>
      </c>
      <c r="I13">
        <v>5.007589393109674</v>
      </c>
      <c r="J13">
        <v>4.7554316434518897</v>
      </c>
      <c r="K13">
        <v>4.7269471440454405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6" t="s">
        <v>32</v>
      </c>
      <c r="H14" s="24">
        <f>VLOOKUP(F14,'BY-Demands'!$I$6:$J$42,2,FALSE)</f>
        <v>0.16518244671693</v>
      </c>
      <c r="I14">
        <v>0.26558264395501924</v>
      </c>
      <c r="J14">
        <v>0.2542796677646712</v>
      </c>
      <c r="K14">
        <v>0.25565928356184919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6" t="s">
        <v>34</v>
      </c>
      <c r="H15" s="24">
        <f>VLOOKUP(F15,'BY-Demands'!$I$6:$J$42,2,FALSE)</f>
        <v>4.2546573385120396</v>
      </c>
      <c r="I15">
        <v>4.3090308460490396</v>
      </c>
      <c r="J15">
        <v>4.2602225832464828</v>
      </c>
      <c r="K15">
        <v>4.1432118323518896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ht="15.75" thickBot="1" x14ac:dyDescent="0.3">
      <c r="B16" t="s">
        <v>8</v>
      </c>
      <c r="C16" t="str">
        <f>_xlfn.TEXTJOIN(",",TRUE,Regions!$C$3,Regions!$D$3)</f>
        <v>IE,National</v>
      </c>
      <c r="F16" t="s">
        <v>35</v>
      </c>
      <c r="G16" s="26" t="s">
        <v>36</v>
      </c>
      <c r="H16" s="24">
        <f>VLOOKUP(F16,'BY-Demands'!$I$6:$J$42,2,FALSE)</f>
        <v>4.0239683065477196</v>
      </c>
      <c r="I16">
        <v>2.1699504611733866</v>
      </c>
      <c r="J16">
        <v>1.9706387130131231</v>
      </c>
      <c r="K16">
        <v>1.9076981609625141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s="59" t="s">
        <v>8</v>
      </c>
      <c r="C17" s="60" t="str">
        <f>_xlfn.TEXTJOIN(",",TRUE,Regions!$C$3)</f>
        <v>IE</v>
      </c>
      <c r="D17" s="60"/>
      <c r="E17" s="60"/>
      <c r="F17" s="60" t="s">
        <v>37</v>
      </c>
      <c r="G17" s="61" t="s">
        <v>38</v>
      </c>
      <c r="H17" s="62">
        <f>VLOOKUP(F17,'BY-Demands'!$I$6:$J$42,2,FALSE)</f>
        <v>14.5565610923972</v>
      </c>
      <c r="I17" s="60">
        <v>14.87639834</v>
      </c>
      <c r="J17" s="60">
        <v>10.76129175</v>
      </c>
      <c r="K17" s="60">
        <v>15.490769824884</v>
      </c>
      <c r="L17" s="60">
        <v>15.7055907873725</v>
      </c>
      <c r="M17" s="60">
        <v>15.918930085994599</v>
      </c>
      <c r="N17" s="60">
        <v>16.1309905363224</v>
      </c>
      <c r="O17" s="60">
        <v>16.342066199565998</v>
      </c>
      <c r="P17" s="60">
        <v>16.5525371199803</v>
      </c>
      <c r="Q17" s="60">
        <v>16.762873144864798</v>
      </c>
      <c r="R17" s="60">
        <v>16.9735493176352</v>
      </c>
      <c r="S17" s="60">
        <v>17.185101002764601</v>
      </c>
      <c r="T17" s="60">
        <v>17.397907082319101</v>
      </c>
      <c r="U17" s="60">
        <v>17.573631069165</v>
      </c>
      <c r="V17" s="60">
        <v>17.750699613408099</v>
      </c>
      <c r="W17" s="60">
        <v>17.9287698006939</v>
      </c>
      <c r="X17" s="60">
        <v>18.107282811433901</v>
      </c>
      <c r="Y17" s="60">
        <v>18.285863815295301</v>
      </c>
      <c r="Z17" s="60">
        <v>18.464233900038099</v>
      </c>
      <c r="AA17" s="60">
        <v>18.642440853889099</v>
      </c>
      <c r="AB17" s="60">
        <v>18.820520174091701</v>
      </c>
      <c r="AC17" s="60">
        <v>18.9985074379602</v>
      </c>
      <c r="AD17" s="60">
        <v>19.176378957028898</v>
      </c>
      <c r="AE17" s="60"/>
      <c r="AF17" s="60"/>
      <c r="AG17" s="60"/>
      <c r="AH17" s="60"/>
      <c r="AI17" s="60">
        <v>20.150385797853598</v>
      </c>
      <c r="AJ17" s="60"/>
      <c r="AK17" s="60"/>
      <c r="AL17" s="60"/>
      <c r="AM17" s="60"/>
      <c r="AN17" s="60">
        <v>21.065548257939199</v>
      </c>
      <c r="AO17" s="60"/>
      <c r="AP17" s="60"/>
      <c r="AQ17" s="60"/>
      <c r="AR17" s="60"/>
      <c r="AS17" s="60">
        <v>21.708902826056999</v>
      </c>
      <c r="AT17" s="60"/>
      <c r="AU17" s="60"/>
      <c r="AV17" s="60"/>
      <c r="AW17" s="60"/>
      <c r="AX17" s="60">
        <v>22.294296983465198</v>
      </c>
      <c r="AY17" s="60"/>
      <c r="AZ17" s="60"/>
      <c r="BA17" s="60"/>
      <c r="BB17" s="60"/>
      <c r="BC17" s="60">
        <v>22.633963522387901</v>
      </c>
      <c r="BD17" s="60"/>
      <c r="BE17" s="60"/>
      <c r="BF17" s="60"/>
      <c r="BG17" s="60"/>
      <c r="BH17" s="60">
        <v>22.998525615910701</v>
      </c>
      <c r="BI17" s="60"/>
      <c r="BJ17" s="60"/>
      <c r="BK17" s="60"/>
      <c r="BL17" s="60"/>
      <c r="BM17" s="60">
        <v>23.420163469983802</v>
      </c>
      <c r="BN17" s="60"/>
      <c r="BO17" s="60"/>
      <c r="BP17" s="60"/>
      <c r="BQ17" s="60"/>
      <c r="BR17" s="60">
        <v>23.915804444215802</v>
      </c>
      <c r="BS17" s="60"/>
      <c r="BT17" s="60"/>
      <c r="BU17" s="60"/>
      <c r="BV17" s="60"/>
      <c r="BW17" s="60">
        <v>24.479480525906901</v>
      </c>
      <c r="BX17" s="60"/>
      <c r="BY17" s="60"/>
      <c r="BZ17" s="60"/>
      <c r="CA17" s="60"/>
      <c r="CB17" s="60">
        <v>25.0796251155347</v>
      </c>
      <c r="CC17" s="60"/>
      <c r="CD17" s="60"/>
      <c r="CE17" s="60"/>
      <c r="CF17" s="60"/>
      <c r="CG17" s="60">
        <v>25.6801225927071</v>
      </c>
      <c r="CH17" s="60"/>
      <c r="CI17" s="60"/>
      <c r="CJ17" s="60"/>
      <c r="CK17" s="60"/>
      <c r="CL17" s="63">
        <v>26.281462653597</v>
      </c>
    </row>
    <row r="18" spans="2:90" x14ac:dyDescent="0.25">
      <c r="B18" s="64" t="s">
        <v>8</v>
      </c>
      <c r="C18" t="str">
        <f>_xlfn.TEXTJOIN(",",TRUE,Regions!$C$3)</f>
        <v>IE</v>
      </c>
      <c r="F18" t="s">
        <v>39</v>
      </c>
      <c r="G18" s="26" t="s">
        <v>40</v>
      </c>
      <c r="H18" s="24">
        <f>VLOOKUP(F18,'BY-Demands'!$I$6:$J$42,2,FALSE)</f>
        <v>31.276118540281001</v>
      </c>
      <c r="I18">
        <v>31.984256429999999</v>
      </c>
      <c r="J18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 s="65">
        <v>56.505144705233697</v>
      </c>
    </row>
    <row r="19" spans="2:90" x14ac:dyDescent="0.25">
      <c r="B19" s="64" t="s">
        <v>8</v>
      </c>
      <c r="C19" t="str">
        <f>_xlfn.TEXTJOIN(",",TRUE,Regions!$C$3)</f>
        <v>IE</v>
      </c>
      <c r="F19" t="s">
        <v>41</v>
      </c>
      <c r="G19" s="26" t="s">
        <v>42</v>
      </c>
      <c r="H19" s="24">
        <f>VLOOKUP(F19,'BY-Demands'!$I$6:$J$42,2,FALSE)</f>
        <v>27.131577542973599</v>
      </c>
      <c r="I19">
        <v>27.52133693</v>
      </c>
      <c r="J19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 s="65">
        <v>48.620705909154502</v>
      </c>
    </row>
    <row r="20" spans="2:90" x14ac:dyDescent="0.25">
      <c r="B20" s="64" t="s">
        <v>8</v>
      </c>
      <c r="C20" t="str">
        <f>_xlfn.TEXTJOIN(",",TRUE,Regions!$C$3)</f>
        <v>IE</v>
      </c>
      <c r="F20" t="s">
        <v>43</v>
      </c>
      <c r="G20" s="26" t="s">
        <v>44</v>
      </c>
      <c r="H20" s="24">
        <f>VLOOKUP(F20,'BY-Demands'!$I$6:$J$42,2,FALSE)</f>
        <v>11.625551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 s="65">
        <v>78.363764134641542</v>
      </c>
    </row>
    <row r="21" spans="2:90" x14ac:dyDescent="0.25">
      <c r="B21" s="64" t="s">
        <v>8</v>
      </c>
      <c r="C21" t="str">
        <f>_xlfn.TEXTJOIN(",",TRUE,Regions!$C$3)</f>
        <v>IE</v>
      </c>
      <c r="F21" t="s">
        <v>45</v>
      </c>
      <c r="G21" t="s">
        <v>46</v>
      </c>
      <c r="H21" s="24">
        <f>VLOOKUP(F21,'BY-Demands'!$I$6:$J$42,2,FALSE)</f>
        <v>7.7245727925227703</v>
      </c>
      <c r="I21">
        <v>10.277153740875089</v>
      </c>
      <c r="J21">
        <v>3.3705919303064187</v>
      </c>
      <c r="K21">
        <v>8.6157094085103783</v>
      </c>
      <c r="L21">
        <f t="shared" ref="L21:S21" si="0">K21-($I$21/11)</f>
        <v>7.6814227047944605</v>
      </c>
      <c r="M21">
        <f t="shared" si="0"/>
        <v>6.7471360010785428</v>
      </c>
      <c r="N21">
        <f t="shared" si="0"/>
        <v>5.8128492973626251</v>
      </c>
      <c r="O21">
        <f t="shared" si="0"/>
        <v>4.8785625936467074</v>
      </c>
      <c r="P21">
        <f t="shared" si="0"/>
        <v>3.9442758899307901</v>
      </c>
      <c r="Q21">
        <f t="shared" si="0"/>
        <v>3.0099891862148729</v>
      </c>
      <c r="R21">
        <f t="shared" si="0"/>
        <v>2.0757024824989556</v>
      </c>
      <c r="S21">
        <f t="shared" si="0"/>
        <v>1.1414157787830383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 s="65">
        <v>0</v>
      </c>
    </row>
    <row r="22" spans="2:90" x14ac:dyDescent="0.25">
      <c r="B22" s="64" t="s">
        <v>8</v>
      </c>
      <c r="C22" t="str">
        <f>_xlfn.TEXTJOIN(",",TRUE,Regions!$C$3)</f>
        <v>IE</v>
      </c>
      <c r="F22" t="s">
        <v>47</v>
      </c>
      <c r="G22" t="s">
        <v>48</v>
      </c>
      <c r="H22" s="24">
        <f>VLOOKUP(F22,'BY-Demands'!$I$6:$J$42,2,FALSE)</f>
        <v>3.5132998087277101</v>
      </c>
      <c r="I22">
        <v>3.7418117054559139</v>
      </c>
      <c r="J22">
        <v>4.5759806863218264</v>
      </c>
      <c r="K22">
        <v>5.0500849492972852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 s="65">
        <v>20.455860184034901</v>
      </c>
    </row>
    <row r="23" spans="2:90" x14ac:dyDescent="0.25">
      <c r="B23" s="64" t="s">
        <v>8</v>
      </c>
      <c r="C23" t="str">
        <f>_xlfn.TEXTJOIN(",",TRUE,Regions!$C$3)</f>
        <v>IE</v>
      </c>
      <c r="F23" t="s">
        <v>49</v>
      </c>
      <c r="G23" t="s">
        <v>50</v>
      </c>
      <c r="H23" s="24">
        <f>VLOOKUP(F23,'BY-Demands'!$I$6:$J$42,2,FALSE)</f>
        <v>21.784659175997099</v>
      </c>
      <c r="I23">
        <v>16.657128777768676</v>
      </c>
      <c r="J23">
        <v>22.750457116443403</v>
      </c>
      <c r="K23">
        <v>15.130660002348661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 s="65">
        <v>0</v>
      </c>
    </row>
    <row r="24" spans="2:90" x14ac:dyDescent="0.25">
      <c r="B24" s="64" t="s">
        <v>8</v>
      </c>
      <c r="C24" t="str">
        <f>_xlfn.TEXTJOIN(",",TRUE,Regions!$C$3)</f>
        <v>IE</v>
      </c>
      <c r="F24" t="s">
        <v>51</v>
      </c>
      <c r="G24" t="s">
        <v>52</v>
      </c>
      <c r="H24" s="24">
        <f>VLOOKUP(F24,'BY-Demands'!$I$6:$J$42,2,FALSE)</f>
        <v>0.23349320028657899</v>
      </c>
      <c r="I24">
        <v>0.25090920347352241</v>
      </c>
      <c r="J24">
        <v>0.11004689080374389</v>
      </c>
      <c r="K24">
        <v>0.12006442123265494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 s="65">
        <v>0.23</v>
      </c>
    </row>
    <row r="25" spans="2:90" ht="15.75" thickBot="1" x14ac:dyDescent="0.3">
      <c r="B25" s="66" t="s">
        <v>8</v>
      </c>
      <c r="C25" s="67" t="str">
        <f>_xlfn.TEXTJOIN(",",TRUE,Regions!$C$3)</f>
        <v>IE</v>
      </c>
      <c r="D25" s="67"/>
      <c r="E25" s="67"/>
      <c r="F25" s="67" t="s">
        <v>53</v>
      </c>
      <c r="G25" s="67" t="s">
        <v>54</v>
      </c>
      <c r="H25" s="69">
        <f>VLOOKUP(F25,'BY-Demands'!$I$6:$J$42,2,FALSE)</f>
        <v>45.935836654432002</v>
      </c>
      <c r="I25">
        <v>46.490627829341264</v>
      </c>
      <c r="J25">
        <v>16.580491392971403</v>
      </c>
      <c r="K25">
        <v>18.575720244415919</v>
      </c>
      <c r="L25" s="67">
        <v>48.192396850000002</v>
      </c>
      <c r="M25" s="67">
        <v>48.860779260000001</v>
      </c>
      <c r="N25" s="67">
        <v>49.515792400000002</v>
      </c>
      <c r="O25" s="67">
        <v>50.15770371</v>
      </c>
      <c r="P25" s="67">
        <v>50.786775239999997</v>
      </c>
      <c r="Q25" s="67">
        <v>51.403263819999999</v>
      </c>
      <c r="R25" s="67">
        <v>52.007421139999998</v>
      </c>
      <c r="S25" s="67">
        <v>52.599493860000003</v>
      </c>
      <c r="T25" s="67">
        <v>53.179723690000003</v>
      </c>
      <c r="U25" s="67">
        <v>53.748347529999997</v>
      </c>
      <c r="V25" s="67">
        <v>54.305597519999999</v>
      </c>
      <c r="W25" s="67">
        <v>54.851701169999998</v>
      </c>
      <c r="X25" s="67">
        <v>55.386881420000002</v>
      </c>
      <c r="Y25" s="67">
        <v>55.911356779999998</v>
      </c>
      <c r="Z25" s="67">
        <v>56.425341359999997</v>
      </c>
      <c r="AA25" s="67">
        <v>56.929045010000003</v>
      </c>
      <c r="AB25" s="67">
        <v>57.422673379999999</v>
      </c>
      <c r="AC25" s="67">
        <v>57.906427979999997</v>
      </c>
      <c r="AD25" s="67">
        <v>58.380506330000003</v>
      </c>
      <c r="AE25" s="67">
        <v>58.845101960000001</v>
      </c>
      <c r="AF25" s="67">
        <v>59.300404559999997</v>
      </c>
      <c r="AG25" s="67">
        <v>59.746600020000002</v>
      </c>
      <c r="AH25" s="67">
        <v>60.183870480000003</v>
      </c>
      <c r="AI25" s="67">
        <v>60.612394479999999</v>
      </c>
      <c r="AJ25" s="67">
        <v>61.032346969999999</v>
      </c>
      <c r="AK25" s="67">
        <v>61.443899389999999</v>
      </c>
      <c r="AL25" s="67">
        <v>61.847219770000002</v>
      </c>
      <c r="AM25" s="67">
        <v>62.242472769999999</v>
      </c>
      <c r="AN25" s="67">
        <v>62.629819759999997</v>
      </c>
      <c r="AO25" s="67">
        <v>63.009418869999998</v>
      </c>
      <c r="AP25" s="67">
        <v>63.38142509</v>
      </c>
      <c r="AQ25" s="67">
        <v>63.745990280000001</v>
      </c>
      <c r="AR25" s="67">
        <v>64.103263290000001</v>
      </c>
      <c r="AS25" s="67">
        <v>64.453389970000003</v>
      </c>
      <c r="AT25" s="67">
        <v>64.796513279999999</v>
      </c>
      <c r="AU25" s="67">
        <v>65.132773299999997</v>
      </c>
      <c r="AV25" s="67">
        <v>65.462307300000006</v>
      </c>
      <c r="AW25" s="67">
        <v>65.785249820000004</v>
      </c>
      <c r="AX25" s="67">
        <v>66.101732720000001</v>
      </c>
      <c r="AY25" s="67">
        <v>66.4118852</v>
      </c>
      <c r="AZ25" s="67">
        <v>66.715833869999997</v>
      </c>
      <c r="BA25" s="67">
        <v>67.013702850000001</v>
      </c>
      <c r="BB25" s="67">
        <v>67.305613719999997</v>
      </c>
      <c r="BC25" s="67">
        <v>67.591685670000004</v>
      </c>
      <c r="BD25" s="67">
        <v>67.872035490000002</v>
      </c>
      <c r="BE25" s="67">
        <v>68.146777639999996</v>
      </c>
      <c r="BF25" s="67">
        <v>68.416024280000002</v>
      </c>
      <c r="BG25" s="67">
        <v>68.679885339999998</v>
      </c>
      <c r="BH25" s="67">
        <v>68.938468540000002</v>
      </c>
      <c r="BI25" s="67">
        <v>69.191879450000002</v>
      </c>
      <c r="BJ25" s="67">
        <v>69.440221539999996</v>
      </c>
      <c r="BK25" s="67">
        <v>69.683596179999995</v>
      </c>
      <c r="BL25" s="67">
        <v>69.92210274</v>
      </c>
      <c r="BM25" s="67">
        <v>70.155838599999996</v>
      </c>
      <c r="BN25" s="67">
        <v>70.384899169999997</v>
      </c>
      <c r="BO25" s="67">
        <v>70.609377989999999</v>
      </c>
      <c r="BP25" s="67">
        <v>70.829366680000007</v>
      </c>
      <c r="BQ25" s="67">
        <v>71.04495507</v>
      </c>
      <c r="BR25" s="67">
        <v>71.256231170000007</v>
      </c>
      <c r="BS25" s="67">
        <v>71.463281230000007</v>
      </c>
      <c r="BT25" s="67">
        <v>71.666189799999998</v>
      </c>
      <c r="BU25" s="67">
        <v>71.865039710000005</v>
      </c>
      <c r="BV25" s="67">
        <v>72.059912139999994</v>
      </c>
      <c r="BW25" s="67">
        <v>72.250886649999998</v>
      </c>
      <c r="BX25" s="67">
        <v>72.438041200000001</v>
      </c>
      <c r="BY25" s="67">
        <v>72.621452219999995</v>
      </c>
      <c r="BZ25" s="67">
        <v>72.801194570000007</v>
      </c>
      <c r="CA25" s="67">
        <v>72.977341640000006</v>
      </c>
      <c r="CB25" s="67">
        <v>73.149965350000002</v>
      </c>
      <c r="CC25" s="67">
        <v>73.319136159999999</v>
      </c>
      <c r="CD25" s="67">
        <v>73.48492315</v>
      </c>
      <c r="CE25" s="67">
        <v>73.647394009999999</v>
      </c>
      <c r="CF25" s="67">
        <v>73.806615050000005</v>
      </c>
      <c r="CG25" s="67">
        <v>73.962651280000003</v>
      </c>
      <c r="CH25" s="67">
        <v>74.115566419999993</v>
      </c>
      <c r="CI25" s="67">
        <v>74.265422880000003</v>
      </c>
      <c r="CJ25" s="67">
        <v>74.412281849999999</v>
      </c>
      <c r="CK25" s="67">
        <v>74.556203289999999</v>
      </c>
      <c r="CL25" s="70">
        <v>74.697245960000004</v>
      </c>
    </row>
    <row r="26" spans="2:90" x14ac:dyDescent="0.25">
      <c r="B26" s="59" t="s">
        <v>8</v>
      </c>
      <c r="C26" t="str">
        <f>_xlfn.TEXTJOIN(",",TRUE,Regions!$C$3)</f>
        <v>IE</v>
      </c>
      <c r="D26" s="60"/>
      <c r="E26" s="60"/>
      <c r="F26" s="60" t="s">
        <v>55</v>
      </c>
      <c r="G26" s="61" t="s">
        <v>56</v>
      </c>
      <c r="H26" s="22">
        <f>VLOOKUP(F26,'BY-Demands'!$I$6:$J$42,2,FALSE)</f>
        <v>211.739</v>
      </c>
      <c r="I26" s="60">
        <v>227.33367966704699</v>
      </c>
      <c r="J26" s="60">
        <v>234.01489904006499</v>
      </c>
      <c r="K26" s="60">
        <v>250.52243040236399</v>
      </c>
      <c r="L26" s="60">
        <v>265.47273899323898</v>
      </c>
      <c r="M26" s="60">
        <v>279.23643876610601</v>
      </c>
      <c r="N26" s="60">
        <v>291.97758934464099</v>
      </c>
      <c r="O26" s="60">
        <v>303.745747309416</v>
      </c>
      <c r="P26" s="60">
        <v>314.88867210903697</v>
      </c>
      <c r="Q26" s="60">
        <v>325.448418136599</v>
      </c>
      <c r="R26" s="60">
        <v>335.72138230120601</v>
      </c>
      <c r="S26" s="60">
        <v>345.60194314472</v>
      </c>
      <c r="T26" s="60">
        <v>355.09166996739799</v>
      </c>
      <c r="U26" s="60">
        <v>372.33998569365798</v>
      </c>
      <c r="V26" s="60">
        <v>385.16674421872602</v>
      </c>
      <c r="W26" s="60">
        <v>398.22461473825501</v>
      </c>
      <c r="X26" s="60">
        <v>411.45770972769901</v>
      </c>
      <c r="Y26" s="60">
        <v>424.76161479887702</v>
      </c>
      <c r="Z26" s="60">
        <v>438.12862011422999</v>
      </c>
      <c r="AA26" s="60">
        <v>451.68804802308699</v>
      </c>
      <c r="AB26" s="60">
        <v>465.40875684082903</v>
      </c>
      <c r="AC26" s="60">
        <v>479.13103817121703</v>
      </c>
      <c r="AD26" s="60">
        <v>492.828423833106</v>
      </c>
      <c r="AE26" s="60">
        <v>496.36472594874499</v>
      </c>
      <c r="AF26" s="60">
        <v>514.52001380752995</v>
      </c>
      <c r="AG26" s="60">
        <v>530.17405404626902</v>
      </c>
      <c r="AH26" s="60">
        <v>544.19495314722303</v>
      </c>
      <c r="AI26" s="60">
        <v>558.26962802562196</v>
      </c>
      <c r="AJ26" s="60">
        <v>572.38852326507094</v>
      </c>
      <c r="AK26" s="60">
        <v>586.53294139438299</v>
      </c>
      <c r="AL26" s="60">
        <v>600.68795864299398</v>
      </c>
      <c r="AM26" s="60">
        <v>614.82387830734103</v>
      </c>
      <c r="AN26" s="60">
        <v>628.93152164032301</v>
      </c>
      <c r="AO26" s="60">
        <v>643.00410262211005</v>
      </c>
      <c r="AP26" s="60">
        <v>657.18423969818502</v>
      </c>
      <c r="AQ26" s="60">
        <v>671.35750183642006</v>
      </c>
      <c r="AR26" s="60">
        <v>685.53131059817395</v>
      </c>
      <c r="AS26" s="60">
        <v>699.71894911636105</v>
      </c>
      <c r="AT26" s="60">
        <v>713.92554497696096</v>
      </c>
      <c r="AU26" s="60">
        <v>728.15328995631603</v>
      </c>
      <c r="AV26" s="60">
        <v>742.41918629131999</v>
      </c>
      <c r="AW26" s="60">
        <v>756.73941793789504</v>
      </c>
      <c r="AX26" s="60">
        <v>771.13301065931898</v>
      </c>
      <c r="AY26" s="60">
        <v>785.61008636003203</v>
      </c>
      <c r="AZ26" s="60">
        <v>800.18796720256296</v>
      </c>
      <c r="BA26" s="60">
        <v>814.88079785717798</v>
      </c>
      <c r="BB26" s="60">
        <v>829.70553008510103</v>
      </c>
      <c r="BC26" s="60">
        <v>844.67783543635301</v>
      </c>
      <c r="BD26" s="60">
        <v>859.81446282352397</v>
      </c>
      <c r="BE26" s="60">
        <v>875.13056019295698</v>
      </c>
      <c r="BF26" s="60">
        <v>890.64572032533204</v>
      </c>
      <c r="BG26" s="60">
        <v>906.37959967599397</v>
      </c>
      <c r="BH26" s="60">
        <v>922.351501384161</v>
      </c>
      <c r="BI26" s="60">
        <v>938.57428710989598</v>
      </c>
      <c r="BJ26" s="60">
        <v>955.06101749023901</v>
      </c>
      <c r="BK26" s="60">
        <v>971.82648073088797</v>
      </c>
      <c r="BL26" s="60">
        <v>988.88492973635402</v>
      </c>
      <c r="BM26" s="60">
        <v>1006.25199511415</v>
      </c>
      <c r="BN26" s="60">
        <v>1023.9294437559601</v>
      </c>
      <c r="BO26" s="60">
        <v>1041.9234925855201</v>
      </c>
      <c r="BP26" s="60">
        <v>1060.2405883066299</v>
      </c>
      <c r="BQ26" s="60">
        <v>1078.8818873924599</v>
      </c>
      <c r="BR26" s="60">
        <v>1097.8442281866401</v>
      </c>
      <c r="BS26" s="60">
        <v>1117.1307879379599</v>
      </c>
      <c r="BT26" s="60">
        <v>1136.7305247628501</v>
      </c>
      <c r="BU26" s="60">
        <v>1156.6304804608301</v>
      </c>
      <c r="BV26" s="60">
        <v>1176.8105538985999</v>
      </c>
      <c r="BW26" s="60">
        <v>1197.24601175004</v>
      </c>
      <c r="BX26" s="60">
        <v>1217.9320975815699</v>
      </c>
      <c r="BY26" s="60">
        <v>1238.85956925292</v>
      </c>
      <c r="BZ26" s="60">
        <v>1259.9992990129099</v>
      </c>
      <c r="CA26" s="60">
        <v>1281.3121904680099</v>
      </c>
      <c r="CB26" s="60">
        <v>1302.7797433738299</v>
      </c>
      <c r="CC26" s="60">
        <v>1324.3797857046</v>
      </c>
      <c r="CD26" s="60">
        <v>1346.1127852668701</v>
      </c>
      <c r="CE26" s="60">
        <v>1367.9816115507199</v>
      </c>
      <c r="CF26" s="60">
        <v>1389.99234883894</v>
      </c>
      <c r="CG26" s="60">
        <v>1412.15514854653</v>
      </c>
      <c r="CH26" s="60">
        <v>1434.4735766251099</v>
      </c>
      <c r="CI26" s="60">
        <v>1456.9513426687799</v>
      </c>
      <c r="CJ26" s="60">
        <v>1479.5893631530801</v>
      </c>
      <c r="CK26" s="60">
        <v>1502.3841560784799</v>
      </c>
      <c r="CL26" s="63">
        <v>1525.3321304907599</v>
      </c>
    </row>
    <row r="27" spans="2:90" x14ac:dyDescent="0.25">
      <c r="B27" s="64" t="s">
        <v>8</v>
      </c>
      <c r="C27" t="str">
        <f>_xlfn.TEXTJOIN(",",TRUE,Regions!$C$3)</f>
        <v>IE</v>
      </c>
      <c r="F27" t="s">
        <v>57</v>
      </c>
      <c r="G27" s="26" t="s">
        <v>58</v>
      </c>
      <c r="H27" s="22">
        <f>VLOOKUP(F27,'BY-Demands'!$I$6:$J$42,2,FALSE)</f>
        <v>776.10400000000004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 s="65">
        <v>1254.2955320809799</v>
      </c>
    </row>
    <row r="28" spans="2:90" ht="15.75" thickBot="1" x14ac:dyDescent="0.3">
      <c r="B28" s="66" t="s">
        <v>8</v>
      </c>
      <c r="C28" t="str">
        <f>_xlfn.TEXTJOIN(",",TRUE,Regions!$C$3)</f>
        <v>IE</v>
      </c>
      <c r="D28" s="67"/>
      <c r="E28" s="67"/>
      <c r="F28" s="67" t="s">
        <v>59</v>
      </c>
      <c r="G28" s="68" t="s">
        <v>60</v>
      </c>
      <c r="H28" s="22">
        <f>VLOOKUP(F28,'BY-Demands'!$I$6:$J$42,2,FALSE)</f>
        <v>729.49900000000002</v>
      </c>
      <c r="I28" s="67">
        <v>756.93265686674704</v>
      </c>
      <c r="J28" s="67">
        <v>768.29446481802404</v>
      </c>
      <c r="K28" s="67">
        <v>772.86208694584798</v>
      </c>
      <c r="L28" s="67">
        <v>777.95194352567796</v>
      </c>
      <c r="M28" s="67">
        <v>783.67269864148204</v>
      </c>
      <c r="N28" s="67">
        <v>789.75930268250397</v>
      </c>
      <c r="O28" s="67">
        <v>795.82537085896797</v>
      </c>
      <c r="P28" s="67">
        <v>802.38775006715798</v>
      </c>
      <c r="Q28" s="67">
        <v>809.22213416551403</v>
      </c>
      <c r="R28" s="67">
        <v>816.80113347457802</v>
      </c>
      <c r="S28" s="67">
        <v>824.64428658311704</v>
      </c>
      <c r="T28" s="67">
        <v>832.59337892975498</v>
      </c>
      <c r="U28" s="67">
        <v>835.494721776652</v>
      </c>
      <c r="V28" s="67">
        <v>841.12386901591697</v>
      </c>
      <c r="W28" s="67">
        <v>846.68490394820003</v>
      </c>
      <c r="X28" s="67">
        <v>852.05750789504805</v>
      </c>
      <c r="Y28" s="67">
        <v>857.03569133233998</v>
      </c>
      <c r="Z28" s="67">
        <v>861.62461714738197</v>
      </c>
      <c r="AA28" s="67">
        <v>866.09217418652202</v>
      </c>
      <c r="AB28" s="67">
        <v>870.38020137632998</v>
      </c>
      <c r="AC28" s="67">
        <v>874.20163295403097</v>
      </c>
      <c r="AD28" s="67">
        <v>877.53441615506995</v>
      </c>
      <c r="AE28" s="67">
        <v>877.71565965240802</v>
      </c>
      <c r="AF28" s="67">
        <v>877.87112006521807</v>
      </c>
      <c r="AG28" s="67">
        <v>878.89535131181003</v>
      </c>
      <c r="AH28" s="67">
        <v>881.34522505719599</v>
      </c>
      <c r="AI28" s="67">
        <v>883.51153419697505</v>
      </c>
      <c r="AJ28" s="67">
        <v>885.39165384489604</v>
      </c>
      <c r="AK28" s="67">
        <v>886.96968161539996</v>
      </c>
      <c r="AL28" s="67">
        <v>888.23702563617996</v>
      </c>
      <c r="AM28" s="67">
        <v>889.16483547498206</v>
      </c>
      <c r="AN28" s="67">
        <v>889.75617108824804</v>
      </c>
      <c r="AO28" s="67">
        <v>890.01756387450996</v>
      </c>
      <c r="AP28" s="67">
        <v>890.15777792928498</v>
      </c>
      <c r="AQ28" s="67">
        <v>890.027472236378</v>
      </c>
      <c r="AR28" s="67">
        <v>889.64810387578098</v>
      </c>
      <c r="AS28" s="67">
        <v>889.04710174709999</v>
      </c>
      <c r="AT28" s="67">
        <v>888.23975575464704</v>
      </c>
      <c r="AU28" s="67">
        <v>887.23676143058299</v>
      </c>
      <c r="AV28" s="67">
        <v>886.06583568271606</v>
      </c>
      <c r="AW28" s="67">
        <v>884.75168699987705</v>
      </c>
      <c r="AX28" s="67">
        <v>883.32044041935796</v>
      </c>
      <c r="AY28" s="67">
        <v>881.786246107122</v>
      </c>
      <c r="AZ28" s="67">
        <v>880.17012088321303</v>
      </c>
      <c r="BA28" s="67">
        <v>878.48803900757105</v>
      </c>
      <c r="BB28" s="67">
        <v>876.75769674673495</v>
      </c>
      <c r="BC28" s="67">
        <v>874.99406326538895</v>
      </c>
      <c r="BD28" s="67">
        <v>873.21199066637803</v>
      </c>
      <c r="BE28" s="67">
        <v>871.42351347677197</v>
      </c>
      <c r="BF28" s="67">
        <v>869.64397981085403</v>
      </c>
      <c r="BG28" s="67">
        <v>867.88749709520505</v>
      </c>
      <c r="BH28" s="67">
        <v>866.16661054139695</v>
      </c>
      <c r="BI28" s="67">
        <v>864.48679834716302</v>
      </c>
      <c r="BJ28" s="67">
        <v>862.85310286970901</v>
      </c>
      <c r="BK28" s="67">
        <v>861.27150289560598</v>
      </c>
      <c r="BL28" s="67">
        <v>859.746834045779</v>
      </c>
      <c r="BM28" s="67">
        <v>858.28450188460499</v>
      </c>
      <c r="BN28" s="67">
        <v>856.87764919303902</v>
      </c>
      <c r="BO28" s="67">
        <v>855.523320953812</v>
      </c>
      <c r="BP28" s="67">
        <v>854.21870790128105</v>
      </c>
      <c r="BQ28" s="67">
        <v>852.95676717650201</v>
      </c>
      <c r="BR28" s="67">
        <v>851.72736999290703</v>
      </c>
      <c r="BS28" s="67">
        <v>850.52571410206997</v>
      </c>
      <c r="BT28" s="67">
        <v>849.33648851223904</v>
      </c>
      <c r="BU28" s="67">
        <v>848.14387641063399</v>
      </c>
      <c r="BV28" s="67">
        <v>846.92787895112599</v>
      </c>
      <c r="BW28" s="67">
        <v>845.66651745324396</v>
      </c>
      <c r="BX28" s="67">
        <v>844.35313340866605</v>
      </c>
      <c r="BY28" s="67">
        <v>842.97839078534503</v>
      </c>
      <c r="BZ28" s="67">
        <v>841.52025477527695</v>
      </c>
      <c r="CA28" s="67">
        <v>839.95169124344898</v>
      </c>
      <c r="CB28" s="67">
        <v>838.26086382238805</v>
      </c>
      <c r="CC28" s="67">
        <v>836.43449322558797</v>
      </c>
      <c r="CD28" s="67">
        <v>834.47434145720501</v>
      </c>
      <c r="CE28" s="67">
        <v>832.383556277568</v>
      </c>
      <c r="CF28" s="67">
        <v>830.16702542175301</v>
      </c>
      <c r="CG28" s="67">
        <v>827.83170713912295</v>
      </c>
      <c r="CH28" s="67">
        <v>825.38029461909196</v>
      </c>
      <c r="CI28" s="67">
        <v>822.81538763697301</v>
      </c>
      <c r="CJ28" s="67">
        <v>820.13786487281402</v>
      </c>
      <c r="CK28" s="67">
        <v>817.34616148165196</v>
      </c>
      <c r="CL28" s="70">
        <v>814.43878355607001</v>
      </c>
    </row>
    <row r="29" spans="2:90" x14ac:dyDescent="0.25">
      <c r="B29" s="59" t="s">
        <v>8</v>
      </c>
      <c r="C29" s="60" t="str">
        <f>_xlfn.TEXTJOIN(",",TRUE,Regions!$C$3,Regions!$D$3)</f>
        <v>IE,National</v>
      </c>
      <c r="D29" s="60"/>
      <c r="E29" s="60"/>
      <c r="F29" s="60" t="s">
        <v>137</v>
      </c>
      <c r="G29" s="61" t="s">
        <v>138</v>
      </c>
      <c r="H29" s="60">
        <f>VLOOKUP(F29,'BY-Demands'!$I$6:$J$42,2,FALSE)</f>
        <v>0</v>
      </c>
      <c r="I29" s="60">
        <v>29.285472960899106</v>
      </c>
      <c r="J29" s="60">
        <v>29.618106901468909</v>
      </c>
      <c r="K29" s="60">
        <v>30.592051000616877</v>
      </c>
      <c r="L29" s="60">
        <v>31.598021694557708</v>
      </c>
      <c r="M29" s="60">
        <v>32.637072126664755</v>
      </c>
      <c r="N29" s="60">
        <v>33.710290071247677</v>
      </c>
      <c r="O29" s="60">
        <v>34.818799072335445</v>
      </c>
      <c r="P29" s="60">
        <v>35.963759619906362</v>
      </c>
      <c r="Q29" s="60">
        <v>36.712499803959538</v>
      </c>
      <c r="R29" s="60">
        <v>37.47682823209901</v>
      </c>
      <c r="S29" s="60">
        <v>38.25706944060434</v>
      </c>
      <c r="T29" s="60">
        <v>39.053554722372212</v>
      </c>
      <c r="U29" s="60">
        <v>39.866622267584432</v>
      </c>
      <c r="V29" s="60">
        <v>40.357314057686089</v>
      </c>
      <c r="W29" s="60">
        <v>40.854045447311805</v>
      </c>
      <c r="X29" s="60">
        <v>41.356890773883045</v>
      </c>
      <c r="Y29" s="60">
        <v>41.865925289791257</v>
      </c>
      <c r="Z29" s="60">
        <v>42.381225173659615</v>
      </c>
      <c r="AA29" s="60">
        <v>42.776493751275368</v>
      </c>
      <c r="AB29" s="60">
        <v>43.175448802036009</v>
      </c>
      <c r="AC29" s="60">
        <v>43.578124707840381</v>
      </c>
      <c r="AD29" s="60">
        <v>43.984556171250162</v>
      </c>
      <c r="AE29" s="60">
        <v>44.394778218480539</v>
      </c>
      <c r="AF29" s="60">
        <v>44.717758131431516</v>
      </c>
      <c r="AG29" s="60">
        <v>45.043087780733387</v>
      </c>
      <c r="AH29" s="60">
        <v>45.370784261136308</v>
      </c>
      <c r="AI29" s="60">
        <v>45.700864791757795</v>
      </c>
      <c r="AJ29" s="60">
        <v>46.033346716987502</v>
      </c>
      <c r="AK29" s="60">
        <v>46.369255228359584</v>
      </c>
      <c r="AL29" s="60">
        <v>46.707614887346587</v>
      </c>
      <c r="AM29" s="60">
        <v>47.048443580142006</v>
      </c>
      <c r="AN29" s="60">
        <v>47.391759323456121</v>
      </c>
      <c r="AO29" s="60">
        <v>47.737580265468395</v>
      </c>
      <c r="AP29" s="60">
        <v>48.167218487857603</v>
      </c>
      <c r="AQ29" s="60">
        <v>48.600723454248318</v>
      </c>
      <c r="AR29" s="60">
        <v>49.038129965336545</v>
      </c>
      <c r="AS29" s="60">
        <v>49.47947313502457</v>
      </c>
      <c r="AT29" s="60">
        <v>49.924788393239787</v>
      </c>
      <c r="AU29" s="60">
        <v>50.374111488778937</v>
      </c>
      <c r="AV29" s="60">
        <v>50.827478492177939</v>
      </c>
      <c r="AW29" s="60">
        <v>51.284925798607532</v>
      </c>
      <c r="AX29" s="60">
        <v>51.746490130794996</v>
      </c>
      <c r="AY29" s="60">
        <v>52.212208541972146</v>
      </c>
      <c r="AZ29" s="60">
        <v>52.682118418849889</v>
      </c>
      <c r="BA29" s="60">
        <v>53.15625748461953</v>
      </c>
      <c r="BB29" s="60">
        <v>53.634663801981098</v>
      </c>
      <c r="BC29" s="60">
        <v>54.117375776198919</v>
      </c>
      <c r="BD29" s="60">
        <v>54.604432158184707</v>
      </c>
      <c r="BE29" s="60">
        <v>55.095872047608367</v>
      </c>
      <c r="BF29" s="60">
        <v>55.59173489603684</v>
      </c>
      <c r="BG29" s="60">
        <v>56.092060510101163</v>
      </c>
      <c r="BH29" s="60">
        <v>56.59688905469207</v>
      </c>
      <c r="BI29" s="60">
        <v>57.106261056184294</v>
      </c>
      <c r="BJ29" s="60">
        <v>57.620217405689949</v>
      </c>
      <c r="BK29" s="60">
        <v>58.138799362341153</v>
      </c>
      <c r="BL29" s="60">
        <v>58.662048556602215</v>
      </c>
      <c r="BM29" s="60">
        <v>59.190006993611632</v>
      </c>
      <c r="BN29" s="60">
        <v>59.722717056554131</v>
      </c>
      <c r="BO29" s="60">
        <v>60.260221510063111</v>
      </c>
      <c r="BP29" s="60">
        <v>60.802563503653673</v>
      </c>
      <c r="BQ29" s="60">
        <v>61.349786575186549</v>
      </c>
      <c r="BR29" s="60">
        <v>61.901934654363224</v>
      </c>
      <c r="BS29" s="60">
        <v>62.45905206625249</v>
      </c>
      <c r="BT29" s="60">
        <v>63.021183534848753</v>
      </c>
      <c r="BU29" s="60">
        <v>63.588374186662385</v>
      </c>
      <c r="BV29" s="60">
        <v>64.160669554342334</v>
      </c>
      <c r="BW29" s="60">
        <v>64.73811558033141</v>
      </c>
      <c r="BX29" s="60">
        <v>65.320758620554386</v>
      </c>
      <c r="BY29" s="60">
        <v>65.908645448139367</v>
      </c>
      <c r="BZ29" s="60">
        <v>66.501823257172617</v>
      </c>
      <c r="CA29" s="60">
        <v>67.100339666487159</v>
      </c>
      <c r="CB29" s="60">
        <v>67.704242723485535</v>
      </c>
      <c r="CC29" s="60">
        <v>68.313580907996894</v>
      </c>
      <c r="CD29" s="60">
        <v>68.928403136168853</v>
      </c>
      <c r="CE29" s="60">
        <v>69.548758764394364</v>
      </c>
      <c r="CF29" s="60">
        <v>70.174697593273905</v>
      </c>
      <c r="CG29" s="60">
        <v>70.806269871613367</v>
      </c>
      <c r="CH29" s="60">
        <v>71.443526300457876</v>
      </c>
      <c r="CI29" s="60">
        <v>72.086518037161994</v>
      </c>
      <c r="CJ29" s="60">
        <v>72.735296699496445</v>
      </c>
      <c r="CK29" s="60">
        <v>73.38991436979191</v>
      </c>
      <c r="CL29" s="63">
        <v>74.050423599120023</v>
      </c>
    </row>
    <row r="30" spans="2:90" x14ac:dyDescent="0.25">
      <c r="B30" s="64" t="s">
        <v>8</v>
      </c>
      <c r="C30" t="str">
        <f>_xlfn.TEXTJOIN(",",TRUE,Regions!$C$3,Regions!$D$3)</f>
        <v>IE,National</v>
      </c>
      <c r="F30" t="s">
        <v>139</v>
      </c>
      <c r="G30" s="26" t="s">
        <v>140</v>
      </c>
      <c r="H30">
        <f>VLOOKUP(F30,'BY-Demands'!$I$6:$J$42,2,FALSE)</f>
        <v>0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 s="65">
        <v>148.99302097654268</v>
      </c>
    </row>
    <row r="31" spans="2:90" x14ac:dyDescent="0.25">
      <c r="B31" s="64" t="s">
        <v>8</v>
      </c>
      <c r="C31" t="str">
        <f>_xlfn.TEXTJOIN(",",TRUE,Regions!$C$3,Regions!$D$3)</f>
        <v>IE,National</v>
      </c>
      <c r="F31" t="s">
        <v>141</v>
      </c>
      <c r="G31" s="26" t="s">
        <v>142</v>
      </c>
      <c r="H31">
        <f>VLOOKUP(F31,'BY-Demands'!$I$6:$J$42,2,FALSE)</f>
        <v>5.6291760000000002</v>
      </c>
      <c r="J31">
        <f>3.019*3.6</f>
        <v>10.868400000000001</v>
      </c>
      <c r="K31">
        <f>3.993*3.6</f>
        <v>14.3748</v>
      </c>
      <c r="O31">
        <v>25.4</v>
      </c>
      <c r="T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 s="65">
        <v>40.299999999999997</v>
      </c>
    </row>
    <row r="32" spans="2:90" ht="15.75" thickBot="1" x14ac:dyDescent="0.3">
      <c r="B32" s="66" t="s">
        <v>8</v>
      </c>
      <c r="C32" s="67" t="str">
        <f>_xlfn.TEXTJOIN(",",TRUE,Regions!$C$3,Regions!$D$3)</f>
        <v>IE,National</v>
      </c>
      <c r="D32" s="67"/>
      <c r="E32" s="67"/>
      <c r="F32" s="67" t="s">
        <v>143</v>
      </c>
      <c r="G32" s="68" t="s">
        <v>144</v>
      </c>
      <c r="H32" s="67">
        <f>VLOOKUP(F32,'BY-Demands'!$I$6:$J$42,2,FALSE)</f>
        <v>0.48</v>
      </c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>
        <v>0.5</v>
      </c>
      <c r="U32" s="67"/>
      <c r="V32" s="67"/>
      <c r="W32" s="67"/>
      <c r="X32" s="67"/>
      <c r="Y32" s="67"/>
      <c r="Z32" s="67"/>
      <c r="AA32" s="67"/>
      <c r="AB32" s="67"/>
      <c r="AC32" s="67"/>
      <c r="AD32" s="67">
        <v>0.54</v>
      </c>
      <c r="AE32" s="67"/>
      <c r="AF32" s="67"/>
      <c r="AG32" s="67"/>
      <c r="AH32" s="67"/>
      <c r="AI32" s="67"/>
      <c r="AJ32" s="67"/>
      <c r="AK32" s="67"/>
      <c r="AL32" s="67"/>
      <c r="AM32" s="67"/>
      <c r="AN32" s="67">
        <v>0.57499999999999996</v>
      </c>
      <c r="AO32" s="67">
        <v>0.57499999999999996</v>
      </c>
      <c r="AP32" s="67">
        <v>0.57499999999999996</v>
      </c>
      <c r="AQ32" s="67">
        <v>0.57499999999999996</v>
      </c>
      <c r="AR32" s="67">
        <v>0.57499999999999996</v>
      </c>
      <c r="AS32" s="67">
        <v>0.57499999999999996</v>
      </c>
      <c r="AT32" s="67">
        <v>0.57499999999999996</v>
      </c>
      <c r="AU32" s="67">
        <v>0.57499999999999996</v>
      </c>
      <c r="AV32" s="67">
        <v>0.57499999999999996</v>
      </c>
      <c r="AW32" s="67">
        <v>0.57499999999999996</v>
      </c>
      <c r="AX32" s="67">
        <v>0.57499999999999996</v>
      </c>
      <c r="AY32" s="67">
        <v>0.57499999999999996</v>
      </c>
      <c r="AZ32" s="67">
        <v>0.57499999999999996</v>
      </c>
      <c r="BA32" s="67">
        <v>0.57499999999999996</v>
      </c>
      <c r="BB32" s="67">
        <v>0.57499999999999996</v>
      </c>
      <c r="BC32" s="67">
        <v>0.57499999999999996</v>
      </c>
      <c r="BD32" s="67">
        <v>0.57499999999999996</v>
      </c>
      <c r="BE32" s="67">
        <v>0.57499999999999996</v>
      </c>
      <c r="BF32" s="67">
        <v>0.57499999999999996</v>
      </c>
      <c r="BG32" s="67">
        <v>0.57499999999999996</v>
      </c>
      <c r="BH32" s="67">
        <v>0.57499999999999996</v>
      </c>
      <c r="BI32" s="67">
        <v>0.57499999999999996</v>
      </c>
      <c r="BJ32" s="67">
        <v>0.57499999999999996</v>
      </c>
      <c r="BK32" s="67">
        <v>0.57499999999999996</v>
      </c>
      <c r="BL32" s="67">
        <v>0.57499999999999996</v>
      </c>
      <c r="BM32" s="67">
        <v>0.57499999999999996</v>
      </c>
      <c r="BN32" s="67">
        <v>0.57499999999999996</v>
      </c>
      <c r="BO32" s="67">
        <v>0.57499999999999996</v>
      </c>
      <c r="BP32" s="67">
        <v>0.57499999999999996</v>
      </c>
      <c r="BQ32" s="67">
        <v>0.57499999999999996</v>
      </c>
      <c r="BR32" s="67">
        <v>0.57499999999999996</v>
      </c>
      <c r="BS32" s="67">
        <v>0.57499999999999996</v>
      </c>
      <c r="BT32" s="67">
        <v>0.57499999999999996</v>
      </c>
      <c r="BU32" s="67">
        <v>0.57499999999999996</v>
      </c>
      <c r="BV32" s="67">
        <v>0.57499999999999996</v>
      </c>
      <c r="BW32" s="67">
        <v>0.57499999999999996</v>
      </c>
      <c r="BX32" s="67">
        <v>0.57499999999999996</v>
      </c>
      <c r="BY32" s="67">
        <v>0.57499999999999996</v>
      </c>
      <c r="BZ32" s="67">
        <v>0.57499999999999996</v>
      </c>
      <c r="CA32" s="67">
        <v>0.57499999999999996</v>
      </c>
      <c r="CB32" s="67">
        <v>0.57499999999999996</v>
      </c>
      <c r="CC32" s="67">
        <v>0.57499999999999996</v>
      </c>
      <c r="CD32" s="67">
        <v>0.57499999999999996</v>
      </c>
      <c r="CE32" s="67">
        <v>0.57499999999999996</v>
      </c>
      <c r="CF32" s="67">
        <v>0.57499999999999996</v>
      </c>
      <c r="CG32" s="67">
        <v>0.57499999999999996</v>
      </c>
      <c r="CH32" s="67">
        <v>0.57499999999999996</v>
      </c>
      <c r="CI32" s="67">
        <v>0.57499999999999996</v>
      </c>
      <c r="CJ32" s="67">
        <v>0.57499999999999996</v>
      </c>
      <c r="CK32" s="67">
        <v>0.57499999999999996</v>
      </c>
      <c r="CL32" s="70">
        <v>0.57499999999999996</v>
      </c>
    </row>
    <row r="33" spans="2:90" x14ac:dyDescent="0.25">
      <c r="B33" s="59" t="s">
        <v>8</v>
      </c>
      <c r="C33" t="str">
        <f>_xlfn.TEXTJOIN(",",TRUE,Regions!$C$3)</f>
        <v>IE</v>
      </c>
      <c r="D33" s="60"/>
      <c r="E33" s="60"/>
      <c r="F33" s="60" t="s">
        <v>130</v>
      </c>
      <c r="G33" s="60" t="s">
        <v>163</v>
      </c>
      <c r="H33" s="22">
        <f>VLOOKUP(F33,'BY-Demands'!$I$6:$J$42,2,FALSE)</f>
        <v>1.1425141342482663</v>
      </c>
      <c r="I33" s="60">
        <f t="shared" ref="I33:X38" si="1">(SUM(I$26:I$28)/SUM($H$26:$H$28))*$H33</f>
        <v>1.1908357850143463</v>
      </c>
      <c r="J33" s="60">
        <f t="shared" si="1"/>
        <v>1.2115433056727893</v>
      </c>
      <c r="K33" s="60">
        <f t="shared" si="1"/>
        <v>1.2318453378700958</v>
      </c>
      <c r="L33" s="60">
        <f t="shared" si="1"/>
        <v>1.2514836197184684</v>
      </c>
      <c r="M33" s="60">
        <f t="shared" si="1"/>
        <v>1.2709219847783719</v>
      </c>
      <c r="N33" s="60">
        <f t="shared" si="1"/>
        <v>1.289954596554898</v>
      </c>
      <c r="O33" s="60">
        <f t="shared" si="1"/>
        <v>1.3081170853933188</v>
      </c>
      <c r="P33" s="60">
        <f t="shared" si="1"/>
        <v>1.3263894133312655</v>
      </c>
      <c r="Q33" s="60">
        <f t="shared" si="1"/>
        <v>1.3445135167751332</v>
      </c>
      <c r="R33" s="60">
        <f t="shared" si="1"/>
        <v>1.3633667676405024</v>
      </c>
      <c r="S33" s="60">
        <f t="shared" si="1"/>
        <v>1.3822268057491376</v>
      </c>
      <c r="T33" s="60">
        <f t="shared" si="1"/>
        <v>1.4008872569450992</v>
      </c>
      <c r="U33" s="60">
        <f t="shared" si="1"/>
        <v>1.4196400786374352</v>
      </c>
      <c r="V33" s="60">
        <f t="shared" si="1"/>
        <v>1.4381455641527909</v>
      </c>
      <c r="W33" s="60">
        <f t="shared" si="1"/>
        <v>1.4567618767509471</v>
      </c>
      <c r="X33" s="60">
        <f t="shared" si="1"/>
        <v>1.4752826110457453</v>
      </c>
      <c r="Y33" s="60">
        <f t="shared" ref="Y33:CJ36" si="2">(SUM(Y$26:Y$28)/SUM($H$26:$H$28))*$H33</f>
        <v>1.493346826995507</v>
      </c>
      <c r="Z33" s="60">
        <f t="shared" si="2"/>
        <v>1.5109546229059649</v>
      </c>
      <c r="AA33" s="60">
        <f t="shared" si="2"/>
        <v>1.5285697955905173</v>
      </c>
      <c r="AB33" s="60">
        <f t="shared" si="2"/>
        <v>1.5460889950826442</v>
      </c>
      <c r="AC33" s="60">
        <f t="shared" si="2"/>
        <v>1.5629969156814947</v>
      </c>
      <c r="AD33" s="60">
        <f t="shared" si="2"/>
        <v>1.5792416673363925</v>
      </c>
      <c r="AE33" s="60">
        <f t="shared" si="2"/>
        <v>1.5818343411271782</v>
      </c>
      <c r="AF33" s="60">
        <f t="shared" si="2"/>
        <v>1.5977204891942287</v>
      </c>
      <c r="AG33" s="60">
        <f t="shared" si="2"/>
        <v>1.6133886016796803</v>
      </c>
      <c r="AH33" s="60">
        <f t="shared" si="2"/>
        <v>1.6287544151848317</v>
      </c>
      <c r="AI33" s="60">
        <f t="shared" si="2"/>
        <v>1.6437945042484887</v>
      </c>
      <c r="AJ33" s="60">
        <f t="shared" si="2"/>
        <v>1.6584971426099671</v>
      </c>
      <c r="AK33" s="60">
        <f t="shared" si="2"/>
        <v>1.6728252490123439</v>
      </c>
      <c r="AL33" s="60">
        <f t="shared" si="2"/>
        <v>1.6867546108401523</v>
      </c>
      <c r="AM33" s="60">
        <f t="shared" si="2"/>
        <v>1.7002216151664631</v>
      </c>
      <c r="AN33" s="60">
        <f t="shared" si="2"/>
        <v>1.7132223263308708</v>
      </c>
      <c r="AO33" s="60">
        <f t="shared" si="2"/>
        <v>1.7257594399874825</v>
      </c>
      <c r="AP33" s="60">
        <f t="shared" si="2"/>
        <v>1.7382306430489121</v>
      </c>
      <c r="AQ33" s="60">
        <f t="shared" si="2"/>
        <v>1.750340695707955</v>
      </c>
      <c r="AR33" s="60">
        <f t="shared" si="2"/>
        <v>1.7621242019664032</v>
      </c>
      <c r="AS33" s="60">
        <f t="shared" si="2"/>
        <v>1.7736286859006423</v>
      </c>
      <c r="AT33" s="60">
        <f t="shared" si="2"/>
        <v>1.784878666260036</v>
      </c>
      <c r="AU33" s="60">
        <f t="shared" si="2"/>
        <v>1.7958900854874591</v>
      </c>
      <c r="AV33" s="60">
        <f t="shared" si="2"/>
        <v>1.8067140684219201</v>
      </c>
      <c r="AW33" s="60">
        <f t="shared" si="2"/>
        <v>1.8173970807978257</v>
      </c>
      <c r="AX33" s="60">
        <f t="shared" si="2"/>
        <v>1.827989910710718</v>
      </c>
      <c r="AY33" s="60">
        <f t="shared" si="2"/>
        <v>1.8385199080114445</v>
      </c>
      <c r="AZ33" s="60">
        <f t="shared" si="2"/>
        <v>1.8490296775189732</v>
      </c>
      <c r="BA33" s="60">
        <f t="shared" si="2"/>
        <v>1.8595524498554088</v>
      </c>
      <c r="BB33" s="60">
        <f t="shared" si="2"/>
        <v>1.8701261489896521</v>
      </c>
      <c r="BC33" s="60">
        <f t="shared" si="2"/>
        <v>1.8807840088933141</v>
      </c>
      <c r="BD33" s="60">
        <f t="shared" si="2"/>
        <v>1.8915600433710809</v>
      </c>
      <c r="BE33" s="60">
        <f t="shared" si="2"/>
        <v>1.9024831795032831</v>
      </c>
      <c r="BF33" s="60">
        <f t="shared" si="2"/>
        <v>1.9135905465734275</v>
      </c>
      <c r="BG33" s="60">
        <f t="shared" si="2"/>
        <v>1.9249177000123612</v>
      </c>
      <c r="BH33" s="60">
        <f t="shared" si="2"/>
        <v>1.9364978379091435</v>
      </c>
      <c r="BI33" s="60">
        <f t="shared" si="2"/>
        <v>1.9483492977943075</v>
      </c>
      <c r="BJ33" s="60">
        <f t="shared" si="2"/>
        <v>1.9604900173522231</v>
      </c>
      <c r="BK33" s="60">
        <f t="shared" si="2"/>
        <v>1.9729406607416291</v>
      </c>
      <c r="BL33" s="60">
        <f t="shared" si="2"/>
        <v>1.9857199273023693</v>
      </c>
      <c r="BM33" s="60">
        <f t="shared" si="2"/>
        <v>1.9988484584926232</v>
      </c>
      <c r="BN33" s="60">
        <f t="shared" si="2"/>
        <v>2.012318781775901</v>
      </c>
      <c r="BO33" s="60">
        <f t="shared" si="2"/>
        <v>2.0261324041754269</v>
      </c>
      <c r="BP33" s="60">
        <f t="shared" si="2"/>
        <v>2.0402912231914505</v>
      </c>
      <c r="BQ33" s="60">
        <f t="shared" si="2"/>
        <v>2.0547869936134924</v>
      </c>
      <c r="BR33" s="60">
        <f t="shared" si="2"/>
        <v>2.069603676735472</v>
      </c>
      <c r="BS33" s="60">
        <f t="shared" si="2"/>
        <v>2.0847377202793491</v>
      </c>
      <c r="BT33" s="60">
        <f t="shared" si="2"/>
        <v>2.1001594530636876</v>
      </c>
      <c r="BU33" s="60">
        <f t="shared" si="2"/>
        <v>2.1158368792721234</v>
      </c>
      <c r="BV33" s="60">
        <f t="shared" si="2"/>
        <v>2.1317263227079239</v>
      </c>
      <c r="BW33" s="60">
        <f t="shared" si="2"/>
        <v>2.1477774938464678</v>
      </c>
      <c r="BX33" s="60">
        <f t="shared" si="2"/>
        <v>2.1639775285917962</v>
      </c>
      <c r="BY33" s="60">
        <f t="shared" si="2"/>
        <v>2.1803061603821954</v>
      </c>
      <c r="BZ33" s="60">
        <f t="shared" si="2"/>
        <v>2.1967092182241421</v>
      </c>
      <c r="CA33" s="60">
        <f t="shared" si="2"/>
        <v>2.2131173291547386</v>
      </c>
      <c r="CB33" s="60">
        <f t="shared" si="2"/>
        <v>2.2294989215085796</v>
      </c>
      <c r="CC33" s="60">
        <f t="shared" si="2"/>
        <v>2.2458173474611867</v>
      </c>
      <c r="CD33" s="60">
        <f t="shared" si="2"/>
        <v>2.2620753258842403</v>
      </c>
      <c r="CE33" s="60">
        <f t="shared" si="2"/>
        <v>2.278279476212504</v>
      </c>
      <c r="CF33" s="60">
        <f t="shared" si="2"/>
        <v>2.2944414880937396</v>
      </c>
      <c r="CG33" s="60">
        <f t="shared" si="2"/>
        <v>2.3105792939410663</v>
      </c>
      <c r="CH33" s="60">
        <f t="shared" si="2"/>
        <v>2.3266995198207776</v>
      </c>
      <c r="CI33" s="60">
        <f t="shared" si="2"/>
        <v>2.3428087936124782</v>
      </c>
      <c r="CJ33" s="60">
        <f t="shared" si="2"/>
        <v>2.3589090631527254</v>
      </c>
      <c r="CK33" s="60">
        <f t="shared" ref="CK33:CL36" si="3">(SUM(CK$26:CK$28)/SUM($H$26:$H$28))*$H33</f>
        <v>2.3749952566394779</v>
      </c>
      <c r="CL33" s="60">
        <f t="shared" si="3"/>
        <v>2.3910623010026297</v>
      </c>
    </row>
    <row r="34" spans="2:90" x14ac:dyDescent="0.25">
      <c r="B34" s="64" t="s">
        <v>8</v>
      </c>
      <c r="C34" t="str">
        <f>_xlfn.TEXTJOIN(",",TRUE,Regions!$C$3)</f>
        <v>IE</v>
      </c>
      <c r="F34" t="s">
        <v>131</v>
      </c>
      <c r="G34" t="s">
        <v>164</v>
      </c>
      <c r="H34" s="22">
        <f>VLOOKUP(F34,'BY-Demands'!$I$6:$J$42,2,FALSE)</f>
        <v>2.0006897535500086</v>
      </c>
      <c r="I34">
        <f t="shared" si="1"/>
        <v>2.0853072026163417</v>
      </c>
      <c r="J34">
        <f t="shared" ref="J34:BU37" si="4">(SUM(J$26:J$28)/SUM($H$26:$H$28))*$H34</f>
        <v>2.121568744737246</v>
      </c>
      <c r="K34">
        <f t="shared" si="4"/>
        <v>2.1571202242120435</v>
      </c>
      <c r="L34">
        <f t="shared" si="4"/>
        <v>2.1915093911322567</v>
      </c>
      <c r="M34">
        <f t="shared" si="4"/>
        <v>2.2255484779455692</v>
      </c>
      <c r="N34">
        <f t="shared" si="4"/>
        <v>2.2588770383748416</v>
      </c>
      <c r="O34">
        <f t="shared" si="4"/>
        <v>2.2906819012021216</v>
      </c>
      <c r="P34">
        <f t="shared" si="4"/>
        <v>2.3226791064734673</v>
      </c>
      <c r="Q34">
        <f t="shared" si="4"/>
        <v>2.3544167515191319</v>
      </c>
      <c r="R34">
        <f t="shared" si="4"/>
        <v>2.3874312278365473</v>
      </c>
      <c r="S34">
        <f t="shared" si="4"/>
        <v>2.4204575894931901</v>
      </c>
      <c r="T34">
        <f t="shared" si="4"/>
        <v>2.4531344486980391</v>
      </c>
      <c r="U34">
        <f t="shared" si="4"/>
        <v>2.4859730605675483</v>
      </c>
      <c r="V34">
        <f t="shared" si="4"/>
        <v>2.5183785548587854</v>
      </c>
      <c r="W34">
        <f t="shared" si="4"/>
        <v>2.5509781216803558</v>
      </c>
      <c r="X34">
        <f t="shared" si="4"/>
        <v>2.5834103185530934</v>
      </c>
      <c r="Y34">
        <f t="shared" si="4"/>
        <v>2.6150430928647936</v>
      </c>
      <c r="Z34">
        <f t="shared" si="4"/>
        <v>2.6458766167614862</v>
      </c>
      <c r="AA34">
        <f t="shared" si="4"/>
        <v>2.6767230583419979</v>
      </c>
      <c r="AB34">
        <f t="shared" si="4"/>
        <v>2.7074014384719369</v>
      </c>
      <c r="AC34">
        <f t="shared" si="4"/>
        <v>2.737009390340484</v>
      </c>
      <c r="AD34">
        <f t="shared" si="4"/>
        <v>2.7654560477696304</v>
      </c>
      <c r="AE34">
        <f t="shared" si="4"/>
        <v>2.7699961543048865</v>
      </c>
      <c r="AF34">
        <f t="shared" si="4"/>
        <v>2.7978148505541354</v>
      </c>
      <c r="AG34">
        <f t="shared" si="4"/>
        <v>2.825251738350484</v>
      </c>
      <c r="AH34">
        <f t="shared" si="4"/>
        <v>2.8521592616039655</v>
      </c>
      <c r="AI34">
        <f t="shared" si="4"/>
        <v>2.8784963993076813</v>
      </c>
      <c r="AJ34">
        <f t="shared" si="4"/>
        <v>2.9042426172652522</v>
      </c>
      <c r="AK34">
        <f t="shared" si="4"/>
        <v>2.9293329814084239</v>
      </c>
      <c r="AL34">
        <f t="shared" si="4"/>
        <v>2.9537250923215401</v>
      </c>
      <c r="AM34">
        <f t="shared" si="4"/>
        <v>2.9773075555567905</v>
      </c>
      <c r="AN34">
        <f t="shared" si="4"/>
        <v>3.0000734792646906</v>
      </c>
      <c r="AO34">
        <f t="shared" si="4"/>
        <v>3.022027583883605</v>
      </c>
      <c r="AP34">
        <f t="shared" si="4"/>
        <v>3.0438662705409572</v>
      </c>
      <c r="AQ34">
        <f t="shared" si="4"/>
        <v>3.0650725362173459</v>
      </c>
      <c r="AR34">
        <f t="shared" si="4"/>
        <v>3.0857069769874648</v>
      </c>
      <c r="AS34">
        <f t="shared" si="4"/>
        <v>3.1058528136446695</v>
      </c>
      <c r="AT34">
        <f t="shared" si="4"/>
        <v>3.1255529816845922</v>
      </c>
      <c r="AU34">
        <f t="shared" si="4"/>
        <v>3.1448353983829591</v>
      </c>
      <c r="AV34">
        <f t="shared" si="4"/>
        <v>3.163789589933355</v>
      </c>
      <c r="AW34">
        <f t="shared" si="4"/>
        <v>3.1824969238356924</v>
      </c>
      <c r="AX34">
        <f t="shared" si="4"/>
        <v>3.2010463366022717</v>
      </c>
      <c r="AY34">
        <f t="shared" si="4"/>
        <v>3.2194857213529331</v>
      </c>
      <c r="AZ34">
        <f t="shared" si="4"/>
        <v>3.2378896846261922</v>
      </c>
      <c r="BA34">
        <f t="shared" si="4"/>
        <v>3.2563164175316004</v>
      </c>
      <c r="BB34">
        <f t="shared" si="4"/>
        <v>3.2748323298348825</v>
      </c>
      <c r="BC34">
        <f t="shared" si="4"/>
        <v>3.2934956185110069</v>
      </c>
      <c r="BD34">
        <f t="shared" si="4"/>
        <v>3.3123658461233378</v>
      </c>
      <c r="BE34">
        <f t="shared" si="4"/>
        <v>3.3314936677241689</v>
      </c>
      <c r="BF34">
        <f t="shared" si="4"/>
        <v>3.3509441014825034</v>
      </c>
      <c r="BG34">
        <f t="shared" si="4"/>
        <v>3.370779409548144</v>
      </c>
      <c r="BH34">
        <f t="shared" si="4"/>
        <v>3.3910577260610792</v>
      </c>
      <c r="BI34">
        <f t="shared" si="4"/>
        <v>3.4118111624047427</v>
      </c>
      <c r="BJ34">
        <f t="shared" si="4"/>
        <v>3.4330711297803127</v>
      </c>
      <c r="BK34">
        <f t="shared" si="4"/>
        <v>3.4548738137975912</v>
      </c>
      <c r="BL34">
        <f t="shared" si="4"/>
        <v>3.4772519594148266</v>
      </c>
      <c r="BM34">
        <f t="shared" si="4"/>
        <v>3.5002417124902094</v>
      </c>
      <c r="BN34">
        <f t="shared" si="4"/>
        <v>3.5238299876476034</v>
      </c>
      <c r="BO34">
        <f t="shared" si="4"/>
        <v>3.5480194238792384</v>
      </c>
      <c r="BP34">
        <f t="shared" si="4"/>
        <v>3.5728133439530296</v>
      </c>
      <c r="BQ34">
        <f t="shared" si="4"/>
        <v>3.5981973094409261</v>
      </c>
      <c r="BR34">
        <f t="shared" si="4"/>
        <v>3.6241432344979025</v>
      </c>
      <c r="BS34">
        <f t="shared" si="4"/>
        <v>3.650644898626493</v>
      </c>
      <c r="BT34">
        <f t="shared" si="4"/>
        <v>3.6776503437572994</v>
      </c>
      <c r="BU34">
        <f t="shared" si="4"/>
        <v>3.7051035410850433</v>
      </c>
      <c r="BV34">
        <f t="shared" si="2"/>
        <v>3.7329280079504223</v>
      </c>
      <c r="BW34">
        <f t="shared" si="2"/>
        <v>3.7610356809031877</v>
      </c>
      <c r="BX34">
        <f t="shared" si="2"/>
        <v>3.7894040332504941</v>
      </c>
      <c r="BY34">
        <f t="shared" si="2"/>
        <v>3.8179975756262627</v>
      </c>
      <c r="BZ34">
        <f t="shared" si="2"/>
        <v>3.8467214476270799</v>
      </c>
      <c r="CA34">
        <f t="shared" si="2"/>
        <v>3.8754541682385022</v>
      </c>
      <c r="CB34">
        <f t="shared" si="2"/>
        <v>3.9041404513983395</v>
      </c>
      <c r="CC34">
        <f t="shared" si="2"/>
        <v>3.9327161220345088</v>
      </c>
      <c r="CD34">
        <f t="shared" si="2"/>
        <v>3.9611859412423396</v>
      </c>
      <c r="CE34">
        <f t="shared" si="2"/>
        <v>3.9895615005067091</v>
      </c>
      <c r="CF34">
        <f t="shared" si="2"/>
        <v>4.0178632699100412</v>
      </c>
      <c r="CG34">
        <f t="shared" si="2"/>
        <v>4.0461226514228743</v>
      </c>
      <c r="CH34">
        <f t="shared" si="2"/>
        <v>4.0743512481427473</v>
      </c>
      <c r="CI34">
        <f t="shared" si="2"/>
        <v>4.1025606663425442</v>
      </c>
      <c r="CJ34">
        <f t="shared" si="2"/>
        <v>4.1307543169355494</v>
      </c>
      <c r="CK34">
        <f t="shared" si="3"/>
        <v>4.1589233185415937</v>
      </c>
      <c r="CL34">
        <f t="shared" si="3"/>
        <v>4.1870587875599643</v>
      </c>
    </row>
    <row r="35" spans="2:90" x14ac:dyDescent="0.25">
      <c r="B35" s="64" t="s">
        <v>8</v>
      </c>
      <c r="C35" t="str">
        <f>_xlfn.TEXTJOIN(",",TRUE,Regions!$C$3)</f>
        <v>IE</v>
      </c>
      <c r="F35" t="s">
        <v>132</v>
      </c>
      <c r="G35" t="s">
        <v>165</v>
      </c>
      <c r="H35" s="22">
        <f>VLOOKUP(F35,'BY-Demands'!$I$6:$J$42,2,FALSE)</f>
        <v>0.78060979910996586</v>
      </c>
      <c r="I35">
        <f t="shared" si="1"/>
        <v>0.81362501788622221</v>
      </c>
      <c r="J35">
        <f t="shared" si="4"/>
        <v>0.82777319606336863</v>
      </c>
      <c r="K35">
        <f t="shared" si="4"/>
        <v>0.84164432885726703</v>
      </c>
      <c r="L35">
        <f t="shared" si="4"/>
        <v>0.85506196176787386</v>
      </c>
      <c r="M35">
        <f t="shared" si="4"/>
        <v>0.86834300380454088</v>
      </c>
      <c r="N35">
        <f t="shared" si="4"/>
        <v>0.881346819521173</v>
      </c>
      <c r="O35">
        <f t="shared" si="4"/>
        <v>0.89375613362810546</v>
      </c>
      <c r="P35">
        <f t="shared" si="4"/>
        <v>0.90624049405161733</v>
      </c>
      <c r="Q35">
        <f t="shared" si="4"/>
        <v>0.91862358177391901</v>
      </c>
      <c r="R35">
        <f t="shared" si="4"/>
        <v>0.9315048511861953</v>
      </c>
      <c r="S35">
        <f t="shared" si="4"/>
        <v>0.94439075790530547</v>
      </c>
      <c r="T35">
        <f t="shared" si="4"/>
        <v>0.95714029913436449</v>
      </c>
      <c r="U35">
        <f t="shared" si="4"/>
        <v>0.96995295145540661</v>
      </c>
      <c r="V35">
        <f t="shared" si="4"/>
        <v>0.98259661414416521</v>
      </c>
      <c r="W35">
        <f t="shared" si="4"/>
        <v>0.99531599817784855</v>
      </c>
      <c r="X35">
        <f t="shared" si="4"/>
        <v>1.0079700794218798</v>
      </c>
      <c r="Y35">
        <f t="shared" si="4"/>
        <v>1.0203122496943733</v>
      </c>
      <c r="Z35">
        <f t="shared" si="4"/>
        <v>1.0323425761616036</v>
      </c>
      <c r="AA35">
        <f t="shared" si="4"/>
        <v>1.0443779427259072</v>
      </c>
      <c r="AB35">
        <f t="shared" si="4"/>
        <v>1.0563477366970904</v>
      </c>
      <c r="AC35">
        <f t="shared" si="4"/>
        <v>1.0678998813107938</v>
      </c>
      <c r="AD35">
        <f t="shared" si="4"/>
        <v>1.078998923279552</v>
      </c>
      <c r="AE35">
        <f t="shared" si="4"/>
        <v>1.0807703381849043</v>
      </c>
      <c r="AF35">
        <f t="shared" si="4"/>
        <v>1.0916243683273066</v>
      </c>
      <c r="AG35">
        <f t="shared" si="4"/>
        <v>1.1023294281362586</v>
      </c>
      <c r="AH35">
        <f t="shared" si="4"/>
        <v>1.1128279456021362</v>
      </c>
      <c r="AI35">
        <f t="shared" si="4"/>
        <v>1.1231039155447768</v>
      </c>
      <c r="AJ35">
        <f t="shared" si="4"/>
        <v>1.1331493261298211</v>
      </c>
      <c r="AK35">
        <f t="shared" si="4"/>
        <v>1.1429388420098541</v>
      </c>
      <c r="AL35">
        <f t="shared" si="4"/>
        <v>1.1524559201905016</v>
      </c>
      <c r="AM35">
        <f t="shared" si="4"/>
        <v>1.1616570978623133</v>
      </c>
      <c r="AN35">
        <f t="shared" si="4"/>
        <v>1.1705396860300408</v>
      </c>
      <c r="AO35">
        <f t="shared" si="4"/>
        <v>1.17910552646872</v>
      </c>
      <c r="AP35">
        <f t="shared" si="4"/>
        <v>1.1876263342422251</v>
      </c>
      <c r="AQ35">
        <f t="shared" si="4"/>
        <v>1.1959003901072816</v>
      </c>
      <c r="AR35">
        <f t="shared" si="4"/>
        <v>1.203951336854886</v>
      </c>
      <c r="AS35">
        <f t="shared" si="4"/>
        <v>1.211811644770183</v>
      </c>
      <c r="AT35">
        <f t="shared" si="4"/>
        <v>1.2194980660100527</v>
      </c>
      <c r="AU35">
        <f t="shared" si="4"/>
        <v>1.2270214930674257</v>
      </c>
      <c r="AV35">
        <f t="shared" si="4"/>
        <v>1.2344168564075901</v>
      </c>
      <c r="AW35">
        <f t="shared" si="4"/>
        <v>1.2417159032155596</v>
      </c>
      <c r="AX35">
        <f t="shared" si="4"/>
        <v>1.2489533338804761</v>
      </c>
      <c r="AY35">
        <f t="shared" si="4"/>
        <v>1.2561478348771373</v>
      </c>
      <c r="AZ35">
        <f t="shared" si="4"/>
        <v>1.2633285154639571</v>
      </c>
      <c r="BA35">
        <f t="shared" si="4"/>
        <v>1.2705180800858686</v>
      </c>
      <c r="BB35">
        <f t="shared" si="4"/>
        <v>1.2777424398636683</v>
      </c>
      <c r="BC35">
        <f t="shared" si="4"/>
        <v>1.2850243015308009</v>
      </c>
      <c r="BD35">
        <f t="shared" si="4"/>
        <v>1.2923869046327978</v>
      </c>
      <c r="BE35">
        <f t="shared" si="4"/>
        <v>1.299850013268578</v>
      </c>
      <c r="BF35">
        <f t="shared" si="4"/>
        <v>1.3074389955991739</v>
      </c>
      <c r="BG35">
        <f t="shared" si="4"/>
        <v>1.3151781444686725</v>
      </c>
      <c r="BH35">
        <f t="shared" si="4"/>
        <v>1.323090142094173</v>
      </c>
      <c r="BI35">
        <f t="shared" si="4"/>
        <v>1.3311875173850309</v>
      </c>
      <c r="BJ35">
        <f t="shared" si="4"/>
        <v>1.3394825260602545</v>
      </c>
      <c r="BK35">
        <f t="shared" si="4"/>
        <v>1.347989286671482</v>
      </c>
      <c r="BL35">
        <f t="shared" si="4"/>
        <v>1.3567205753301697</v>
      </c>
      <c r="BM35">
        <f t="shared" si="4"/>
        <v>1.3656904950780562</v>
      </c>
      <c r="BN35">
        <f t="shared" si="4"/>
        <v>1.3748939403895</v>
      </c>
      <c r="BO35">
        <f t="shared" si="4"/>
        <v>1.3843319409209944</v>
      </c>
      <c r="BP35">
        <f t="shared" si="4"/>
        <v>1.3940057931180221</v>
      </c>
      <c r="BQ35">
        <f t="shared" si="4"/>
        <v>1.403909863534218</v>
      </c>
      <c r="BR35">
        <f t="shared" si="4"/>
        <v>1.4140331939059116</v>
      </c>
      <c r="BS35">
        <f t="shared" si="4"/>
        <v>1.4243733571794981</v>
      </c>
      <c r="BT35">
        <f t="shared" si="4"/>
        <v>1.434910080857434</v>
      </c>
      <c r="BU35">
        <f t="shared" si="4"/>
        <v>1.4456215041617773</v>
      </c>
      <c r="BV35">
        <f t="shared" si="2"/>
        <v>1.4564777858274307</v>
      </c>
      <c r="BW35">
        <f t="shared" si="2"/>
        <v>1.4674445661081685</v>
      </c>
      <c r="BX35">
        <f t="shared" si="2"/>
        <v>1.4785130557566102</v>
      </c>
      <c r="BY35">
        <f t="shared" si="2"/>
        <v>1.4896694078747665</v>
      </c>
      <c r="BZ35">
        <f t="shared" si="2"/>
        <v>1.5008766107468923</v>
      </c>
      <c r="CA35">
        <f t="shared" si="2"/>
        <v>1.5120872660844162</v>
      </c>
      <c r="CB35">
        <f t="shared" si="2"/>
        <v>1.5232798029057193</v>
      </c>
      <c r="CC35">
        <f t="shared" si="2"/>
        <v>1.5344291820011799</v>
      </c>
      <c r="CD35">
        <f t="shared" si="2"/>
        <v>1.5455372610089761</v>
      </c>
      <c r="CE35">
        <f t="shared" si="2"/>
        <v>1.5566085625826904</v>
      </c>
      <c r="CF35">
        <f t="shared" si="2"/>
        <v>1.5676510735413189</v>
      </c>
      <c r="CG35">
        <f t="shared" si="2"/>
        <v>1.5786770460023476</v>
      </c>
      <c r="CH35">
        <f t="shared" si="2"/>
        <v>1.5896910071502752</v>
      </c>
      <c r="CI35">
        <f t="shared" si="2"/>
        <v>1.6006974854085254</v>
      </c>
      <c r="CJ35">
        <f t="shared" si="2"/>
        <v>1.6116978116142906</v>
      </c>
      <c r="CK35">
        <f t="shared" si="3"/>
        <v>1.622688520516461</v>
      </c>
      <c r="CL35">
        <f t="shared" si="3"/>
        <v>1.633666145997535</v>
      </c>
    </row>
    <row r="36" spans="2:90" x14ac:dyDescent="0.25">
      <c r="B36" s="64" t="s">
        <v>8</v>
      </c>
      <c r="C36" t="str">
        <f>_xlfn.TEXTJOIN(",",TRUE,Regions!$C$3)</f>
        <v>IE</v>
      </c>
      <c r="F36" t="s">
        <v>133</v>
      </c>
      <c r="G36" t="s">
        <v>166</v>
      </c>
      <c r="H36" s="22">
        <f>VLOOKUP(F36,'BY-Demands'!$I$6:$J$42,2,FALSE)</f>
        <v>1.0408155384542712</v>
      </c>
      <c r="I36">
        <f t="shared" si="1"/>
        <v>1.0848359347482641</v>
      </c>
      <c r="J36">
        <f t="shared" si="4"/>
        <v>1.1037002171392658</v>
      </c>
      <c r="K36">
        <f t="shared" si="4"/>
        <v>1.1221951048082563</v>
      </c>
      <c r="L36">
        <f t="shared" si="4"/>
        <v>1.1400853245295024</v>
      </c>
      <c r="M36">
        <f t="shared" si="4"/>
        <v>1.1577934226527751</v>
      </c>
      <c r="N36">
        <f t="shared" si="4"/>
        <v>1.1751318848044139</v>
      </c>
      <c r="O36">
        <f t="shared" si="4"/>
        <v>1.1916776762597368</v>
      </c>
      <c r="P36">
        <f t="shared" si="4"/>
        <v>1.2083235297082462</v>
      </c>
      <c r="Q36">
        <f t="shared" si="4"/>
        <v>1.2248343525676428</v>
      </c>
      <c r="R36">
        <f t="shared" si="4"/>
        <v>1.2420094192585802</v>
      </c>
      <c r="S36">
        <f t="shared" si="4"/>
        <v>1.259190669039987</v>
      </c>
      <c r="T36">
        <f t="shared" si="4"/>
        <v>1.2761900977359861</v>
      </c>
      <c r="U36">
        <f t="shared" si="4"/>
        <v>1.2932736747545654</v>
      </c>
      <c r="V36">
        <f t="shared" si="4"/>
        <v>1.3101319317280737</v>
      </c>
      <c r="W36">
        <f t="shared" si="4"/>
        <v>1.3270911507347003</v>
      </c>
      <c r="X36">
        <f t="shared" si="4"/>
        <v>1.3439632991482446</v>
      </c>
      <c r="Y36">
        <f t="shared" si="4"/>
        <v>1.3604195652782707</v>
      </c>
      <c r="Z36">
        <f t="shared" si="4"/>
        <v>1.3764600386800234</v>
      </c>
      <c r="AA36">
        <f t="shared" si="4"/>
        <v>1.3925072322271743</v>
      </c>
      <c r="AB36">
        <f t="shared" si="4"/>
        <v>1.4084669954424305</v>
      </c>
      <c r="AC36">
        <f t="shared" si="4"/>
        <v>1.4238698915245991</v>
      </c>
      <c r="AD36">
        <f t="shared" si="4"/>
        <v>1.43866864931141</v>
      </c>
      <c r="AE36">
        <f t="shared" si="4"/>
        <v>1.4410305414637277</v>
      </c>
      <c r="AF36">
        <f t="shared" si="4"/>
        <v>1.4555026160391995</v>
      </c>
      <c r="AG36">
        <f t="shared" si="4"/>
        <v>1.4697760630314656</v>
      </c>
      <c r="AH36">
        <f t="shared" si="4"/>
        <v>1.4837741195786389</v>
      </c>
      <c r="AI36">
        <f t="shared" si="4"/>
        <v>1.4974754453897985</v>
      </c>
      <c r="AJ36">
        <f t="shared" si="4"/>
        <v>1.51086935799375</v>
      </c>
      <c r="AK36">
        <f t="shared" si="4"/>
        <v>1.5239220768470114</v>
      </c>
      <c r="AL36">
        <f t="shared" si="4"/>
        <v>1.5366115445713417</v>
      </c>
      <c r="AM36">
        <f t="shared" si="4"/>
        <v>1.5488798106164507</v>
      </c>
      <c r="AN36">
        <f t="shared" si="4"/>
        <v>1.5607232896468215</v>
      </c>
      <c r="AO36">
        <f t="shared" si="4"/>
        <v>1.5721444373683369</v>
      </c>
      <c r="AP36">
        <f t="shared" si="4"/>
        <v>1.583505541393623</v>
      </c>
      <c r="AQ36">
        <f t="shared" si="4"/>
        <v>1.5945376420926001</v>
      </c>
      <c r="AR36">
        <f t="shared" si="4"/>
        <v>1.6052722632614975</v>
      </c>
      <c r="AS36">
        <f t="shared" si="4"/>
        <v>1.6157526987167072</v>
      </c>
      <c r="AT36">
        <f t="shared" si="4"/>
        <v>1.6260012847204737</v>
      </c>
      <c r="AU36">
        <f t="shared" si="4"/>
        <v>1.6360325446312116</v>
      </c>
      <c r="AV36">
        <f t="shared" si="4"/>
        <v>1.6458930525132986</v>
      </c>
      <c r="AW36">
        <f t="shared" si="4"/>
        <v>1.6556251380473281</v>
      </c>
      <c r="AX36">
        <f t="shared" si="4"/>
        <v>1.6652750685287536</v>
      </c>
      <c r="AY36">
        <f t="shared" si="4"/>
        <v>1.6748677593165038</v>
      </c>
      <c r="AZ36">
        <f t="shared" si="4"/>
        <v>1.6844420228473491</v>
      </c>
      <c r="BA36">
        <f t="shared" si="4"/>
        <v>1.6940281317864612</v>
      </c>
      <c r="BB36">
        <f t="shared" si="4"/>
        <v>1.7036606343769887</v>
      </c>
      <c r="BC36">
        <f t="shared" si="4"/>
        <v>1.7133698063354597</v>
      </c>
      <c r="BD36">
        <f t="shared" si="4"/>
        <v>1.7231866337962056</v>
      </c>
      <c r="BE36">
        <f t="shared" si="4"/>
        <v>1.7331374689537311</v>
      </c>
      <c r="BF36">
        <f t="shared" si="4"/>
        <v>1.7432561361031123</v>
      </c>
      <c r="BG36">
        <f t="shared" si="4"/>
        <v>1.7535750257800919</v>
      </c>
      <c r="BH36">
        <f t="shared" si="4"/>
        <v>1.7641243810126594</v>
      </c>
      <c r="BI36">
        <f t="shared" si="4"/>
        <v>1.7749209070529806</v>
      </c>
      <c r="BJ36">
        <f t="shared" si="4"/>
        <v>1.7859809448985589</v>
      </c>
      <c r="BK36">
        <f t="shared" si="4"/>
        <v>1.7973233193296403</v>
      </c>
      <c r="BL36">
        <f t="shared" si="4"/>
        <v>1.8089650652019738</v>
      </c>
      <c r="BM36">
        <f t="shared" si="4"/>
        <v>1.8209249866158901</v>
      </c>
      <c r="BN36">
        <f t="shared" si="4"/>
        <v>1.8331962761876925</v>
      </c>
      <c r="BO36">
        <f t="shared" si="4"/>
        <v>1.8457803067959673</v>
      </c>
      <c r="BP36">
        <f t="shared" si="4"/>
        <v>1.8586788070387985</v>
      </c>
      <c r="BQ36">
        <f t="shared" si="4"/>
        <v>1.8718842656365198</v>
      </c>
      <c r="BR36">
        <f t="shared" si="4"/>
        <v>1.8853820715361871</v>
      </c>
      <c r="BS36">
        <f t="shared" si="4"/>
        <v>1.8991689886586391</v>
      </c>
      <c r="BT36">
        <f t="shared" si="4"/>
        <v>1.9132179869429276</v>
      </c>
      <c r="BU36">
        <f t="shared" si="4"/>
        <v>1.927499918615875</v>
      </c>
      <c r="BV36">
        <f t="shared" si="2"/>
        <v>1.9419749952294809</v>
      </c>
      <c r="BW36">
        <f t="shared" si="2"/>
        <v>1.9565974036799261</v>
      </c>
      <c r="BX36">
        <f t="shared" si="2"/>
        <v>1.9713554249428586</v>
      </c>
      <c r="BY36">
        <f t="shared" si="2"/>
        <v>1.9862305964437592</v>
      </c>
      <c r="BZ36">
        <f t="shared" si="2"/>
        <v>2.0011735691110477</v>
      </c>
      <c r="CA36">
        <f t="shared" si="2"/>
        <v>2.0161211450764713</v>
      </c>
      <c r="CB36">
        <f t="shared" si="2"/>
        <v>2.0310445629628675</v>
      </c>
      <c r="CC36">
        <f t="shared" si="2"/>
        <v>2.0459104370780832</v>
      </c>
      <c r="CD36">
        <f t="shared" si="2"/>
        <v>2.0607212442789078</v>
      </c>
      <c r="CE36">
        <f t="shared" si="2"/>
        <v>2.0754830147844454</v>
      </c>
      <c r="CF36">
        <f t="shared" si="2"/>
        <v>2.0902063977119929</v>
      </c>
      <c r="CG36">
        <f t="shared" si="2"/>
        <v>2.1049077292570133</v>
      </c>
      <c r="CH36">
        <f t="shared" si="2"/>
        <v>2.1195930456798475</v>
      </c>
      <c r="CI36">
        <f t="shared" si="2"/>
        <v>2.1342683848927391</v>
      </c>
      <c r="CJ36">
        <f t="shared" si="2"/>
        <v>2.1489355213494941</v>
      </c>
      <c r="CK36">
        <f t="shared" si="3"/>
        <v>2.1635898347043221</v>
      </c>
      <c r="CL36">
        <f t="shared" si="3"/>
        <v>2.1782267034562399</v>
      </c>
    </row>
    <row r="37" spans="2:90" x14ac:dyDescent="0.25">
      <c r="B37" s="64" t="s">
        <v>8</v>
      </c>
      <c r="C37" t="str">
        <f>_xlfn.TEXTJOIN(",",TRUE,Regions!$C$3)</f>
        <v>IE</v>
      </c>
      <c r="F37" t="s">
        <v>134</v>
      </c>
      <c r="G37" t="s">
        <v>167</v>
      </c>
      <c r="H37" s="22">
        <f>VLOOKUP(F37,'BY-Demands'!$I$6:$J$42,2,FALSE)</f>
        <v>0.840007550975714</v>
      </c>
      <c r="I37">
        <f t="shared" si="1"/>
        <v>0.8755349464821387</v>
      </c>
      <c r="J37">
        <f t="shared" si="4"/>
        <v>0.89075968042078946</v>
      </c>
      <c r="K37">
        <f t="shared" si="4"/>
        <v>0.9056862881840364</v>
      </c>
      <c r="L37">
        <f t="shared" si="4"/>
        <v>0.92012488858846497</v>
      </c>
      <c r="M37">
        <f t="shared" si="4"/>
        <v>0.93441650471773485</v>
      </c>
      <c r="N37">
        <f t="shared" si="4"/>
        <v>0.94840979996706709</v>
      </c>
      <c r="O37">
        <f t="shared" si="4"/>
        <v>0.96176335710167871</v>
      </c>
      <c r="P37">
        <f t="shared" si="4"/>
        <v>0.97519767093787368</v>
      </c>
      <c r="Q37">
        <f t="shared" si="4"/>
        <v>0.98852300608353549</v>
      </c>
      <c r="R37">
        <f t="shared" si="4"/>
        <v>1.0023844302993239</v>
      </c>
      <c r="S37">
        <f t="shared" si="4"/>
        <v>1.0162508446814682</v>
      </c>
      <c r="T37">
        <f t="shared" si="4"/>
        <v>1.0299705173221356</v>
      </c>
      <c r="U37">
        <f t="shared" si="4"/>
        <v>1.0437581032709327</v>
      </c>
      <c r="V37">
        <f t="shared" si="4"/>
        <v>1.0573638409168815</v>
      </c>
      <c r="W37">
        <f t="shared" si="4"/>
        <v>1.0710510616566622</v>
      </c>
      <c r="X37">
        <f t="shared" si="4"/>
        <v>1.0846680106211333</v>
      </c>
      <c r="Y37">
        <f t="shared" si="4"/>
        <v>1.097949314847833</v>
      </c>
      <c r="Z37">
        <f t="shared" si="4"/>
        <v>1.1108950466138174</v>
      </c>
      <c r="AA37">
        <f t="shared" si="4"/>
        <v>1.1238462019853008</v>
      </c>
      <c r="AB37">
        <f t="shared" si="4"/>
        <v>1.1367267952482623</v>
      </c>
      <c r="AC37">
        <f t="shared" si="4"/>
        <v>1.1491579595976444</v>
      </c>
      <c r="AD37">
        <f t="shared" si="4"/>
        <v>1.1611015440530068</v>
      </c>
      <c r="AE37">
        <f t="shared" si="4"/>
        <v>1.1630077485332777</v>
      </c>
      <c r="AF37">
        <f t="shared" si="4"/>
        <v>1.1746876778507569</v>
      </c>
      <c r="AG37">
        <f t="shared" si="4"/>
        <v>1.1862073014622194</v>
      </c>
      <c r="AH37">
        <f t="shared" si="4"/>
        <v>1.1975046666188478</v>
      </c>
      <c r="AI37">
        <f t="shared" si="4"/>
        <v>1.2085625502826958</v>
      </c>
      <c r="AJ37">
        <f t="shared" si="4"/>
        <v>1.2193723309871007</v>
      </c>
      <c r="AK37">
        <f t="shared" si="4"/>
        <v>1.2299067455806665</v>
      </c>
      <c r="AL37">
        <f t="shared" si="4"/>
        <v>1.2401479922881575</v>
      </c>
      <c r="AM37">
        <f t="shared" si="4"/>
        <v>1.2500493011507972</v>
      </c>
      <c r="AN37">
        <f t="shared" si="4"/>
        <v>1.2596077785637199</v>
      </c>
      <c r="AO37">
        <f t="shared" si="4"/>
        <v>1.2688254064453421</v>
      </c>
      <c r="AP37">
        <f t="shared" si="4"/>
        <v>1.2779945750598252</v>
      </c>
      <c r="AQ37">
        <f t="shared" si="4"/>
        <v>1.2868982160489169</v>
      </c>
      <c r="AR37">
        <f t="shared" si="4"/>
        <v>1.2955617712184806</v>
      </c>
      <c r="AS37">
        <f t="shared" si="4"/>
        <v>1.3040201815655859</v>
      </c>
      <c r="AT37">
        <f t="shared" si="4"/>
        <v>1.3122914739434584</v>
      </c>
      <c r="AU37">
        <f t="shared" si="4"/>
        <v>1.3203873696708932</v>
      </c>
      <c r="AV37">
        <f t="shared" si="4"/>
        <v>1.3283454571238436</v>
      </c>
      <c r="AW37">
        <f t="shared" si="4"/>
        <v>1.3361998991774924</v>
      </c>
      <c r="AX37">
        <f t="shared" si="4"/>
        <v>1.343988036624812</v>
      </c>
      <c r="AY37">
        <f t="shared" si="4"/>
        <v>1.3517299778220508</v>
      </c>
      <c r="AZ37">
        <f t="shared" si="4"/>
        <v>1.3594570469940632</v>
      </c>
      <c r="BA37">
        <f t="shared" si="4"/>
        <v>1.3671936762005108</v>
      </c>
      <c r="BB37">
        <f t="shared" si="4"/>
        <v>1.3749677481776192</v>
      </c>
      <c r="BC37">
        <f t="shared" si="4"/>
        <v>1.382803697447698</v>
      </c>
      <c r="BD37">
        <f t="shared" si="4"/>
        <v>1.3907265318876016</v>
      </c>
      <c r="BE37">
        <f t="shared" si="4"/>
        <v>1.3987575194757094</v>
      </c>
      <c r="BF37">
        <f t="shared" si="4"/>
        <v>1.4069239586738724</v>
      </c>
      <c r="BG37">
        <f t="shared" si="4"/>
        <v>1.4152519908045429</v>
      </c>
      <c r="BH37">
        <f t="shared" si="4"/>
        <v>1.4237660240082</v>
      </c>
      <c r="BI37">
        <f t="shared" si="4"/>
        <v>1.4324795405374058</v>
      </c>
      <c r="BJ37">
        <f t="shared" si="4"/>
        <v>1.4414057286669186</v>
      </c>
      <c r="BK37">
        <f t="shared" si="4"/>
        <v>1.4505597812498114</v>
      </c>
      <c r="BL37">
        <f t="shared" si="4"/>
        <v>1.4599554465507192</v>
      </c>
      <c r="BM37">
        <f t="shared" si="4"/>
        <v>1.4696079007326446</v>
      </c>
      <c r="BN37">
        <f t="shared" si="4"/>
        <v>1.4795116497829635</v>
      </c>
      <c r="BO37">
        <f t="shared" si="4"/>
        <v>1.4896678017062512</v>
      </c>
      <c r="BP37">
        <f t="shared" si="4"/>
        <v>1.5000777515964416</v>
      </c>
      <c r="BQ37">
        <f t="shared" si="4"/>
        <v>1.5107354373499198</v>
      </c>
      <c r="BR37">
        <f t="shared" si="4"/>
        <v>1.5216290668725572</v>
      </c>
      <c r="BS37">
        <f t="shared" si="4"/>
        <v>1.5327560284326578</v>
      </c>
      <c r="BT37">
        <f t="shared" si="4"/>
        <v>1.5440945069684158</v>
      </c>
      <c r="BU37">
        <f t="shared" ref="BU37:CL38" si="5">(SUM(BU$26:BU$28)/SUM($H$26:$H$28))*$H37</f>
        <v>1.5556209782830273</v>
      </c>
      <c r="BV37">
        <f t="shared" si="5"/>
        <v>1.5673033304454851</v>
      </c>
      <c r="BW37">
        <f t="shared" si="5"/>
        <v>1.5791045892257551</v>
      </c>
      <c r="BX37">
        <f t="shared" si="5"/>
        <v>1.59101529658965</v>
      </c>
      <c r="BY37">
        <f t="shared" si="5"/>
        <v>1.603020552008273</v>
      </c>
      <c r="BZ37">
        <f t="shared" si="5"/>
        <v>1.6150805274897955</v>
      </c>
      <c r="CA37">
        <f t="shared" si="5"/>
        <v>1.6271442181399045</v>
      </c>
      <c r="CB37">
        <f t="shared" si="5"/>
        <v>1.6391884116091489</v>
      </c>
      <c r="CC37">
        <f t="shared" si="5"/>
        <v>1.6511861634174863</v>
      </c>
      <c r="CD37">
        <f t="shared" si="5"/>
        <v>1.6631394725535267</v>
      </c>
      <c r="CE37">
        <f t="shared" si="5"/>
        <v>1.6750532058062386</v>
      </c>
      <c r="CF37">
        <f t="shared" si="5"/>
        <v>1.6869359577234655</v>
      </c>
      <c r="CG37">
        <f t="shared" si="5"/>
        <v>1.6988009127043977</v>
      </c>
      <c r="CH37">
        <f t="shared" si="5"/>
        <v>1.7106529424136854</v>
      </c>
      <c r="CI37">
        <f t="shared" si="5"/>
        <v>1.7224969198491744</v>
      </c>
      <c r="CJ37">
        <f t="shared" si="5"/>
        <v>1.7343342771134242</v>
      </c>
      <c r="CK37">
        <f t="shared" si="5"/>
        <v>1.7461612852792523</v>
      </c>
      <c r="CL37">
        <f t="shared" si="5"/>
        <v>1.7579742144871608</v>
      </c>
    </row>
    <row r="38" spans="2:90" ht="15.75" thickBot="1" x14ac:dyDescent="0.3">
      <c r="B38" s="66" t="s">
        <v>8</v>
      </c>
      <c r="C38" s="67" t="str">
        <f>_xlfn.TEXTJOIN(",",TRUE,Regions!$C$3)</f>
        <v>IE</v>
      </c>
      <c r="D38" s="67"/>
      <c r="E38" s="67"/>
      <c r="F38" s="67" t="s">
        <v>135</v>
      </c>
      <c r="G38" s="67" t="s">
        <v>168</v>
      </c>
      <c r="H38" s="74">
        <f>VLOOKUP(F38,'BY-Demands'!$I$6:$J$42,2,FALSE)</f>
        <v>9.2169270601309012</v>
      </c>
      <c r="I38" s="67">
        <f t="shared" si="1"/>
        <v>9.6067490476103998</v>
      </c>
      <c r="J38" s="67">
        <f t="shared" ref="J38:BU38" si="6">(SUM(J$26:J$28)/SUM($H$26:$H$28))*$H38</f>
        <v>9.7738014295317868</v>
      </c>
      <c r="K38" s="67">
        <f t="shared" si="6"/>
        <v>9.93758264179497</v>
      </c>
      <c r="L38" s="67">
        <f t="shared" si="6"/>
        <v>10.096009225726764</v>
      </c>
      <c r="M38" s="67">
        <f t="shared" si="6"/>
        <v>10.252823034462013</v>
      </c>
      <c r="N38" s="67">
        <f t="shared" si="6"/>
        <v>10.406363537156496</v>
      </c>
      <c r="O38" s="67">
        <f t="shared" si="6"/>
        <v>10.552884555878343</v>
      </c>
      <c r="P38" s="67">
        <f t="shared" si="6"/>
        <v>10.700291672144488</v>
      </c>
      <c r="Q38" s="67">
        <f t="shared" si="6"/>
        <v>10.846503026967076</v>
      </c>
      <c r="R38" s="67">
        <f t="shared" si="6"/>
        <v>10.998596583504817</v>
      </c>
      <c r="S38" s="67">
        <f t="shared" si="6"/>
        <v>11.150744894311453</v>
      </c>
      <c r="T38" s="67">
        <f t="shared" si="6"/>
        <v>11.301283091106257</v>
      </c>
      <c r="U38" s="67">
        <f t="shared" si="6"/>
        <v>11.452566462163743</v>
      </c>
      <c r="V38" s="67">
        <f t="shared" si="6"/>
        <v>11.601854514796516</v>
      </c>
      <c r="W38" s="67">
        <f t="shared" si="6"/>
        <v>11.752036635264282</v>
      </c>
      <c r="X38" s="67">
        <f t="shared" si="6"/>
        <v>11.901447703344887</v>
      </c>
      <c r="Y38" s="67">
        <f t="shared" si="6"/>
        <v>12.047175931833682</v>
      </c>
      <c r="Z38" s="67">
        <f t="shared" si="6"/>
        <v>12.189222113785856</v>
      </c>
      <c r="AA38" s="67">
        <f t="shared" si="6"/>
        <v>12.331327805889137</v>
      </c>
      <c r="AB38" s="67">
        <f t="shared" si="6"/>
        <v>12.472659259943365</v>
      </c>
      <c r="AC38" s="67">
        <f t="shared" si="6"/>
        <v>12.609059385094225</v>
      </c>
      <c r="AD38" s="67">
        <f t="shared" si="6"/>
        <v>12.740109572242805</v>
      </c>
      <c r="AE38" s="67">
        <f t="shared" si="6"/>
        <v>12.761025274293273</v>
      </c>
      <c r="AF38" s="67">
        <f t="shared" si="6"/>
        <v>12.889182522953295</v>
      </c>
      <c r="AG38" s="67">
        <f t="shared" si="6"/>
        <v>13.015580827901488</v>
      </c>
      <c r="AH38" s="67">
        <f t="shared" si="6"/>
        <v>13.139540416716326</v>
      </c>
      <c r="AI38" s="67">
        <f t="shared" si="6"/>
        <v>13.260872310757888</v>
      </c>
      <c r="AJ38" s="67">
        <f t="shared" si="6"/>
        <v>13.379481911555862</v>
      </c>
      <c r="AK38" s="67">
        <f t="shared" si="6"/>
        <v>13.49507007599235</v>
      </c>
      <c r="AL38" s="67">
        <f t="shared" si="6"/>
        <v>13.607441475270972</v>
      </c>
      <c r="AM38" s="67">
        <f t="shared" si="6"/>
        <v>13.716082929125495</v>
      </c>
      <c r="AN38" s="67">
        <f t="shared" si="6"/>
        <v>13.820962687668716</v>
      </c>
      <c r="AO38" s="67">
        <f t="shared" si="6"/>
        <v>13.922102497368831</v>
      </c>
      <c r="AP38" s="67">
        <f t="shared" si="6"/>
        <v>14.022710590978901</v>
      </c>
      <c r="AQ38" s="67">
        <f t="shared" si="6"/>
        <v>14.120405200355602</v>
      </c>
      <c r="AR38" s="67">
        <f t="shared" si="6"/>
        <v>14.215465484023929</v>
      </c>
      <c r="AS38" s="67">
        <f t="shared" si="6"/>
        <v>14.308274829753467</v>
      </c>
      <c r="AT38" s="67">
        <f t="shared" si="6"/>
        <v>14.399031035993891</v>
      </c>
      <c r="AU38" s="67">
        <f t="shared" si="6"/>
        <v>14.487862714137163</v>
      </c>
      <c r="AV38" s="67">
        <f t="shared" si="6"/>
        <v>14.575182300141822</v>
      </c>
      <c r="AW38" s="67">
        <f t="shared" si="6"/>
        <v>14.661364643886726</v>
      </c>
      <c r="AX38" s="67">
        <f t="shared" si="6"/>
        <v>14.746819464742613</v>
      </c>
      <c r="AY38" s="67">
        <f t="shared" si="6"/>
        <v>14.831767400312819</v>
      </c>
      <c r="AZ38" s="67">
        <f t="shared" si="6"/>
        <v>14.916552153574022</v>
      </c>
      <c r="BA38" s="67">
        <f t="shared" si="6"/>
        <v>15.001441803678095</v>
      </c>
      <c r="BB38" s="67">
        <f t="shared" si="6"/>
        <v>15.086742292096307</v>
      </c>
      <c r="BC38" s="67">
        <f t="shared" si="6"/>
        <v>15.172721725001775</v>
      </c>
      <c r="BD38" s="67">
        <f t="shared" si="6"/>
        <v>15.259654499662267</v>
      </c>
      <c r="BE38" s="67">
        <f t="shared" si="6"/>
        <v>15.347773977557944</v>
      </c>
      <c r="BF38" s="67">
        <f t="shared" si="6"/>
        <v>15.437379689248313</v>
      </c>
      <c r="BG38" s="67">
        <f t="shared" si="6"/>
        <v>15.528758468657683</v>
      </c>
      <c r="BH38" s="67">
        <f t="shared" si="6"/>
        <v>15.622178132486287</v>
      </c>
      <c r="BI38" s="67">
        <f t="shared" si="6"/>
        <v>15.717786613854877</v>
      </c>
      <c r="BJ38" s="67">
        <f t="shared" si="6"/>
        <v>15.815728620232276</v>
      </c>
      <c r="BK38" s="67">
        <f t="shared" si="6"/>
        <v>15.916170854189723</v>
      </c>
      <c r="BL38" s="67">
        <f t="shared" si="6"/>
        <v>16.019264167647776</v>
      </c>
      <c r="BM38" s="67">
        <f t="shared" si="6"/>
        <v>16.125175080046983</v>
      </c>
      <c r="BN38" s="67">
        <f t="shared" si="6"/>
        <v>16.233843308698738</v>
      </c>
      <c r="BO38" s="67">
        <f t="shared" si="6"/>
        <v>16.345281011109652</v>
      </c>
      <c r="BP38" s="67">
        <f t="shared" si="6"/>
        <v>16.459503494855248</v>
      </c>
      <c r="BQ38" s="67">
        <f t="shared" si="6"/>
        <v>16.576444243906259</v>
      </c>
      <c r="BR38" s="67">
        <f t="shared" si="6"/>
        <v>16.695973870293084</v>
      </c>
      <c r="BS38" s="67">
        <f t="shared" si="6"/>
        <v>16.818063716963156</v>
      </c>
      <c r="BT38" s="67">
        <f t="shared" si="6"/>
        <v>16.942474419599758</v>
      </c>
      <c r="BU38" s="67">
        <f t="shared" si="6"/>
        <v>17.06894786051593</v>
      </c>
      <c r="BV38" s="67">
        <f t="shared" si="5"/>
        <v>17.197131693681555</v>
      </c>
      <c r="BW38" s="67">
        <f t="shared" si="5"/>
        <v>17.326620221813396</v>
      </c>
      <c r="BX38" s="67">
        <f t="shared" si="5"/>
        <v>17.457309667259533</v>
      </c>
      <c r="BY38" s="67">
        <f t="shared" si="5"/>
        <v>17.589036534956332</v>
      </c>
      <c r="BZ38" s="67">
        <f t="shared" si="5"/>
        <v>17.721363814908809</v>
      </c>
      <c r="CA38" s="67">
        <f t="shared" si="5"/>
        <v>17.853731859301845</v>
      </c>
      <c r="CB38" s="67">
        <f t="shared" si="5"/>
        <v>17.985885972172838</v>
      </c>
      <c r="CC38" s="67">
        <f t="shared" si="5"/>
        <v>18.117530507004165</v>
      </c>
      <c r="CD38" s="67">
        <f t="shared" si="5"/>
        <v>18.248687397565575</v>
      </c>
      <c r="CE38" s="67">
        <f t="shared" si="5"/>
        <v>18.379410044375778</v>
      </c>
      <c r="CF38" s="67">
        <f t="shared" si="5"/>
        <v>18.509792750540139</v>
      </c>
      <c r="CG38" s="67">
        <f t="shared" si="5"/>
        <v>18.639980181003072</v>
      </c>
      <c r="CH38" s="67">
        <f t="shared" si="5"/>
        <v>18.770025789781375</v>
      </c>
      <c r="CI38" s="67">
        <f t="shared" si="5"/>
        <v>18.899983045520251</v>
      </c>
      <c r="CJ38" s="67">
        <f t="shared" si="5"/>
        <v>19.029867661869915</v>
      </c>
      <c r="CK38" s="67">
        <f t="shared" si="5"/>
        <v>19.159638723424532</v>
      </c>
      <c r="CL38" s="67">
        <f t="shared" si="5"/>
        <v>19.28925530454849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BY-Demands</vt:lpstr>
      <vt:lpstr>REG_TRA_DEMANDS</vt:lpstr>
      <vt:lpstr>REG_RSD_DEMANDS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Mc Guire, Jason</cp:lastModifiedBy>
  <dcterms:created xsi:type="dcterms:W3CDTF">2021-02-23T14:14:01Z</dcterms:created>
  <dcterms:modified xsi:type="dcterms:W3CDTF">2022-10-10T10:29:59Z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71814954280853</vt:r8>
  </property>
</Properties>
</file>