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7554D11-0305-41E4-A884-452DA2B4F75A}" xr6:coauthVersionLast="45" xr6:coauthVersionMax="47" xr10:uidLastSave="{00000000-0000-0000-0000-000000000000}"/>
  <bookViews>
    <workbookView xWindow="15540" yWindow="-16320" windowWidth="29040" windowHeight="15840" firstSheet="6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<sst xmlns="http://schemas.openxmlformats.org/spreadsheetml/2006/main" count="69801" uniqueCount="1155">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</sst>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868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883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869</v>
      </c>
      <c r="B20" s="1204" t="s">
        <v>884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870</v>
      </c>
      <c r="B21" s="1007" t="s">
        <v>885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871</v>
      </c>
      <c r="B23" s="1204" t="s">
        <v>879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880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881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872</v>
      </c>
      <c r="B26" s="1204" t="s">
        <v>879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882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873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874</v>
      </c>
      <c r="B30" s="1206" t="s">
        <v>875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876</v>
      </c>
      <c r="B31" s="1204" t="s">
        <v>877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878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863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863</v>
      </c>
      <c r="G31" s="526" t="s">
        <v>1096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3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3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863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866</v>
      </c>
      <c r="D44" s="539">
        <v>44044</v>
      </c>
      <c r="E44" s="526" t="s">
        <v>731</v>
      </c>
      <c r="F44" s="993" t="s">
        <v>863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1095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9" t="s">
        <v>23</v>
      </c>
      <c r="B1" s="1220"/>
      <c r="C1" s="1220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6" t="s">
        <v>25</v>
      </c>
      <c r="B7" s="1217"/>
      <c r="C7" s="121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6" t="s">
        <v>26</v>
      </c>
      <c r="B28" s="1217"/>
      <c r="C28" s="121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6" t="s">
        <v>39</v>
      </c>
      <c r="B35" s="1217"/>
      <c r="C35" s="121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6" t="s">
        <v>47</v>
      </c>
      <c r="B39" s="1217"/>
      <c r="C39" s="121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6" t="s">
        <v>66</v>
      </c>
      <c r="B49" s="1217"/>
      <c r="C49" s="1218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6" t="s">
        <v>68</v>
      </c>
      <c r="B62" s="1217"/>
      <c r="C62" s="1218"/>
    </row>
    <row r="63" spans="1:3">
      <c r="A63" s="1216" t="s">
        <v>69</v>
      </c>
      <c r="B63" s="1217"/>
      <c r="C63" s="121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6" t="s">
        <v>76</v>
      </c>
      <c r="B70" s="1217"/>
      <c r="C70" s="121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6" t="s">
        <v>485</v>
      </c>
      <c r="B76" s="1217"/>
      <c r="C76" s="1218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6" t="s">
        <v>710</v>
      </c>
      <c r="B84" s="1217"/>
      <c r="C84" s="1218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6" t="s">
        <v>629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8" t="s">
        <v>492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0" t="s">
        <v>209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500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3" t="s">
        <v>220</v>
      </c>
      <c r="J7" s="1234"/>
      <c r="K7" s="1235"/>
      <c r="L7" s="1233" t="s">
        <v>221</v>
      </c>
      <c r="M7" s="1234"/>
      <c r="N7" s="1235"/>
      <c r="O7" s="1233" t="s">
        <v>222</v>
      </c>
      <c r="P7" s="1234"/>
      <c r="Q7" s="1235"/>
      <c r="R7" s="1231" t="s">
        <v>223</v>
      </c>
      <c r="S7" s="1233" t="s">
        <v>644</v>
      </c>
      <c r="T7" s="1234"/>
      <c r="U7" s="1234"/>
      <c r="V7" s="1234"/>
      <c r="W7" s="1234"/>
      <c r="X7" s="1235"/>
      <c r="Y7" s="1229" t="s">
        <v>707</v>
      </c>
      <c r="Z7" s="1229" t="s">
        <v>501</v>
      </c>
      <c r="AA7" s="1227" t="s">
        <v>766</v>
      </c>
      <c r="AB7" s="80"/>
      <c r="AC7" s="80"/>
      <c r="AD7" s="1225" t="s">
        <v>837</v>
      </c>
      <c r="AE7" s="1227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2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0"/>
      <c r="Z8" s="1230"/>
      <c r="AA8" s="1228" t="s">
        <v>653</v>
      </c>
      <c r="AD8" s="1226"/>
      <c r="AE8" s="1228" t="s">
        <v>653</v>
      </c>
      <c r="AI8" s="915" t="s">
        <v>846</v>
      </c>
      <c r="AJ8" s="914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0.1645031613684676</v>
      </c>
      <c r="G9" s="927">
        <f>'SHWLP-Att'!$AC$7+'SHWLP-Att'!$AC$20</f>
        <v>5.0701051172741778</v>
      </c>
      <c r="H9" s="928">
        <f>'SHWLP-Det'!$AC$7+'SHWLP-Det'!$AC$20</f>
        <v>4.4286560276585281</v>
      </c>
      <c r="I9" s="926">
        <f>'SHWLP-Apt'!$AC$33+'SHWLP-Apt'!$AC$46</f>
        <v>6.7589691735509116E-3</v>
      </c>
      <c r="J9" s="927">
        <f>'SHWLP-Att'!$AC$33+'SHWLP-Att'!$AC$46</f>
        <v>0.4085621664140332</v>
      </c>
      <c r="K9" s="928">
        <f>'SHWLP-Det'!$AC$33+'SHWLP-Det'!$AC$46</f>
        <v>0.19099276636082196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10.269578208249579</v>
      </c>
      <c r="Z9" s="1031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5" t="s">
        <v>848</v>
      </c>
      <c r="AJ9" s="914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5" t="s">
        <v>409</v>
      </c>
      <c r="AJ10" s="914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8.3521157656363337E-2</v>
      </c>
      <c r="G11" s="927">
        <f>'SHWLP-Att'!$AC$10</f>
        <v>0.33080594499020705</v>
      </c>
      <c r="H11" s="928">
        <f>'SHWLP-Det'!$AC$10</f>
        <v>1.2958225591678023</v>
      </c>
      <c r="I11" s="926">
        <f>'SHWLP-Apt'!$AC$36</f>
        <v>4.1055339619265108E-2</v>
      </c>
      <c r="J11" s="927">
        <f>'SHWLP-Att'!$AC$36</f>
        <v>0.14904361895454823</v>
      </c>
      <c r="K11" s="928">
        <f>'SHWLP-Det'!$AC$36</f>
        <v>0.31426985618014286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2.2540108829140642</v>
      </c>
      <c r="Z11" s="1031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5" t="s">
        <v>850</v>
      </c>
      <c r="AJ11" s="914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851</v>
      </c>
      <c r="AJ12" s="914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0.27353712269239377</v>
      </c>
      <c r="G13" s="927">
        <f>'SHWLP-Att'!$AC$14</f>
        <v>7.9425851662494829</v>
      </c>
      <c r="H13" s="928">
        <f>'SHWLP-Det'!$AC$14</f>
        <v>28.310640237098287</v>
      </c>
      <c r="I13" s="926">
        <f>'SHWLP-Apt'!$AC$40</f>
        <v>7.4987245601673969E-2</v>
      </c>
      <c r="J13" s="927">
        <f>'SHWLP-Att'!$AC$40</f>
        <v>3.1609218088799507</v>
      </c>
      <c r="K13" s="928">
        <f>'SHWLP-Det'!$AC$40</f>
        <v>8.4233864898363215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48.186058070358115</v>
      </c>
      <c r="Z13" s="1034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5" t="s">
        <v>852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7.5896009155321554E-5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7.5896009155321554E-5</v>
      </c>
      <c r="AI15" s="915" t="s">
        <v>854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1.290633418103742</v>
      </c>
      <c r="G17" s="927">
        <f>'SHWLP-Att'!$AC$16</f>
        <v>11.879485989406717</v>
      </c>
      <c r="H17" s="928">
        <f>'SHWLP-Det'!$AC$16</f>
        <v>5.2345577020498419</v>
      </c>
      <c r="I17" s="926">
        <f>'SHWLP-Apt'!$AC$42</f>
        <v>0.60716401702944534</v>
      </c>
      <c r="J17" s="927">
        <f>'SHWLP-Att'!$AC$42</f>
        <v>4.1120335446691945</v>
      </c>
      <c r="K17" s="928">
        <f>'SHWLP-Det'!$AC$42</f>
        <v>1.4948266478005934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25.288630253751879</v>
      </c>
      <c r="Z17" s="1031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839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1.2270622618055806E-2</v>
      </c>
      <c r="G19" s="927">
        <f>'SHWLP-Att'!$AC$22+'SHWLP-Att'!$AC$23</f>
        <v>0.25489843797396139</v>
      </c>
      <c r="H19" s="928">
        <f>'SHWLP-Det'!$AC$22+'SHWLP-Det'!$AC$23</f>
        <v>0.86316679487914505</v>
      </c>
      <c r="I19" s="926">
        <f>'SHWLP-Apt'!$AC$49+'SHWLP-Apt'!$AC$48</f>
        <v>4.3579088563863435E-3</v>
      </c>
      <c r="J19" s="927">
        <f>'SHWLP-Att'!$AC$49+'SHWLP-Att'!$AC$48</f>
        <v>4.3900982344044298E-2</v>
      </c>
      <c r="K19" s="928">
        <f>'SHWLP-Det'!$AC$49+'SHWLP-Det'!$AC$48</f>
        <v>0.10196968907218658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1.2805644357437795</v>
      </c>
      <c r="Z19" s="1031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17" t="s">
        <v>847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848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0.93306479597185543</v>
      </c>
      <c r="Z22" s="1038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17" t="s">
        <v>849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1.717752076955832E-8</v>
      </c>
      <c r="G23" s="927">
        <f>'SHWLP-Att'!$AC$9</f>
        <v>0</v>
      </c>
      <c r="H23" s="928">
        <f>'SHWLP-Det'!$AC$9</f>
        <v>0</v>
      </c>
      <c r="I23" s="926">
        <f>'SHWLP-Apt'!$AC$35</f>
        <v>4.5022817220784442E-5</v>
      </c>
      <c r="J23" s="927">
        <f>'SHWLP-Att'!$AC$35</f>
        <v>2.2499320963325842E-5</v>
      </c>
      <c r="K23" s="928">
        <f>'SHWLP-Det'!$AC$35</f>
        <v>7.5218748410839565E-5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1.427580641157194E-4</v>
      </c>
      <c r="Z23" s="1031">
        <f t="shared" si="0"/>
        <v>0</v>
      </c>
      <c r="AA23" s="54"/>
      <c r="AI23" s="917" t="s">
        <v>850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2.5086613595387504E-4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851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17" t="s">
        <v>852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3.9264417733931474E-2</v>
      </c>
      <c r="G27" s="927">
        <f>'SHWLP-Att'!$AC$24</f>
        <v>4.6931650161764517E-2</v>
      </c>
      <c r="H27" s="928">
        <f>'SHWLP-Det'!$AC$24</f>
        <v>0.15384118082811329</v>
      </c>
      <c r="I27" s="926">
        <f>'SHWLP-Apt'!$AC$50</f>
        <v>1.0409092726077061E-2</v>
      </c>
      <c r="J27" s="927">
        <f>'SHWLP-Att'!$AC$50</f>
        <v>2.4529123767550393E-3</v>
      </c>
      <c r="K27" s="928">
        <f>'SHWLP-Det'!$AC$50</f>
        <v>1.039234414749181E-3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0.25393848824139054</v>
      </c>
      <c r="Z27" s="1040">
        <f t="shared" si="0"/>
        <v>0</v>
      </c>
      <c r="AA27" s="900">
        <f>ABS(Z22+Z27-Y22-Y27)/(Z22+Z27)</f>
        <v>7.9607688426569477E-3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17" t="s">
        <v>853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854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1" t="s">
        <v>225</v>
      </c>
      <c r="S36" s="122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1" t="s">
        <v>226</v>
      </c>
      <c r="S37" s="122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1" t="s">
        <v>224</v>
      </c>
      <c r="S38" s="122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3" t="s">
        <v>227</v>
      </c>
      <c r="S39" s="122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867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topLeftCell="AB1" zoomScale="70" zoomScaleNormal="70" workbookViewId="0">
      <selection activeCell="G4" sqref="G4:BH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0" t="s">
        <v>942</v>
      </c>
      <c r="BO3" s="1251"/>
      <c r="BP3" s="1250" t="s">
        <v>943</v>
      </c>
      <c r="BQ3" s="1251"/>
      <c r="BR3" s="1250" t="s">
        <v>944</v>
      </c>
      <c r="BS3" s="1251"/>
      <c r="BT3" s="1250" t="s">
        <v>945</v>
      </c>
      <c r="BU3" s="1257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1101</v>
      </c>
      <c r="H4" s="43" t="s">
        <v>1102</v>
      </c>
      <c r="I4" s="1113" t="s">
        <v>1103</v>
      </c>
      <c r="J4" s="1113" t="s">
        <v>1104</v>
      </c>
      <c r="K4" s="1113" t="s">
        <v>1105</v>
      </c>
      <c r="L4" s="1113" t="s">
        <v>1106</v>
      </c>
      <c r="M4" s="1113" t="s">
        <v>1107</v>
      </c>
      <c r="N4" s="1113" t="s">
        <v>1108</v>
      </c>
      <c r="O4" s="1113" t="s">
        <v>1109</v>
      </c>
      <c r="P4" s="1113" t="s">
        <v>1110</v>
      </c>
      <c r="Q4" s="1113" t="s">
        <v>1111</v>
      </c>
      <c r="R4" s="1113" t="s">
        <v>1112</v>
      </c>
      <c r="S4" s="1113" t="s">
        <v>1113</v>
      </c>
      <c r="T4" s="1113" t="s">
        <v>1114</v>
      </c>
      <c r="U4" s="1113" t="s">
        <v>1115</v>
      </c>
      <c r="V4" s="1113" t="s">
        <v>1116</v>
      </c>
      <c r="W4" s="1113" t="s">
        <v>1117</v>
      </c>
      <c r="X4" s="1113" t="s">
        <v>1118</v>
      </c>
      <c r="Y4" s="1113" t="s">
        <v>1119</v>
      </c>
      <c r="Z4" s="1113" t="s">
        <v>1120</v>
      </c>
      <c r="AA4" s="1113" t="s">
        <v>1121</v>
      </c>
      <c r="AB4" s="1113" t="s">
        <v>1122</v>
      </c>
      <c r="AC4" s="1113" t="s">
        <v>1123</v>
      </c>
      <c r="AD4" s="1113" t="s">
        <v>1124</v>
      </c>
      <c r="AE4" s="1113" t="s">
        <v>1125</v>
      </c>
      <c r="AF4" s="1113" t="s">
        <v>1126</v>
      </c>
      <c r="AG4" s="1113" t="s">
        <v>1127</v>
      </c>
      <c r="AH4" s="1113" t="s">
        <v>1128</v>
      </c>
      <c r="AI4" s="1113" t="s">
        <v>1129</v>
      </c>
      <c r="AJ4" s="1113" t="s">
        <v>1130</v>
      </c>
      <c r="AK4" s="1113" t="s">
        <v>1131</v>
      </c>
      <c r="AL4" s="1113" t="s">
        <v>1132</v>
      </c>
      <c r="AM4" s="1113" t="s">
        <v>1133</v>
      </c>
      <c r="AN4" s="1113" t="s">
        <v>1134</v>
      </c>
      <c r="AO4" s="1113" t="s">
        <v>1135</v>
      </c>
      <c r="AP4" s="1113" t="s">
        <v>1136</v>
      </c>
      <c r="AQ4" s="1113" t="s">
        <v>1137</v>
      </c>
      <c r="AR4" s="1113" t="s">
        <v>1138</v>
      </c>
      <c r="AS4" s="1113" t="s">
        <v>1139</v>
      </c>
      <c r="AT4" s="1113" t="s">
        <v>1140</v>
      </c>
      <c r="AU4" s="1113" t="s">
        <v>1141</v>
      </c>
      <c r="AV4" s="1113" t="s">
        <v>1142</v>
      </c>
      <c r="AW4" s="1113" t="s">
        <v>1143</v>
      </c>
      <c r="AX4" s="1113" t="s">
        <v>1144</v>
      </c>
      <c r="AY4" s="1113" t="s">
        <v>1145</v>
      </c>
      <c r="AZ4" s="1113" t="s">
        <v>1146</v>
      </c>
      <c r="BA4" s="1113" t="s">
        <v>1147</v>
      </c>
      <c r="BB4" s="1113" t="s">
        <v>1148</v>
      </c>
      <c r="BC4" s="1113" t="s">
        <v>1149</v>
      </c>
      <c r="BD4" s="1113" t="s">
        <v>1150</v>
      </c>
      <c r="BE4" s="1113" t="s">
        <v>1151</v>
      </c>
      <c r="BF4" s="1113" t="s">
        <v>1152</v>
      </c>
      <c r="BG4" s="1113" t="s">
        <v>1153</v>
      </c>
      <c r="BH4" s="1113" t="s">
        <v>1154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936</v>
      </c>
      <c r="BO5" s="1094" t="s">
        <v>218</v>
      </c>
      <c r="BP5" s="1093" t="s">
        <v>936</v>
      </c>
      <c r="BQ5" s="1095" t="s">
        <v>218</v>
      </c>
      <c r="BR5" s="1094" t="s">
        <v>936</v>
      </c>
      <c r="BS5" s="1095" t="s">
        <v>218</v>
      </c>
      <c r="BT5" s="1094" t="s">
        <v>936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1.7750489991421993E-3</v>
      </c>
      <c r="BN6" s="1096">
        <f>CR55*DwellingStocks!X18*(1+BO53)</f>
        <v>1.7750489991421993E-3</v>
      </c>
      <c r="BO6" s="1097">
        <f>BN6*G6</f>
        <v>0.12874189505778003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5" t="s">
        <v>275</v>
      </c>
      <c r="CC6" s="417"/>
      <c r="CD6" s="417"/>
      <c r="CE6" s="80"/>
      <c r="CF6" s="1254" t="s">
        <v>1081</v>
      </c>
      <c r="CG6" s="1255"/>
      <c r="CH6" s="1255"/>
      <c r="CI6" s="1255"/>
      <c r="CJ6" s="1256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949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965</v>
      </c>
      <c r="BZ7" s="1018" t="s">
        <v>966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950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6.0037383001946337E-3</v>
      </c>
      <c r="BN8" s="1078"/>
      <c r="BO8" s="1075"/>
      <c r="BP8" s="1082">
        <f>CS55*(1+BQ53)</f>
        <v>6.0037383001946337E-3</v>
      </c>
      <c r="BQ8" s="1079">
        <f>BP8*G6</f>
        <v>0.43544299147322435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951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1.8964873025072654E-3</v>
      </c>
      <c r="BN9" s="1078"/>
      <c r="BO9" s="1075"/>
      <c r="BP9" s="1082"/>
      <c r="BQ9" s="1079"/>
      <c r="BR9" s="1082">
        <f>CT55*(1+BS53)</f>
        <v>1.8964873025072654E-3</v>
      </c>
      <c r="BS9" s="1079">
        <f>BR9*G6</f>
        <v>0.13754965040164685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969</v>
      </c>
      <c r="BZ9" s="1018" t="s">
        <v>970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952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1.1246594952300363E-3</v>
      </c>
      <c r="BN10" s="1100"/>
      <c r="BO10" s="1080"/>
      <c r="BP10" s="1101"/>
      <c r="BQ10" s="1081"/>
      <c r="BR10" s="1101"/>
      <c r="BS10" s="1081"/>
      <c r="BT10" s="1102">
        <f>CU55*(1+$BU$53)</f>
        <v>1.1246594952300363E-3</v>
      </c>
      <c r="BU10" s="1081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1.390288240196569E-2</v>
      </c>
      <c r="BN11" s="1078">
        <f>CR56*DwellingStocks!X19*(1+BO53)</f>
        <v>1.390288240196569E-2</v>
      </c>
      <c r="BO11" s="1075">
        <f>BN11*G11</f>
        <v>9.3531046829014766E-2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973</v>
      </c>
      <c r="BZ11" s="1018" t="s">
        <v>974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949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950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5.6050174742430028E-3</v>
      </c>
      <c r="BN13" s="1078"/>
      <c r="BO13" s="1075"/>
      <c r="BP13" s="1082">
        <f>CS56*(1+BQ53)</f>
        <v>5.6050174742430028E-3</v>
      </c>
      <c r="BQ13" s="1079">
        <f>BP13*G11</f>
        <v>3.770751537010391E-2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977</v>
      </c>
      <c r="BZ13" s="1018" t="s">
        <v>978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951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1.9909738745617356E-3</v>
      </c>
      <c r="BN14" s="1078"/>
      <c r="BO14" s="1075"/>
      <c r="BP14" s="1082"/>
      <c r="BQ14" s="1079"/>
      <c r="BR14" s="1075">
        <f>CT56*(1+BS53)</f>
        <v>1.9909738745617356E-3</v>
      </c>
      <c r="BS14" s="1079">
        <f>BR14*G11</f>
        <v>1.3394191600919378E-2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979</v>
      </c>
      <c r="BZ14" s="1023" t="s">
        <v>980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952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6.8732754417621857E-4</v>
      </c>
      <c r="BN15" s="1078"/>
      <c r="BO15" s="1075"/>
      <c r="BP15" s="1082"/>
      <c r="BQ15" s="1079"/>
      <c r="BR15" s="1075"/>
      <c r="BS15" s="1079"/>
      <c r="BT15" s="1103">
        <f>CU56*(1+$BU$53)</f>
        <v>6.8732754417621857E-4</v>
      </c>
      <c r="BU15" s="1079">
        <f>BT15*G11</f>
        <v>4.6239666611959784E-3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981</v>
      </c>
      <c r="BZ15" s="1018" t="s">
        <v>982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2.2020740768316175E-2</v>
      </c>
      <c r="BN16" s="1096">
        <f>CR57*DwellingStocks!X20*(1+BO53)</f>
        <v>2.2020740768316175E-2</v>
      </c>
      <c r="BO16" s="1097">
        <f>BN16*G16</f>
        <v>0.32116106552102436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949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985</v>
      </c>
      <c r="BZ17" s="1018" t="s">
        <v>986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950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8.3034190923224459E-3</v>
      </c>
      <c r="BN18" s="1078"/>
      <c r="BO18" s="1075"/>
      <c r="BP18" s="1082">
        <f>CS57*(1+BQ53)</f>
        <v>8.3034190923224459E-3</v>
      </c>
      <c r="BQ18" s="1079">
        <f>BP18*G16</f>
        <v>0.12110105428400657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5" t="s">
        <v>275</v>
      </c>
      <c r="CC18" s="417"/>
      <c r="CD18" s="417"/>
      <c r="CE18" s="80"/>
      <c r="CF18" s="1025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951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2.3881334764618376E-3</v>
      </c>
      <c r="BN19" s="1078"/>
      <c r="BO19" s="1075"/>
      <c r="BP19" s="1082"/>
      <c r="BQ19" s="1079"/>
      <c r="BR19" s="1075">
        <f>CT57*(1+BS53)</f>
        <v>2.3881334764618376E-3</v>
      </c>
      <c r="BS19" s="1079">
        <f>BR19*G16</f>
        <v>3.482968624790541E-2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989</v>
      </c>
      <c r="BZ19" s="1018" t="s">
        <v>990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952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6.5594066846464739E-4</v>
      </c>
      <c r="BN20" s="1100"/>
      <c r="BO20" s="1080"/>
      <c r="BP20" s="1101"/>
      <c r="BQ20" s="1081"/>
      <c r="BR20" s="1080"/>
      <c r="BS20" s="1081"/>
      <c r="BT20" s="1102">
        <f>CU57*(1+$BU$53)</f>
        <v>6.5594066846464739E-4</v>
      </c>
      <c r="BU20" s="1081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2.6341835741075181E-2</v>
      </c>
      <c r="BN21" s="1078">
        <f>CR58*DwellingStocks!X21*(1+BO53)</f>
        <v>2.6341835741075181E-2</v>
      </c>
      <c r="BO21" s="1075">
        <f>BN21*G21</f>
        <v>1.301837942568481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993</v>
      </c>
      <c r="BZ21" s="1018" t="s">
        <v>994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949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950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9.2480595950961333E-3</v>
      </c>
      <c r="BN23" s="1078"/>
      <c r="BO23" s="1075"/>
      <c r="BP23" s="1082">
        <f>CS58*(1+BQ53)</f>
        <v>9.2480595950961333E-3</v>
      </c>
      <c r="BQ23" s="1079">
        <f>BP23*G21</f>
        <v>0.45704767861935047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997</v>
      </c>
      <c r="BZ23" s="1026" t="s">
        <v>998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951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2.4507102977072682E-3</v>
      </c>
      <c r="BN24" s="1078"/>
      <c r="BO24" s="1075"/>
      <c r="BP24" s="1082"/>
      <c r="BQ24" s="1079"/>
      <c r="BR24" s="1075">
        <f>CT58*(1+BS53)</f>
        <v>2.4507102977072682E-3</v>
      </c>
      <c r="BS24" s="1079">
        <f>BR24*G21</f>
        <v>0.12111637484792841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5" t="s">
        <v>275</v>
      </c>
      <c r="CC24" s="417"/>
      <c r="CD24" s="417"/>
      <c r="CE24" s="80"/>
      <c r="CF24" s="1254" t="s">
        <v>1089</v>
      </c>
      <c r="CG24" s="1255"/>
      <c r="CH24" s="1255"/>
      <c r="CI24" s="1255"/>
      <c r="CJ24" s="1255"/>
      <c r="CK24" s="1267" t="s">
        <v>1090</v>
      </c>
      <c r="CL24" s="1269" t="s">
        <v>1094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952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6.4102886625561225E-4</v>
      </c>
      <c r="BN25" s="1078"/>
      <c r="BO25" s="1075"/>
      <c r="BP25" s="1082"/>
      <c r="BQ25" s="1079"/>
      <c r="BR25" s="1075"/>
      <c r="BS25" s="1079"/>
      <c r="BT25" s="1103">
        <f>CU58*(1+$BU$53)</f>
        <v>6.4102886625561225E-4</v>
      </c>
      <c r="BU25" s="1079">
        <f>BT25*G21</f>
        <v>3.1680240837275463E-2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1001</v>
      </c>
      <c r="BZ25" s="1018" t="s">
        <v>1002</v>
      </c>
      <c r="CA25" s="1019" t="s">
        <v>275</v>
      </c>
      <c r="CB25" s="1018" t="s">
        <v>275</v>
      </c>
      <c r="CC25" s="1019"/>
      <c r="CD25" s="1018"/>
      <c r="CE25" s="80"/>
      <c r="CF25" s="257" t="s">
        <v>889</v>
      </c>
      <c r="CG25" s="257" t="s">
        <v>889</v>
      </c>
      <c r="CH25" s="1262" t="s">
        <v>890</v>
      </c>
      <c r="CI25" s="1263"/>
      <c r="CJ25" s="1263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2.2419471808582819E-2</v>
      </c>
      <c r="BN26" s="1096">
        <f>CR59*DwellingStocks!X22*(1+BO53)</f>
        <v>2.2419471808582819E-2</v>
      </c>
      <c r="BO26" s="1097">
        <f>BN26*G26</f>
        <v>6.58399261926452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1091</v>
      </c>
      <c r="CN26" s="80"/>
      <c r="CO26" s="80"/>
    </row>
    <row r="27" spans="2:140" ht="15">
      <c r="B27" s="1203"/>
      <c r="C27" s="490"/>
      <c r="D27" s="489"/>
      <c r="E27" s="489" t="s">
        <v>949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1005</v>
      </c>
      <c r="BZ27" s="1018" t="s">
        <v>1006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1092</v>
      </c>
      <c r="CN27" s="80"/>
      <c r="CO27" s="80"/>
    </row>
    <row r="28" spans="2:140" ht="15.75" thickBot="1">
      <c r="B28" s="1203"/>
      <c r="C28" s="328"/>
      <c r="D28" s="328"/>
      <c r="E28" s="328" t="s">
        <v>950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1.0386627294257844E-2</v>
      </c>
      <c r="BN28" s="1078"/>
      <c r="BO28" s="1075"/>
      <c r="BP28" s="1082">
        <f>CS59*(1+BQ53)</f>
        <v>1.0386627294257844E-2</v>
      </c>
      <c r="BQ28" s="1079">
        <f>BP28*G26</f>
        <v>3.0502715687648418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1093</v>
      </c>
      <c r="CN28" s="80"/>
      <c r="CO28" s="80"/>
    </row>
    <row r="29" spans="2:140" ht="15">
      <c r="B29" s="1203"/>
      <c r="C29" s="490"/>
      <c r="D29" s="489"/>
      <c r="E29" s="489" t="s">
        <v>951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2.4263218012973123E-3</v>
      </c>
      <c r="BN29" s="1078"/>
      <c r="BO29" s="1075"/>
      <c r="BP29" s="1082"/>
      <c r="BQ29" s="1079"/>
      <c r="BR29" s="1075">
        <f>CT59*(1+BS53)</f>
        <v>2.4263218012973123E-3</v>
      </c>
      <c r="BS29" s="1079">
        <f>BR29*G26</f>
        <v>0.71254510222611278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1009</v>
      </c>
      <c r="BZ29" s="1018" t="s">
        <v>1010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952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6.36860796032292E-4</v>
      </c>
      <c r="BN30" s="1100"/>
      <c r="BO30" s="1080"/>
      <c r="BP30" s="1101"/>
      <c r="BQ30" s="1081"/>
      <c r="BR30" s="1080"/>
      <c r="BS30" s="1081"/>
      <c r="BT30" s="1102">
        <f>CU59*(1+$BU$53)</f>
        <v>6.36860796032292E-4</v>
      </c>
      <c r="BU30" s="1081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3.19791387227054E-2</v>
      </c>
      <c r="BN31" s="1078">
        <f>CR60*DwellingStocks!X23*(1+BO53)</f>
        <v>3.19791387227054E-2</v>
      </c>
      <c r="BO31" s="1075">
        <f>BN31*G31</f>
        <v>5.6257811047094828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1013</v>
      </c>
      <c r="BZ31" s="1018" t="s">
        <v>1014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949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950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1.1023092034737307E-2</v>
      </c>
      <c r="BN33" s="1078"/>
      <c r="BO33" s="1075"/>
      <c r="BP33" s="1082">
        <f>CS60*(1+BQ53)</f>
        <v>1.1023092034737307E-2</v>
      </c>
      <c r="BQ33" s="1079">
        <f>BP33*G31</f>
        <v>1.9391861495153011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951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2.3682748947116503E-3</v>
      </c>
      <c r="BN34" s="1078"/>
      <c r="BO34" s="1075"/>
      <c r="BP34" s="1082"/>
      <c r="BQ34" s="1079"/>
      <c r="BR34" s="1075">
        <f>CT60*(1+BS53)</f>
        <v>2.3682748947116503E-3</v>
      </c>
      <c r="BS34" s="1079">
        <f>BR34*G31</f>
        <v>0.41662773562963229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952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5.939934277693807E-4</v>
      </c>
      <c r="BN35" s="1078"/>
      <c r="BO35" s="1075"/>
      <c r="BP35" s="1082"/>
      <c r="BQ35" s="1079"/>
      <c r="BR35" s="1075"/>
      <c r="BS35" s="1079"/>
      <c r="BT35" s="1103">
        <f>CU60*(1+$BU$53)</f>
        <v>5.939934277693807E-4</v>
      </c>
      <c r="BU35" s="1079">
        <f>BT35*G31</f>
        <v>0.10449552851446828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4.3604385678145181E-2</v>
      </c>
      <c r="BN36" s="1096">
        <f>CR61*DwellingStocks!X24*(1+BO53)</f>
        <v>4.3604385678145181E-2</v>
      </c>
      <c r="BO36" s="1097">
        <f>BN36*G36</f>
        <v>3.7393131897948271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949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1087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950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1.1496235636776254E-2</v>
      </c>
      <c r="BN38" s="1078"/>
      <c r="BO38" s="1075"/>
      <c r="BP38" s="1082">
        <f>CS61*(1+BQ53)</f>
        <v>1.1496235636776254E-2</v>
      </c>
      <c r="BQ38" s="1079">
        <f>BP38*G36</f>
        <v>0.98586472165648864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0" t="s">
        <v>898</v>
      </c>
      <c r="CS38" s="1251"/>
      <c r="CT38" s="1251"/>
      <c r="CU38" s="1251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951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2.295742737408916E-3</v>
      </c>
      <c r="BN39" s="1078"/>
      <c r="BO39" s="1075"/>
      <c r="BP39" s="1082"/>
      <c r="BQ39" s="1079"/>
      <c r="BR39" s="1075">
        <f>CT61*(1+BS53)</f>
        <v>2.295742737408916E-3</v>
      </c>
      <c r="BS39" s="1079">
        <f>BR39*G36</f>
        <v>0.19687242383674844</v>
      </c>
      <c r="BT39" s="1103"/>
      <c r="BU39" s="1079"/>
      <c r="BW39" s="1252" t="s">
        <v>604</v>
      </c>
      <c r="BX39" s="1253"/>
      <c r="BY39" s="1253"/>
      <c r="BZ39" s="1253"/>
      <c r="CA39" s="1258"/>
      <c r="CB39" s="80"/>
      <c r="CE39" s="80"/>
      <c r="CF39" s="1152"/>
      <c r="CG39" s="1153" t="s">
        <v>287</v>
      </c>
      <c r="CH39" s="1153" t="s">
        <v>396</v>
      </c>
      <c r="CI39" s="1154" t="s">
        <v>397</v>
      </c>
      <c r="CJ39" s="1152" t="s">
        <v>893</v>
      </c>
      <c r="CK39" s="1152" t="s">
        <v>894</v>
      </c>
      <c r="CL39" s="1153" t="s">
        <v>895</v>
      </c>
      <c r="CM39" s="1153" t="s">
        <v>415</v>
      </c>
      <c r="CN39" s="1154" t="s">
        <v>892</v>
      </c>
      <c r="CO39" s="1152" t="s">
        <v>896</v>
      </c>
      <c r="CP39" s="1153" t="s">
        <v>897</v>
      </c>
      <c r="CQ39" s="1155" t="s">
        <v>218</v>
      </c>
      <c r="CR39" s="1158" t="s">
        <v>219</v>
      </c>
      <c r="CS39" s="1158" t="s">
        <v>891</v>
      </c>
      <c r="CT39" s="1158" t="s">
        <v>221</v>
      </c>
      <c r="CU39" s="1158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952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5.4061275343101451E-4</v>
      </c>
      <c r="BN40" s="1100"/>
      <c r="BO40" s="1080"/>
      <c r="BP40" s="1101"/>
      <c r="BQ40" s="1081"/>
      <c r="BR40" s="1080"/>
      <c r="BS40" s="1081"/>
      <c r="BT40" s="1102">
        <f>CU61*(1+$BU$53)</f>
        <v>5.4061275343101451E-4</v>
      </c>
      <c r="BU40" s="1081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v>9418.8988568067343</v>
      </c>
      <c r="CR40" s="1151">
        <f>((CQ40/CG40)*$CG$18*(CJ40+CK40)*0.0000000036)/(CQ40/1000)</f>
        <v>-2.0601927769047266E-4</v>
      </c>
      <c r="CS40" s="1151">
        <f>((CQ40/CG40)*(CN40+CO40)*0.0000000036)/(CQ40/1000)</f>
        <v>3.2672173235706492E-3</v>
      </c>
      <c r="CT40" s="1151">
        <f>((CQ40/CG40)*(CL40)*0.0000000036)/(CQ40/1000)</f>
        <v>1.4074238978033962E-3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5.5698508613813459E-2</v>
      </c>
      <c r="BN41" s="1078">
        <f>CR62*DwellingStocks!X25*(1+BO53)</f>
        <v>5.5698508613813459E-2</v>
      </c>
      <c r="BO41" s="1075">
        <f>BN41*G41</f>
        <v>2.149349594160356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5">
        <v>7459.2913438514906</v>
      </c>
      <c r="CR41" s="1147">
        <f>((CQ41/CG41)*$CG$18*(CJ41+CK41)*0.0000000036)/(CQ41/1000)</f>
        <v>4.4223271439528837E-3</v>
      </c>
      <c r="CS41" s="1147">
        <f t="shared" ref="CS41:CS42" si="3">((CQ41/CG41)*(CN41+CO41)*0.0000000036)/(CQ41/1000)</f>
        <v>7.9109298846992832E-3</v>
      </c>
      <c r="CT41" s="1147">
        <f t="shared" ref="CT41:CT42" si="4">((CQ41/CG41)*(CL41)*0.0000000036)/(CQ41/1000)</f>
        <v>1.90093013399813E-3</v>
      </c>
      <c r="CU41" s="1147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949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v>14041.847426430093</v>
      </c>
      <c r="CR42" s="1151">
        <f t="shared" ref="CR42:CR48" si="8">((CQ42/CG42)*$CG$18*(CJ42+CK42)*0.0000000036)/(CQ42/1000)</f>
        <v>7.8845831836233844E-3</v>
      </c>
      <c r="CS42" s="1151">
        <f t="shared" si="3"/>
        <v>1.00109369186382E-2</v>
      </c>
      <c r="CT42" s="1151">
        <f t="shared" si="4"/>
        <v>2.1056348066935951E-3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950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1.1934985762501285E-2</v>
      </c>
      <c r="BN43" s="1078"/>
      <c r="BO43" s="1075"/>
      <c r="BP43" s="1082">
        <f>CS62*(1+BQ53)</f>
        <v>1.1934985762501285E-2</v>
      </c>
      <c r="BQ43" s="1079">
        <f>BP43*G41</f>
        <v>0.46055913243213564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5">
        <v>19924.480375055824</v>
      </c>
      <c r="CR43" s="1147">
        <f t="shared" si="8"/>
        <v>1.0639650151914025E-2</v>
      </c>
      <c r="CS43" s="1147">
        <f t="shared" ref="CS43:CS48" si="9">((CQ43/CG43)*(CN43+CO43)*0.0000000036)/(CQ43/1000)</f>
        <v>1.1169242210759026E-2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951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2.2969178072260251E-3</v>
      </c>
      <c r="BN44" s="1078"/>
      <c r="BO44" s="1075"/>
      <c r="BP44" s="1082"/>
      <c r="BQ44" s="1079"/>
      <c r="BR44" s="1075">
        <f>CT62*(1+BS53)</f>
        <v>2.2969178072260251E-3</v>
      </c>
      <c r="BS44" s="1079">
        <f>BR44*G41</f>
        <v>8.863575488189257E-2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v>58904.8034364337</v>
      </c>
      <c r="CR44" s="1151">
        <f t="shared" si="8"/>
        <v>1.2416227238810909E-2</v>
      </c>
      <c r="CS44" s="1151">
        <f t="shared" si="9"/>
        <v>1.1094212342536101E-2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952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5.3362770936329006E-4</v>
      </c>
      <c r="BN45" s="1078"/>
      <c r="BO45" s="1075"/>
      <c r="BP45" s="1082"/>
      <c r="BQ45" s="1079"/>
      <c r="BR45" s="1075"/>
      <c r="BS45" s="1079"/>
      <c r="BT45" s="1103">
        <f>CU62*(1+$BU$53)</f>
        <v>5.3362770936329006E-4</v>
      </c>
      <c r="BU45" s="1079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5">
        <v>43739.341649106158</v>
      </c>
      <c r="CR45" s="1147">
        <f>((CQ45/CG45)*$CG$18*(CJ45+CK45)*0.0000000036)/(CQ45/1000)</f>
        <v>1.3175242175504588E-2</v>
      </c>
      <c r="CS45" s="1147">
        <f t="shared" si="9"/>
        <v>9.4339879660415103E-3</v>
      </c>
      <c r="CT45" s="1147">
        <f t="shared" si="10"/>
        <v>1.7574330998418282E-3</v>
      </c>
      <c r="CU45" s="1147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5.7576644935841491E-2</v>
      </c>
      <c r="BN46" s="1096">
        <f>CR63*DwellingStocks!X26*(1+BO53)</f>
        <v>5.7576644935841491E-2</v>
      </c>
      <c r="BO46" s="1097">
        <f>BN46*G46</f>
        <v>2.2400255530598709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v>25767.876472761334</v>
      </c>
      <c r="CR46" s="1151">
        <f>((CQ46/CG46)*$CG$18*(CJ46+CK46)*0.0000000036)/(CQ46/1000)</f>
        <v>1.7149452612704487E-2</v>
      </c>
      <c r="CS46" s="1151">
        <f t="shared" si="9"/>
        <v>8.8816766912471947E-3</v>
      </c>
      <c r="CT46" s="1151">
        <f t="shared" si="10"/>
        <v>1.6359750432831035E-3</v>
      </c>
      <c r="CU46" s="1151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949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5">
        <v>12331.173226884033</v>
      </c>
      <c r="CR47" s="1147">
        <f t="shared" si="8"/>
        <v>2.2686015294626209E-2</v>
      </c>
      <c r="CS47" s="1147">
        <f t="shared" si="9"/>
        <v>8.995784858408783E-3</v>
      </c>
      <c r="CT47" s="1147">
        <f t="shared" si="10"/>
        <v>1.5387895203236371E-3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950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1.084252669602076E-2</v>
      </c>
      <c r="BN48" s="355"/>
      <c r="BO48" s="226"/>
      <c r="BP48" s="1082">
        <f>CS63*(1+BQ53)</f>
        <v>1.084252669602076E-2</v>
      </c>
      <c r="BQ48" s="1079">
        <f>BP48*G46</f>
        <v>0.42182966523812354</v>
      </c>
      <c r="BR48" s="1075"/>
      <c r="BS48" s="1079"/>
      <c r="BT48" s="1103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v>15211.172212670604</v>
      </c>
      <c r="CR48" s="1151">
        <f t="shared" si="8"/>
        <v>3.304092361183459E-2</v>
      </c>
      <c r="CS48" s="1151">
        <f t="shared" si="9"/>
        <v>8.5906068177761911E-3</v>
      </c>
      <c r="CT48" s="1151">
        <f t="shared" si="10"/>
        <v>1.4845987506692845E-3</v>
      </c>
      <c r="CU48" s="1151">
        <f t="shared" si="11"/>
        <v>1.3719450294485098E-4</v>
      </c>
    </row>
    <row r="49" spans="2:99" ht="13.5" thickBot="1">
      <c r="B49" s="1203"/>
      <c r="C49" s="490"/>
      <c r="D49" s="489"/>
      <c r="E49" s="489" t="s">
        <v>951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2.223382448768262E-3</v>
      </c>
      <c r="BN49" s="355"/>
      <c r="BO49" s="226"/>
      <c r="BP49" s="1083"/>
      <c r="BQ49" s="1084"/>
      <c r="BR49" s="1075">
        <f>CT63*(1+BS53)</f>
        <v>2.223382448768262E-3</v>
      </c>
      <c r="BS49" s="1079">
        <f>BR49*G46</f>
        <v>8.650093288720638E-2</v>
      </c>
      <c r="BT49" s="1103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1088</v>
      </c>
      <c r="CR49" s="1156">
        <f>AVERAGE(CR40:CR48)</f>
        <v>1.3467600237253401E-2</v>
      </c>
      <c r="CS49" s="1157">
        <f t="shared" ref="CS49:CU49" si="12">AVERAGE(CS40:CS48)</f>
        <v>8.8171772237418834E-3</v>
      </c>
      <c r="CT49" s="1157">
        <f>AVERAGE(CT40:CT48)</f>
        <v>1.7665001567785923E-3</v>
      </c>
      <c r="CU49" s="1157">
        <f t="shared" si="12"/>
        <v>4.5232880476158994E-4</v>
      </c>
    </row>
    <row r="50" spans="2:99" ht="13.5" thickBot="1">
      <c r="B50" s="1203"/>
      <c r="C50" s="909"/>
      <c r="D50" s="909"/>
      <c r="E50" s="909" t="s">
        <v>952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3.7957349540579524E-4</v>
      </c>
      <c r="BN50" s="367"/>
      <c r="BO50" s="1071"/>
      <c r="BP50" s="1085"/>
      <c r="BQ50" s="1086"/>
      <c r="BR50" s="1080"/>
      <c r="BS50" s="1081"/>
      <c r="BT50" s="1102">
        <f>CU63*(1+$BU$53)</f>
        <v>3.7957349540579524E-4</v>
      </c>
      <c r="BU50" s="1081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939</v>
      </c>
      <c r="BO53" s="1087">
        <f>((BO51-BO52)/BO52)</f>
        <v>0.35742266079708168</v>
      </c>
      <c r="BP53" s="355"/>
      <c r="BQ53" s="1087">
        <f>((BQ51-BQ52)/BQ52)</f>
        <v>-0.33761635919675148</v>
      </c>
      <c r="BR53" s="355"/>
      <c r="BS53" s="1087">
        <f t="shared" ref="BS53:BU53" si="14">((BS51-BS52)/BS52)</f>
        <v>-8.1399572939983122E-2</v>
      </c>
      <c r="BT53" s="355"/>
      <c r="BU53" s="1087">
        <f t="shared" si="14"/>
        <v>-9.8849422434179213E-2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0" t="s">
        <v>898</v>
      </c>
      <c r="CS53" s="1251"/>
      <c r="CT53" s="1251"/>
      <c r="CU53" s="1251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940</v>
      </c>
      <c r="BO54" s="1075">
        <f>SUM(BO6:BO46)</f>
        <v>22.18373401096536</v>
      </c>
      <c r="BP54" s="355"/>
      <c r="BQ54" s="1079">
        <f>SUM(BQ6:BQ50)</f>
        <v>7.9090104773535757</v>
      </c>
      <c r="BR54" s="355"/>
      <c r="BS54" s="1079">
        <f t="shared" ref="BS54" si="15">SUM(BS6:BS50)</f>
        <v>1.8080718525599928</v>
      </c>
      <c r="BT54" s="355"/>
      <c r="BU54" s="1079">
        <f>SUM(BU6:BU50)</f>
        <v>0.50068510037742064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893</v>
      </c>
      <c r="CJ54" s="1152" t="s">
        <v>894</v>
      </c>
      <c r="CK54" s="1152" t="s">
        <v>895</v>
      </c>
      <c r="CL54" s="1153" t="s">
        <v>415</v>
      </c>
      <c r="CM54" s="1153" t="s">
        <v>892</v>
      </c>
      <c r="CN54" s="1154" t="s">
        <v>896</v>
      </c>
      <c r="CO54" s="1152" t="s">
        <v>897</v>
      </c>
      <c r="CP54" s="1153" t="s">
        <v>218</v>
      </c>
      <c r="CQ54" s="1155"/>
      <c r="CR54" s="1158" t="s">
        <v>219</v>
      </c>
      <c r="CS54" s="1158" t="s">
        <v>891</v>
      </c>
      <c r="CT54" s="1158" t="s">
        <v>221</v>
      </c>
      <c r="CU54" s="1158" t="s">
        <v>892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941</v>
      </c>
      <c r="BO55" s="1077">
        <f>((BO51-BO54)/BO54)</f>
        <v>-1.6014948957846339E-16</v>
      </c>
      <c r="BP55" s="367"/>
      <c r="BQ55" s="1088">
        <f t="shared" ref="BQ55" si="16">((BQ51-BQ54)/BQ54)</f>
        <v>2.2459912583079991E-16</v>
      </c>
      <c r="BR55" s="367"/>
      <c r="BS55" s="1088">
        <f t="shared" ref="BS55" si="17">((BS51-BS54)/BS54)</f>
        <v>0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v>15472.073727176739</v>
      </c>
      <c r="CR55" s="1151">
        <f>((CQ55/CG55)*$CH$18*(CJ55+CK55)*0.0000000036)/(CQ55/1000)</f>
        <v>9.510263559994104E-4</v>
      </c>
      <c r="CS55" s="1151">
        <f>((CQ55/CG55)*(CN55+CO55)*0.0000000036)/(CQ55/1000)</f>
        <v>9.0638384319306538E-3</v>
      </c>
      <c r="CT55" s="1151">
        <f>((CQ55/CG55)*(CL55)*0.0000000036)/(CQ55/1000)</f>
        <v>2.0645399747711616E-3</v>
      </c>
      <c r="CU55" s="1151">
        <f>((CQ55/CG55)*(CM55)*0.0000000036)/(CQ55/1000)</f>
        <v>1.2480261603648479E-3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4.5074673768629451E-4</v>
      </c>
      <c r="BN56" s="1096">
        <f>ABS(CR40*DwellingStocks!W18*(1+BO103))</f>
        <v>4.5074673768629451E-4</v>
      </c>
      <c r="BO56" s="1097">
        <f>BN56*G56</f>
        <v>5.2895302865713012E-3</v>
      </c>
      <c r="BP56" s="1098"/>
      <c r="BQ56" s="1099"/>
      <c r="BR56" s="1098"/>
      <c r="BS56" s="1099"/>
      <c r="BT56" s="1097"/>
      <c r="BU56" s="1099"/>
      <c r="BW56" s="1252" t="s">
        <v>831</v>
      </c>
      <c r="BX56" s="1253"/>
      <c r="BY56" s="1253"/>
      <c r="BZ56" s="1253"/>
      <c r="CA56" s="1258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5">
        <v>9537.7783975583752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8.461889951638905E-3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954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v>17545.09295382088</v>
      </c>
      <c r="CR57" s="1151">
        <f t="shared" ref="CR57:CR63" si="21">((CQ57/CG57)*$CH$18*(CJ57+CK57)*0.0000000036)/(CQ57/1000)</f>
        <v>1.6222464383632396E-2</v>
      </c>
      <c r="CS57" s="1151">
        <f t="shared" ref="CS57:CS63" si="22">((CQ57/CG57)*(CN57+CO57)*0.0000000036)/(CQ57/1000)</f>
        <v>1.2535664501395583E-2</v>
      </c>
      <c r="CT57" s="1151">
        <f t="shared" si="19"/>
        <v>2.5997521948743973E-3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955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3.9241416262486856E-3</v>
      </c>
      <c r="BN58" s="1078"/>
      <c r="BO58" s="1075"/>
      <c r="BP58" s="1082">
        <f>CS40*(1+BQ103)</f>
        <v>3.9241416262486856E-3</v>
      </c>
      <c r="BQ58" s="1079">
        <f>BP58*G56</f>
        <v>4.604995276811899E-2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5">
        <v>49768.849685929476</v>
      </c>
      <c r="CR58" s="1147">
        <f t="shared" si="21"/>
        <v>1.9405772794162134E-2</v>
      </c>
      <c r="CS58" s="1147">
        <f t="shared" si="22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956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1.2440559897571352E-3</v>
      </c>
      <c r="BN59" s="1078"/>
      <c r="BO59" s="1075"/>
      <c r="BP59" s="1082"/>
      <c r="BQ59" s="1079"/>
      <c r="BR59" s="1082">
        <f>CT40*(1+BS103)</f>
        <v>1.2440559897571352E-3</v>
      </c>
      <c r="BS59" s="1079">
        <f>BR59*G56</f>
        <v>1.4599044842318091E-2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v>282151.52747564798</v>
      </c>
      <c r="CR59" s="1151">
        <f t="shared" si="21"/>
        <v>2.5865469195813687E-2</v>
      </c>
      <c r="CS59" s="1151">
        <f t="shared" si="22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957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9.1687864437010186E-4</v>
      </c>
      <c r="BN60" s="1100"/>
      <c r="BO60" s="1080"/>
      <c r="BP60" s="1101"/>
      <c r="BQ60" s="1081"/>
      <c r="BR60" s="1101"/>
      <c r="BS60" s="1081"/>
      <c r="BT60" s="1102">
        <f>CU40*(1+BU103)</f>
        <v>9.1687864437010186E-4</v>
      </c>
      <c r="BU60" s="1081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5">
        <v>187627.02237661046</v>
      </c>
      <c r="CR60" s="1147">
        <f t="shared" si="21"/>
        <v>3.532498998338654E-2</v>
      </c>
      <c r="CS60" s="1147">
        <f t="shared" si="22"/>
        <v>1.6641552350794783E-2</v>
      </c>
      <c r="CT60" s="1147">
        <f t="shared" si="23"/>
        <v>2.578133892547079E-3</v>
      </c>
      <c r="CU60" s="1147">
        <f t="shared" si="24"/>
        <v>6.5915002726167019E-4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6.7728840175782477E-3</v>
      </c>
      <c r="BN61" s="1096">
        <f>ABS(CR41*DwellingStocks!W19*(1+$BO$103))</f>
        <v>6.7728840175782477E-3</v>
      </c>
      <c r="BO61" s="1097">
        <f>BN61*G61</f>
        <v>3.5202831672249003E-2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v>101418.89596184672</v>
      </c>
      <c r="CR61" s="1151">
        <f t="shared" si="21"/>
        <v>4.7076453250177584E-2</v>
      </c>
      <c r="CS61" s="1151">
        <f t="shared" si="22"/>
        <v>1.7355856830695859E-2</v>
      </c>
      <c r="CT61" s="1151">
        <f t="shared" si="23"/>
        <v>2.4991744721439405E-3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954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5">
        <v>50123.806027321167</v>
      </c>
      <c r="CR62" s="1147">
        <f t="shared" si="21"/>
        <v>5.9153518986890453E-2</v>
      </c>
      <c r="CS62" s="1147">
        <f t="shared" si="22"/>
        <v>1.8018237509652507E-2</v>
      </c>
      <c r="CT62" s="1147">
        <f t="shared" si="23"/>
        <v>2.5004536679536682E-3</v>
      </c>
      <c r="CU62" s="1147">
        <f t="shared" si="24"/>
        <v>5.9216264478764474E-4</v>
      </c>
    </row>
    <row r="63" spans="2:99" ht="12.75" customHeight="1">
      <c r="B63" s="1203"/>
      <c r="C63" s="328"/>
      <c r="D63" s="328"/>
      <c r="E63" s="417" t="s">
        <v>955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9.5015440322642804E-3</v>
      </c>
      <c r="BN63" s="1078"/>
      <c r="BO63" s="1075"/>
      <c r="BP63" s="1082">
        <f>CS41*(1+BQ103)</f>
        <v>9.5015440322642804E-3</v>
      </c>
      <c r="BQ63" s="1079">
        <f>BP63*G61</f>
        <v>4.9385351103924648E-2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v>52706.674394088106</v>
      </c>
      <c r="CR63" s="1151">
        <f t="shared" si="21"/>
        <v>7.7704242347111846E-2</v>
      </c>
      <c r="CS63" s="1151">
        <f t="shared" si="22"/>
        <v>1.6368953017729157E-2</v>
      </c>
      <c r="CT63" s="1151">
        <f t="shared" si="23"/>
        <v>2.4204021501320256E-3</v>
      </c>
      <c r="CU63" s="1151">
        <f t="shared" si="24"/>
        <v>4.2120984534138063E-4</v>
      </c>
    </row>
    <row r="64" spans="2:99" ht="12.75" customHeight="1">
      <c r="B64" s="1203"/>
      <c r="C64" s="490"/>
      <c r="D64" s="489"/>
      <c r="E64" s="1018" t="s">
        <v>956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1.6802780761369142E-3</v>
      </c>
      <c r="BN64" s="1078"/>
      <c r="BO64" s="1075"/>
      <c r="BP64" s="1082"/>
      <c r="BQ64" s="1079"/>
      <c r="BR64" s="1075">
        <f>CT41*(1+BS103)</f>
        <v>1.6802780761369142E-3</v>
      </c>
      <c r="BS64" s="1079">
        <f>BR64*G61</f>
        <v>8.7334355827295568E-3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1088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2.4598949108480799E-3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957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6.1877004654017236E-4</v>
      </c>
      <c r="BN65" s="1078"/>
      <c r="BO65" s="1075"/>
      <c r="BP65" s="1082"/>
      <c r="BQ65" s="1079"/>
      <c r="BR65" s="1075"/>
      <c r="BS65" s="1079"/>
      <c r="BT65" s="1103">
        <f>CU41*(1+BU103)</f>
        <v>6.1877004654017236E-4</v>
      </c>
      <c r="BU65" s="1079">
        <f>BT65*G61</f>
        <v>3.2161273891077248E-3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1.2075399601011063E-2</v>
      </c>
      <c r="BN66" s="1096">
        <f>ABS(CR42*DwellingStocks!W20*(1+$BO$103))</f>
        <v>1.2075399601011063E-2</v>
      </c>
      <c r="BO66" s="1097">
        <f>BN66*G66</f>
        <v>0.16880707224392502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954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0" t="s">
        <v>898</v>
      </c>
      <c r="CS67" s="1251"/>
      <c r="CT67" s="1251"/>
      <c r="CU67" s="1251"/>
    </row>
    <row r="68" spans="2:99" ht="15" customHeight="1">
      <c r="B68" s="1203"/>
      <c r="C68" s="328"/>
      <c r="D68" s="328"/>
      <c r="E68" s="417" t="s">
        <v>955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1.2023789784894131E-2</v>
      </c>
      <c r="BN68" s="1078"/>
      <c r="BO68" s="1075"/>
      <c r="BP68" s="1082">
        <f>CS42*(1+BQ103)</f>
        <v>1.2023789784894131E-2</v>
      </c>
      <c r="BQ68" s="1079">
        <f>BP68*G66</f>
        <v>0.16808559699295136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893</v>
      </c>
      <c r="CJ68" s="1152" t="s">
        <v>894</v>
      </c>
      <c r="CK68" s="1152" t="s">
        <v>895</v>
      </c>
      <c r="CL68" s="1153" t="s">
        <v>415</v>
      </c>
      <c r="CM68" s="1153" t="s">
        <v>892</v>
      </c>
      <c r="CN68" s="1154" t="s">
        <v>896</v>
      </c>
      <c r="CO68" s="1152" t="s">
        <v>897</v>
      </c>
      <c r="CP68" s="1153" t="s">
        <v>218</v>
      </c>
      <c r="CQ68" s="1155"/>
      <c r="CR68" s="1158" t="s">
        <v>219</v>
      </c>
      <c r="CS68" s="1158" t="s">
        <v>891</v>
      </c>
      <c r="CT68" s="1158" t="s">
        <v>221</v>
      </c>
      <c r="CU68" s="1158" t="s">
        <v>892</v>
      </c>
    </row>
    <row r="69" spans="2:99" ht="12.75" customHeight="1">
      <c r="B69" s="1203"/>
      <c r="C69" s="490"/>
      <c r="D69" s="489"/>
      <c r="E69" s="1018" t="s">
        <v>956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1.8612214824521886E-3</v>
      </c>
      <c r="BN69" s="1078"/>
      <c r="BO69" s="1075"/>
      <c r="BP69" s="1082"/>
      <c r="BQ69" s="1079"/>
      <c r="BR69" s="1075">
        <f>CT42*(1+BS103)</f>
        <v>1.8612214824521886E-3</v>
      </c>
      <c r="BS69" s="1079">
        <f>BR69*G66</f>
        <v>2.6018795206077087E-2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v>20378.706337556119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1.8402541810083014E-3</v>
      </c>
    </row>
    <row r="70" spans="2:99" ht="13.5" customHeight="1" thickBot="1">
      <c r="B70" s="1203"/>
      <c r="C70" s="909"/>
      <c r="D70" s="909"/>
      <c r="E70" s="1023" t="s">
        <v>957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5.7018588519445578E-4</v>
      </c>
      <c r="BN70" s="1100"/>
      <c r="BO70" s="1080"/>
      <c r="BP70" s="1101"/>
      <c r="BQ70" s="1081"/>
      <c r="BR70" s="1080"/>
      <c r="BS70" s="1081"/>
      <c r="BT70" s="1102">
        <f>CU42*(1+BU103)</f>
        <v>5.7018588519445578E-4</v>
      </c>
      <c r="BU70" s="1081">
        <f>BT70*G66</f>
        <v>7.970867473936662E-3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5">
        <v>9433.9012004747347</v>
      </c>
      <c r="CR70" s="1147">
        <f t="shared" ref="CR70:CR77" si="26">((CQ70/CG70)*$CI$18*(CJ70+CK70)*0.0000000036)/(CQ70/1000)</f>
        <v>2.4280865417312326E-2</v>
      </c>
      <c r="CS70" s="1147">
        <f t="shared" ref="CS70:CS77" si="27">((CQ70/CG70)*(CN70+CO70)*0.0000000036)/(CQ70/1000)</f>
        <v>1.1972335199209748E-2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1.6294840729967088E-2</v>
      </c>
      <c r="BN71" s="1096">
        <f>ABS(CR43*DwellingStocks!W21*(1+$BO$103))</f>
        <v>1.6294840729967088E-2</v>
      </c>
      <c r="BO71" s="1097">
        <f>BN71*G71</f>
        <v>0.35375873598044016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v>20090.949195825138</v>
      </c>
      <c r="CR71" s="1151">
        <f t="shared" si="26"/>
        <v>3.8774841677784139E-2</v>
      </c>
      <c r="CS71" s="1151">
        <f t="shared" si="27"/>
        <v>1.5784493023255811E-2</v>
      </c>
      <c r="CT71" s="1151">
        <f t="shared" si="28"/>
        <v>5.3360356778218935E-3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954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5">
        <v>53466.210043981671</v>
      </c>
      <c r="CR72" s="1147">
        <f t="shared" si="26"/>
        <v>4.4811514564724694E-2</v>
      </c>
      <c r="CS72" s="1147">
        <f t="shared" si="27"/>
        <v>1.7847565790778386E-2</v>
      </c>
      <c r="CT72" s="1147">
        <f t="shared" si="28"/>
        <v>5.2216461477441745E-3</v>
      </c>
      <c r="CU72" s="1147">
        <f t="shared" si="29"/>
        <v>9.0318699058006952E-4</v>
      </c>
    </row>
    <row r="73" spans="2:99" ht="12.75" customHeight="1">
      <c r="B73" s="1203"/>
      <c r="C73" s="328"/>
      <c r="D73" s="328"/>
      <c r="E73" s="417" t="s">
        <v>955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1.3414990174266452E-2</v>
      </c>
      <c r="BN73" s="1078"/>
      <c r="BO73" s="1075"/>
      <c r="BP73" s="1082">
        <f>CS43*(1+BQ103)</f>
        <v>1.3414990174266452E-2</v>
      </c>
      <c r="BQ73" s="1079">
        <f>BP73*G71</f>
        <v>0.29123757917504417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v>251318.93361374349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956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1.8629442339148025E-3</v>
      </c>
      <c r="BN74" s="1078"/>
      <c r="BO74" s="1075"/>
      <c r="BP74" s="1082"/>
      <c r="BQ74" s="1079"/>
      <c r="BR74" s="1075">
        <f>CT43*(1+BS103)</f>
        <v>1.8629442339148025E-3</v>
      </c>
      <c r="BS74" s="1079">
        <f>BR74*G71</f>
        <v>4.0444261365485651E-2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5">
        <v>166667.79141279124</v>
      </c>
      <c r="CR74" s="1147">
        <f t="shared" si="26"/>
        <v>5.7313856737701993E-2</v>
      </c>
      <c r="CS74" s="1147">
        <f t="shared" si="27"/>
        <v>1.9258402082522379E-2</v>
      </c>
      <c r="CT74" s="1147">
        <f t="shared" si="28"/>
        <v>3.7082368236667968E-3</v>
      </c>
      <c r="CU74" s="1147">
        <f t="shared" si="29"/>
        <v>8.126365317244063E-4</v>
      </c>
    </row>
    <row r="75" spans="2:99" ht="13.5" customHeight="1" thickBot="1">
      <c r="B75" s="1203"/>
      <c r="C75" s="909"/>
      <c r="D75" s="909"/>
      <c r="E75" s="1023" t="s">
        <v>957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5.2821603344974956E-4</v>
      </c>
      <c r="BN75" s="1078"/>
      <c r="BO75" s="1075"/>
      <c r="BP75" s="1082"/>
      <c r="BQ75" s="1079"/>
      <c r="BR75" s="1075"/>
      <c r="BS75" s="1079"/>
      <c r="BT75" s="1103">
        <f>CU43*(1+BU103)</f>
        <v>5.2821603344974956E-4</v>
      </c>
      <c r="BU75" s="1079">
        <f>BT75*G71</f>
        <v>1.1467496946695391E-2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v>81396.697989555512</v>
      </c>
      <c r="CR75" s="1151">
        <f t="shared" si="26"/>
        <v>7.0692280806327057E-2</v>
      </c>
      <c r="CS75" s="1151">
        <f t="shared" si="27"/>
        <v>1.9322899024072873E-2</v>
      </c>
      <c r="CT75" s="1151">
        <f t="shared" si="28"/>
        <v>3.4246502277163315E-3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1.1856405515630341E-2</v>
      </c>
      <c r="BN76" s="1096">
        <f>ABS(CR44*DwellingStocks!W22*(1+$BO$103))</f>
        <v>1.1856405515630341E-2</v>
      </c>
      <c r="BO76" s="1097">
        <f>BN76*G76</f>
        <v>0.84378589921076608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5">
        <v>43241.005762967114</v>
      </c>
      <c r="CR76" s="1147">
        <f t="shared" si="26"/>
        <v>8.501184971128925E-2</v>
      </c>
      <c r="CS76" s="1147">
        <f t="shared" si="27"/>
        <v>1.943022696743309E-2</v>
      </c>
      <c r="CT76" s="1147">
        <f t="shared" si="28"/>
        <v>3.2605294262711255E-3</v>
      </c>
      <c r="CU76" s="1147">
        <f t="shared" si="29"/>
        <v>7.2321093783999431E-4</v>
      </c>
    </row>
    <row r="77" spans="2:99">
      <c r="B77" s="1203"/>
      <c r="C77" s="490"/>
      <c r="D77" s="489"/>
      <c r="E77" s="1018" t="s">
        <v>954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v>78435.533443104825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2.8785619741365197E-3</v>
      </c>
      <c r="CU77" s="1151">
        <f t="shared" si="29"/>
        <v>5.3015848747749216E-4</v>
      </c>
    </row>
    <row r="78" spans="2:99">
      <c r="B78" s="1203"/>
      <c r="C78" s="328"/>
      <c r="D78" s="328"/>
      <c r="E78" s="417" t="s">
        <v>955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1.332487439684894E-2</v>
      </c>
      <c r="BN78" s="1078"/>
      <c r="BO78" s="1075"/>
      <c r="BP78" s="1082">
        <f>CS44*(1+BQ103)</f>
        <v>1.332487439684894E-2</v>
      </c>
      <c r="BQ78" s="1079">
        <f>BP78*G76</f>
        <v>0.94829255881924424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1088</v>
      </c>
      <c r="CR78" s="1156">
        <f>AVERAGE(CR69:CR77)</f>
        <v>5.4248256501984234E-2</v>
      </c>
      <c r="CS78" s="1157">
        <f t="shared" ref="CS78:CU78" si="30">AVERAGE(CS69:CS77)</f>
        <v>1.6591261736419179E-2</v>
      </c>
      <c r="CT78" s="1157">
        <f t="shared" si="30"/>
        <v>4.0663121209199632E-3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956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1.732608363550955E-3</v>
      </c>
      <c r="BN79" s="1078"/>
      <c r="BO79" s="1075"/>
      <c r="BP79" s="1082"/>
      <c r="BQ79" s="1079"/>
      <c r="BR79" s="1075">
        <f>CT44*(1+BS103)</f>
        <v>1.732608363550955E-3</v>
      </c>
      <c r="BS79" s="1079">
        <f>BR79*G76</f>
        <v>0.12330469838364098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957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3.5383859246558504E-4</v>
      </c>
      <c r="BN80" s="1100"/>
      <c r="BO80" s="1080"/>
      <c r="BP80" s="1101"/>
      <c r="BQ80" s="1081"/>
      <c r="BR80" s="1080"/>
      <c r="BS80" s="1081"/>
      <c r="BT80" s="1102">
        <f>CU44*(1+BU103)</f>
        <v>3.5383859246558504E-4</v>
      </c>
      <c r="BU80" s="1081">
        <f>BT80*G76</f>
        <v>2.5181663576321466E-2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1.2969600973572654E-2</v>
      </c>
      <c r="BN81" s="1096">
        <f>ABS(CR45*DwellingStocks!W23*(1+$BO$103))</f>
        <v>1.2969600973572654E-2</v>
      </c>
      <c r="BO81" s="1097">
        <f>BN81*G81</f>
        <v>0.61593743648333388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954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955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1.1330836370142107E-2</v>
      </c>
      <c r="BN83" s="1078"/>
      <c r="BO83" s="1075"/>
      <c r="BP83" s="1082">
        <f>CS45*(1+BQ103)</f>
        <v>1.1330836370142107E-2</v>
      </c>
      <c r="BQ83" s="1079">
        <f>BP83*G81</f>
        <v>0.5381111046714776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956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1.5534375804389586E-3</v>
      </c>
      <c r="BN84" s="1078"/>
      <c r="BO84" s="1075"/>
      <c r="BP84" s="1082"/>
      <c r="BQ84" s="1079"/>
      <c r="BR84" s="1075">
        <f>CT45*(1+BS103)</f>
        <v>1.5534375804389586E-3</v>
      </c>
      <c r="BS84" s="1079">
        <f>BR84*G81</f>
        <v>7.377407855354208E-2</v>
      </c>
      <c r="BT84" s="1103"/>
      <c r="BU84" s="1079"/>
    </row>
    <row r="85" spans="2:73" ht="13.5" thickBot="1">
      <c r="B85" s="1203"/>
      <c r="C85" s="909"/>
      <c r="D85" s="909"/>
      <c r="E85" s="1023" t="s">
        <v>957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1.5394412667996878E-4</v>
      </c>
      <c r="BN85" s="1078"/>
      <c r="BO85" s="1075"/>
      <c r="BP85" s="1082"/>
      <c r="BQ85" s="1079"/>
      <c r="BR85" s="1075"/>
      <c r="BS85" s="1079"/>
      <c r="BT85" s="1103">
        <f>CU45*(1+BU103)</f>
        <v>1.5394412667996878E-4</v>
      </c>
      <c r="BU85" s="1079">
        <f>BT85*G81</f>
        <v>7.3109381654943937E-3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1.7321011836582485E-2</v>
      </c>
      <c r="BN86" s="1096">
        <f>ABS(CR46*DwellingStocks!W24*(1+$BO$103))</f>
        <v>1.7321011836582485E-2</v>
      </c>
      <c r="BO86" s="1097">
        <f>BN86*G86</f>
        <v>0.41207873541514894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954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955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1.0667474417317305E-2</v>
      </c>
      <c r="BN88" s="1078"/>
      <c r="BO88" s="1075"/>
      <c r="BP88" s="1082">
        <f>CS46*(1+BQ103)</f>
        <v>1.0667474417317305E-2</v>
      </c>
      <c r="BQ88" s="1079">
        <f>BP88*G86</f>
        <v>0.25378652294881682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956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1.4460778695501715E-3</v>
      </c>
      <c r="BN89" s="1078"/>
      <c r="BO89" s="1075"/>
      <c r="BP89" s="1082"/>
      <c r="BQ89" s="1079"/>
      <c r="BR89" s="1075">
        <f>CT46*(1+BS103)</f>
        <v>1.4460778695501715E-3</v>
      </c>
      <c r="BS89" s="1079">
        <f>BR89*G86</f>
        <v>3.4403182990586811E-2</v>
      </c>
      <c r="BT89" s="1103"/>
      <c r="BU89" s="1079"/>
    </row>
    <row r="90" spans="2:73" ht="13.5" thickBot="1">
      <c r="B90" s="1203"/>
      <c r="C90" s="909"/>
      <c r="D90" s="909"/>
      <c r="E90" s="1023" t="s">
        <v>957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1.14670692556907E-4</v>
      </c>
      <c r="BN90" s="1100"/>
      <c r="BO90" s="1080"/>
      <c r="BP90" s="1101"/>
      <c r="BQ90" s="1081"/>
      <c r="BR90" s="1080"/>
      <c r="BS90" s="1081"/>
      <c r="BT90" s="1102">
        <f>CU46*(1+BU103)</f>
        <v>1.14670692556907E-4</v>
      </c>
      <c r="BU90" s="1081">
        <f>BT90*G86</f>
        <v>2.7280943182677758E-3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2.3542925713001851E-2</v>
      </c>
      <c r="BN91" s="1096">
        <f>ABS(CR47*DwellingStocks!W25*(1+$BO$103))</f>
        <v>2.3542925713001851E-2</v>
      </c>
      <c r="BO91" s="1097">
        <f>BN91*G91</f>
        <v>0.18859765511208434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954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955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1.0804525786818606E-2</v>
      </c>
      <c r="BN93" s="1078"/>
      <c r="BO93" s="1075"/>
      <c r="BP93" s="1082">
        <f>CS47*(1+BQ103)</f>
        <v>1.0804525786818606E-2</v>
      </c>
      <c r="BQ93" s="1079">
        <f>BP93*G91</f>
        <v>8.6552888661016722E-2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956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1.3601732375881151E-3</v>
      </c>
      <c r="BN94" s="1078"/>
      <c r="BO94" s="1075"/>
      <c r="BP94" s="1082"/>
      <c r="BQ94" s="1079"/>
      <c r="BR94" s="1075">
        <f>CT47*(1+BS103)</f>
        <v>1.3601732375881151E-3</v>
      </c>
      <c r="BS94" s="1079">
        <f>BR94*G91</f>
        <v>1.0896074951876578E-2</v>
      </c>
      <c r="BT94" s="1103"/>
      <c r="BU94" s="1079"/>
    </row>
    <row r="95" spans="2:73" ht="13.5" thickBot="1">
      <c r="B95" s="1203"/>
      <c r="C95" s="909"/>
      <c r="D95" s="909"/>
      <c r="E95" s="1023" t="s">
        <v>957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1.4078992368685156E-4</v>
      </c>
      <c r="BN95" s="1078"/>
      <c r="BO95" s="1075"/>
      <c r="BP95" s="1082"/>
      <c r="BQ95" s="1079"/>
      <c r="BR95" s="1075"/>
      <c r="BS95" s="1079"/>
      <c r="BT95" s="1103">
        <f>CU47*(1+BU103)</f>
        <v>1.4078992368685156E-4</v>
      </c>
      <c r="BU95" s="1079">
        <f>BT95*G91</f>
        <v>1.1278398358146923E-3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2.8448640170056879E-2</v>
      </c>
      <c r="BN96" s="1096">
        <f>ABS(CR48*DwellingStocks!W26*(1+$BO$103))</f>
        <v>2.8448640170056879E-2</v>
      </c>
      <c r="BO96" s="1097">
        <f>BN96*G96</f>
        <v>0.24631191989517523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954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955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1.0317880468241942E-2</v>
      </c>
      <c r="BN98" s="355"/>
      <c r="BO98" s="226"/>
      <c r="BP98" s="1082">
        <f>CS48*(1+BQ103)</f>
        <v>1.0317880468241942E-2</v>
      </c>
      <c r="BQ98" s="1079">
        <f>BP98*G96</f>
        <v>8.9333512329229939E-2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956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1.3122727069212242E-3</v>
      </c>
      <c r="BN99" s="355"/>
      <c r="BO99" s="226"/>
      <c r="BP99" s="1083"/>
      <c r="BQ99" s="1084"/>
      <c r="BR99" s="1075">
        <f>CT48*(1+BS103)</f>
        <v>1.3122727069212242E-3</v>
      </c>
      <c r="BS99" s="1079">
        <f>BR99*G96</f>
        <v>1.1361822847617643E-2</v>
      </c>
      <c r="BT99" s="1103"/>
      <c r="BU99" s="375"/>
    </row>
    <row r="100" spans="2:73" ht="13.5" thickBot="1">
      <c r="B100" s="1203"/>
      <c r="C100" s="909"/>
      <c r="D100" s="909"/>
      <c r="E100" s="1023" t="s">
        <v>957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1.184844760555872E-4</v>
      </c>
      <c r="BN100" s="367"/>
      <c r="BO100" s="1071"/>
      <c r="BP100" s="1085"/>
      <c r="BQ100" s="1086"/>
      <c r="BR100" s="1080"/>
      <c r="BS100" s="1081"/>
      <c r="BT100" s="1102">
        <f>CU48*(1+BU103)</f>
        <v>1.184844760555872E-4</v>
      </c>
      <c r="BU100" s="1081">
        <f>BT100*G96</f>
        <v>1.0258535592763713E-3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939</v>
      </c>
      <c r="BO103" s="1074">
        <f>((BO101-BO102)/BO102)</f>
        <v>0.53152035051037083</v>
      </c>
      <c r="BP103" s="355"/>
      <c r="BQ103" s="1074">
        <f>((BQ101-BQ102)/BQ102)</f>
        <v>0.20106538305205315</v>
      </c>
      <c r="BR103" s="355"/>
      <c r="BS103" s="1074">
        <f>((BS101-BS102)/BS102)</f>
        <v>-0.11607583777796689</v>
      </c>
      <c r="BT103" s="355"/>
      <c r="BU103" s="1074">
        <f>((BU101-BU102)/BU102)</f>
        <v>-0.1363759224142149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940</v>
      </c>
      <c r="BO104" s="1075">
        <f>SUM(BO56:BO96)</f>
        <v>2.8697698162996934</v>
      </c>
      <c r="BP104" s="355"/>
      <c r="BQ104" s="1079">
        <f>SUM(BQ56:BQ100)</f>
        <v>2.4708350674698245</v>
      </c>
      <c r="BR104" s="355"/>
      <c r="BS104" s="1079">
        <f t="shared" ref="BS104" si="31">SUM(BS56:BS100)</f>
        <v>0.34353539472387445</v>
      </c>
      <c r="BT104" s="355"/>
      <c r="BU104" s="1079">
        <f>SUM(BU56:BU100)</f>
        <v>7.078848738741389E-2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941</v>
      </c>
      <c r="BO105" s="1077">
        <f>((BO101-BO104)/BO104)</f>
        <v>1.5474732758276592E-16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1.6158786571577688E-16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7.7312491229629566E-3</v>
      </c>
      <c r="BN106" s="1096">
        <f>ABS(CR69*DwellingStocks!Y18*(1+BO153))</f>
        <v>7.7312491229629566E-3</v>
      </c>
      <c r="BO106" s="1097">
        <f>BN106*G106</f>
        <v>0.28887388064095082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959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960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6.687436000545932E-3</v>
      </c>
      <c r="BN108" s="1078"/>
      <c r="BO108" s="1075"/>
      <c r="BP108" s="1082">
        <f>CS69*(1+BQ153)</f>
        <v>6.687436000545932E-3</v>
      </c>
      <c r="BQ108" s="1079">
        <f>BP108*G106</f>
        <v>0.24987237615689997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961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1.3281850343852097E-3</v>
      </c>
      <c r="BN109" s="1078"/>
      <c r="BO109" s="1075"/>
      <c r="BP109" s="1082"/>
      <c r="BQ109" s="1079"/>
      <c r="BR109" s="1082">
        <f>CT69*(1+BS153)</f>
        <v>1.3281850343852097E-3</v>
      </c>
      <c r="BS109" s="1079">
        <f>BR109*G106</f>
        <v>4.9626904914046782E-2</v>
      </c>
      <c r="BT109" s="1075"/>
      <c r="BU109" s="1079"/>
    </row>
    <row r="110" spans="2:73" ht="13.5" thickBot="1">
      <c r="B110" s="1203"/>
      <c r="C110" s="909"/>
      <c r="D110" s="909"/>
      <c r="E110" s="1023" t="s">
        <v>962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9.4845394364466017E-4</v>
      </c>
      <c r="BN110" s="1100"/>
      <c r="BO110" s="1080"/>
      <c r="BP110" s="1101"/>
      <c r="BQ110" s="1081"/>
      <c r="BR110" s="1101"/>
      <c r="BS110" s="1081"/>
      <c r="BT110" s="1102">
        <f>CU69*(1+BU153)</f>
        <v>9.4845394364466017E-4</v>
      </c>
      <c r="BU110" s="1081">
        <f>BT110*G106</f>
        <v>3.5438461101463516E-2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3.156506569056948E-2</v>
      </c>
      <c r="BN111" s="1096">
        <f>ABS(CR70*DwellingStocks!Y19*(1+BO153))</f>
        <v>3.156506569056948E-2</v>
      </c>
      <c r="BO111" s="1097">
        <f>BN111*G111</f>
        <v>0.25841664593963509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959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960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8.9199208266684486E-3</v>
      </c>
      <c r="BN113" s="1078"/>
      <c r="BO113" s="1075"/>
      <c r="BP113" s="1082">
        <f>CS70*(1+BQ153)</f>
        <v>8.9199208266684486E-3</v>
      </c>
      <c r="BQ113" s="1079">
        <f>BP113*G111</f>
        <v>7.3025541738803559E-2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961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1.7728050839754689E-3</v>
      </c>
      <c r="BN114" s="1078"/>
      <c r="BO114" s="1075"/>
      <c r="BP114" s="1082"/>
      <c r="BQ114" s="1079"/>
      <c r="BR114" s="1082">
        <f>CT70*(1+BS153)</f>
        <v>1.7728050839754689E-3</v>
      </c>
      <c r="BS114" s="1079">
        <f>BR114*G111</f>
        <v>1.4513587527319623E-2</v>
      </c>
      <c r="BT114" s="1075"/>
      <c r="BU114" s="1079"/>
    </row>
    <row r="115" spans="2:73" ht="13.5" thickBot="1">
      <c r="B115" s="1203"/>
      <c r="C115" s="909"/>
      <c r="D115" s="909"/>
      <c r="E115" s="1023" t="s">
        <v>962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6.8033899582245429E-4</v>
      </c>
      <c r="BN115" s="1100"/>
      <c r="BO115" s="1080"/>
      <c r="BP115" s="1101"/>
      <c r="BQ115" s="1081"/>
      <c r="BR115" s="1101"/>
      <c r="BS115" s="1081"/>
      <c r="BT115" s="1102">
        <f>CU70*(1+BU153)</f>
        <v>6.8033899582245429E-4</v>
      </c>
      <c r="BU115" s="1081">
        <f>BT115*G111</f>
        <v>5.5697942505756959E-3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5.0407199400233145E-2</v>
      </c>
      <c r="BN116" s="1096">
        <f>ABS(CR71*DwellingStocks!Y20*(1+BO153))</f>
        <v>5.0407199400233145E-2</v>
      </c>
      <c r="BO116" s="1097">
        <f>BN116*G116</f>
        <v>0.95646121057173905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959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960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1.1760147516236916E-2</v>
      </c>
      <c r="BN118" s="1078"/>
      <c r="BO118" s="1075"/>
      <c r="BP118" s="1082">
        <f>CS71*(1+BQ153)</f>
        <v>1.1760147516236916E-2</v>
      </c>
      <c r="BQ118" s="1079">
        <f>BP118*G116</f>
        <v>0.2231452067108923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961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2.0098582487796113E-3</v>
      </c>
      <c r="BN119" s="1078"/>
      <c r="BO119" s="1075"/>
      <c r="BP119" s="1082"/>
      <c r="BQ119" s="1079"/>
      <c r="BR119" s="1082">
        <f>CT71*(1+BS153)</f>
        <v>2.0098582487796113E-3</v>
      </c>
      <c r="BS119" s="1079">
        <f>BR119*G116</f>
        <v>3.8136446312794975E-2</v>
      </c>
      <c r="BT119" s="1075"/>
      <c r="BU119" s="1079"/>
    </row>
    <row r="120" spans="2:73" ht="13.5" thickBot="1">
      <c r="B120" s="1203"/>
      <c r="C120" s="909"/>
      <c r="D120" s="909"/>
      <c r="E120" s="1023" t="s">
        <v>962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5.3586379404713645E-4</v>
      </c>
      <c r="BN120" s="1100"/>
      <c r="BO120" s="1080"/>
      <c r="BP120" s="1101"/>
      <c r="BQ120" s="1081"/>
      <c r="BR120" s="1101"/>
      <c r="BS120" s="1081"/>
      <c r="BT120" s="1102">
        <f>CU71*(1+BU153)</f>
        <v>5.3586379404713645E-4</v>
      </c>
      <c r="BU120" s="1081">
        <f>BT120*G116</f>
        <v>1.0167851800025189E-2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5.8254859397265095E-2</v>
      </c>
      <c r="BN121" s="1096">
        <f>ABS(CR72*DwellingStocks!Y21*(1+BO153))</f>
        <v>5.8254859397265095E-2</v>
      </c>
      <c r="BO121" s="1097">
        <f>BN121*G121</f>
        <v>3.1777495040528283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959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960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1.3297228247753005E-2</v>
      </c>
      <c r="BN123" s="1078"/>
      <c r="BO123" s="1075"/>
      <c r="BP123" s="1082">
        <f>CS72*(1+BQ153)</f>
        <v>1.3297228247753005E-2</v>
      </c>
      <c r="BQ123" s="1079">
        <f>BP123*G121</f>
        <v>0.72535168579529941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961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1.9667725659839948E-3</v>
      </c>
      <c r="BN124" s="1078"/>
      <c r="BO124" s="1075"/>
      <c r="BP124" s="1082"/>
      <c r="BQ124" s="1079"/>
      <c r="BR124" s="1082">
        <f>CT72*(1+BS153)</f>
        <v>1.9667725659839948E-3</v>
      </c>
      <c r="BS124" s="1079">
        <f>BR124*G121</f>
        <v>0.10728565154572778</v>
      </c>
      <c r="BT124" s="1075"/>
      <c r="BU124" s="1079"/>
    </row>
    <row r="125" spans="2:73" ht="13.5" thickBot="1">
      <c r="B125" s="1203"/>
      <c r="C125" s="909"/>
      <c r="D125" s="909"/>
      <c r="E125" s="1023" t="s">
        <v>962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5.3586379404713645E-4</v>
      </c>
      <c r="BN125" s="1100"/>
      <c r="BO125" s="1080"/>
      <c r="BP125" s="1101"/>
      <c r="BQ125" s="1081"/>
      <c r="BR125" s="1101"/>
      <c r="BS125" s="1081"/>
      <c r="BT125" s="1102">
        <f>CU71*(1+BU153)</f>
        <v>5.3586379404713645E-4</v>
      </c>
      <c r="BU125" s="1081">
        <f>BT125*G121</f>
        <v>2.923088173916524E-2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4.2956263630045545E-2</v>
      </c>
      <c r="BN126" s="1096">
        <f>ABS(CR73*DwellingStocks!Y22*(1+BO153))</f>
        <v>4.2956263630045545E-2</v>
      </c>
      <c r="BO126" s="1097">
        <f>BN126*G126</f>
        <v>11.373332402140607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959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960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1.4183548122879528E-2</v>
      </c>
      <c r="BN128" s="1078"/>
      <c r="BO128" s="1075"/>
      <c r="BP128" s="1082">
        <f>CS73*(1+BQ153)</f>
        <v>1.4183548122879528E-2</v>
      </c>
      <c r="BQ128" s="1079">
        <f>BP128*G126</f>
        <v>3.7553128184648696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961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1.707853169116029E-3</v>
      </c>
      <c r="BN129" s="1078"/>
      <c r="BO129" s="1075"/>
      <c r="BP129" s="1082"/>
      <c r="BQ129" s="1079"/>
      <c r="BR129" s="1082">
        <f>CT73*(1+BS153)</f>
        <v>1.707853169116029E-3</v>
      </c>
      <c r="BS129" s="1079">
        <f>BR129*G126</f>
        <v>0.45218043062804569</v>
      </c>
      <c r="BT129" s="1075"/>
      <c r="BU129" s="1079"/>
    </row>
    <row r="130" spans="2:73" ht="13.5" thickBot="1">
      <c r="B130" s="1203"/>
      <c r="C130" s="909"/>
      <c r="D130" s="909"/>
      <c r="E130" s="1023" t="s">
        <v>962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4.6549616455421338E-4</v>
      </c>
      <c r="BN130" s="1100"/>
      <c r="BO130" s="1080"/>
      <c r="BP130" s="1101"/>
      <c r="BQ130" s="1081"/>
      <c r="BR130" s="1101"/>
      <c r="BS130" s="1081"/>
      <c r="BT130" s="1102">
        <f>CU72*(1+BU153)</f>
        <v>4.6549616455421338E-4</v>
      </c>
      <c r="BU130" s="1081">
        <f>BT130*G126</f>
        <v>0.12324727906953199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5.032483276632424E-2</v>
      </c>
      <c r="BN131" s="1096">
        <f>ABS(CR74*DwellingStocks!Y23*(1+BO153))</f>
        <v>5.032483276632424E-2</v>
      </c>
      <c r="BO131" s="1097">
        <f>BN131*G131</f>
        <v>8.4034518162227254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959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960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1.4348363871033715E-2</v>
      </c>
      <c r="BN133" s="1078"/>
      <c r="BO133" s="1075"/>
      <c r="BP133" s="1082">
        <f>CS74*(1+BQ153)</f>
        <v>1.4348363871033715E-2</v>
      </c>
      <c r="BQ133" s="1079">
        <f>BP133*G131</f>
        <v>2.3959500271315011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961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1.3967354827577269E-3</v>
      </c>
      <c r="BN134" s="1078"/>
      <c r="BO134" s="1075"/>
      <c r="BP134" s="1082"/>
      <c r="BQ134" s="1079"/>
      <c r="BR134" s="1082">
        <f>CT74*(1+BS153)</f>
        <v>1.3967354827577269E-3</v>
      </c>
      <c r="BS134" s="1079">
        <f>BR134*G131</f>
        <v>0.23323275377513891</v>
      </c>
      <c r="BT134" s="1075"/>
      <c r="BU134" s="1079"/>
    </row>
    <row r="135" spans="2:73" ht="13.5" thickBot="1">
      <c r="B135" s="1203"/>
      <c r="C135" s="909"/>
      <c r="D135" s="909"/>
      <c r="E135" s="1023" t="s">
        <v>962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4.3115340509540902E-4</v>
      </c>
      <c r="BN135" s="1100"/>
      <c r="BO135" s="1080"/>
      <c r="BP135" s="1101"/>
      <c r="BQ135" s="1081"/>
      <c r="BR135" s="1101"/>
      <c r="BS135" s="1081"/>
      <c r="BT135" s="1102">
        <f>CU73*(1+BU153)</f>
        <v>4.3115340509540902E-4</v>
      </c>
      <c r="BU135" s="1081">
        <f>BT135*G131</f>
        <v>7.1995805369951288E-2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6.321591769829861E-2</v>
      </c>
      <c r="BN136" s="1096">
        <f>ABS(CR75*DwellingStocks!Y24*(1+BO153))</f>
        <v>6.321591769829861E-2</v>
      </c>
      <c r="BO136" s="1097">
        <f>BN136*G136</f>
        <v>4.7308821411539395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959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960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1.4396416953629552E-2</v>
      </c>
      <c r="BN138" s="1078"/>
      <c r="BO138" s="1075"/>
      <c r="BP138" s="1082">
        <f>CS75*(1+BQ153)</f>
        <v>1.4396416953629552E-2</v>
      </c>
      <c r="BQ138" s="1079">
        <f>BP138*G136</f>
        <v>1.0773829494587073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961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1.2899204437422779E-3</v>
      </c>
      <c r="BN139" s="1078"/>
      <c r="BO139" s="1075"/>
      <c r="BP139" s="1082"/>
      <c r="BQ139" s="1079"/>
      <c r="BR139" s="1082">
        <f>CT75*(1+BS153)</f>
        <v>1.2899204437422779E-3</v>
      </c>
      <c r="BS139" s="1079">
        <f>BR139*G136</f>
        <v>9.6533623381598849E-2</v>
      </c>
      <c r="BT139" s="1075"/>
      <c r="BU139" s="1079"/>
    </row>
    <row r="140" spans="2:73" ht="13.5" thickBot="1">
      <c r="B140" s="1203"/>
      <c r="C140" s="909"/>
      <c r="D140" s="909"/>
      <c r="E140" s="1023" t="s">
        <v>962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4.1882710074400058E-4</v>
      </c>
      <c r="BN140" s="1100"/>
      <c r="BO140" s="1080"/>
      <c r="BP140" s="1101"/>
      <c r="BQ140" s="1081"/>
      <c r="BR140" s="1101"/>
      <c r="BS140" s="1081"/>
      <c r="BT140" s="1102">
        <f>CU74*(1+BU153)</f>
        <v>4.1882710074400058E-4</v>
      </c>
      <c r="BU140" s="1081">
        <f>BT140*G136</f>
        <v>3.1343714103740712E-2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7.724469826612157E-2</v>
      </c>
      <c r="BN141" s="1096">
        <f>ABS(CR76*DwellingStocks!Y25*(1+BO153))</f>
        <v>7.724469826612157E-2</v>
      </c>
      <c r="BO141" s="1097">
        <f>BN141*G141</f>
        <v>2.8865376377571397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959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960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1.4476381032594321E-2</v>
      </c>
      <c r="BN143" s="1078"/>
      <c r="BO143" s="1075"/>
      <c r="BP143" s="1082">
        <f>CS76*(1+BQ153)</f>
        <v>1.4476381032594321E-2</v>
      </c>
      <c r="BQ143" s="1079">
        <f>BP143*G141</f>
        <v>0.5409642298703119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961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1.2281031009625134E-3</v>
      </c>
      <c r="BN144" s="1078"/>
      <c r="BO144" s="1075"/>
      <c r="BP144" s="1082"/>
      <c r="BQ144" s="1079"/>
      <c r="BR144" s="1082">
        <f>CT76*(1+BS153)</f>
        <v>1.2281031009625134E-3</v>
      </c>
      <c r="BS144" s="1079">
        <f>BR144*G141</f>
        <v>4.5892674883155356E-2</v>
      </c>
      <c r="BT144" s="1075"/>
      <c r="BU144" s="1079"/>
    </row>
    <row r="145" spans="2:73" ht="13.5" thickBot="1">
      <c r="B145" s="1203"/>
      <c r="C145" s="909"/>
      <c r="D145" s="909"/>
      <c r="E145" s="1023" t="s">
        <v>962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3.9135878859704321E-4</v>
      </c>
      <c r="BN145" s="1100"/>
      <c r="BO145" s="1080"/>
      <c r="BP145" s="1101"/>
      <c r="BQ145" s="1081"/>
      <c r="BR145" s="1101"/>
      <c r="BS145" s="1081"/>
      <c r="BT145" s="1102">
        <f>CU75*(1+BU153)</f>
        <v>3.9135878859704321E-4</v>
      </c>
      <c r="BU145" s="1081">
        <f>BT145*G141</f>
        <v>1.4624587816506015E-2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8.119086129400431E-2</v>
      </c>
      <c r="BN146" s="1096">
        <f>ABS(CR77*DwellingStocks!Y26*(1+BO153))</f>
        <v>8.119086129400431E-2</v>
      </c>
      <c r="BO146" s="1097">
        <f>BN146*G146</f>
        <v>5.3966896830332418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959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960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1.3181591397240695E-2</v>
      </c>
      <c r="BN148" s="1078"/>
      <c r="BO148" s="1075"/>
      <c r="BP148" s="1082">
        <f>CS77*(1+BQ153)</f>
        <v>1.3181591397240695E-2</v>
      </c>
      <c r="BQ148" s="1079">
        <f>BP148*G146</f>
        <v>0.87616952407797433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961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1.0842321674099412E-3</v>
      </c>
      <c r="BN149" s="1078"/>
      <c r="BO149" s="1075"/>
      <c r="BP149" s="1082"/>
      <c r="BQ149" s="1079"/>
      <c r="BR149" s="1082">
        <f>CT77*(1+BS153)</f>
        <v>1.0842321674099412E-3</v>
      </c>
      <c r="BS149" s="1079">
        <f>BR149*G146</f>
        <v>7.2068019215681081E-2</v>
      </c>
      <c r="BT149" s="1075"/>
      <c r="BU149" s="1079"/>
    </row>
    <row r="150" spans="2:73" ht="13.5" thickBot="1">
      <c r="B150" s="1203"/>
      <c r="C150" s="909"/>
      <c r="D150" s="909"/>
      <c r="E150" s="1023" t="s">
        <v>962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3.7273778435621528E-4</v>
      </c>
      <c r="BN150" s="1100"/>
      <c r="BO150" s="1080"/>
      <c r="BP150" s="1101"/>
      <c r="BQ150" s="1081"/>
      <c r="BR150" s="1101"/>
      <c r="BS150" s="1081"/>
      <c r="BT150" s="1102">
        <f>CU76*(1+BU153)</f>
        <v>3.7273778435621528E-4</v>
      </c>
      <c r="BU150" s="1081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2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939</v>
      </c>
      <c r="BO153" s="1074">
        <f>((BO151-BO152)/BO152)</f>
        <v>0.29999755560868524</v>
      </c>
      <c r="BP153" s="355"/>
      <c r="BQ153" s="1074">
        <f>((BQ151-BQ152)/BQ152)</f>
        <v>-0.25495563912567187</v>
      </c>
      <c r="BR153" s="355"/>
      <c r="BS153" s="1074">
        <f>((BS151-BS152)/BS152)</f>
        <v>-0.62334242682574947</v>
      </c>
      <c r="BT153" s="355"/>
      <c r="BU153" s="1074">
        <f>((BU151-BU152)/BU152)</f>
        <v>-0.4846070975233493</v>
      </c>
    </row>
    <row r="154" spans="2:73">
      <c r="BN154" s="1072" t="s">
        <v>940</v>
      </c>
      <c r="BO154" s="1075">
        <f>SUM(BO106:BO146)</f>
        <v>37.472394921512809</v>
      </c>
      <c r="BP154" s="355"/>
      <c r="BQ154" s="1079">
        <f>SUM(BQ106:BQ150)</f>
        <v>9.9171743594052604</v>
      </c>
      <c r="BR154" s="355"/>
      <c r="BS154" s="1079">
        <f t="shared" ref="BS154" si="34">SUM(BS106:BS150)</f>
        <v>1.109470092183509</v>
      </c>
      <c r="BT154" s="355"/>
      <c r="BU154" s="1079">
        <f>SUM(BU106:BU150)</f>
        <v>0.34639394879768837</v>
      </c>
    </row>
    <row r="155" spans="2:73" ht="13.5" thickBot="1">
      <c r="BN155" s="1076" t="s">
        <v>941</v>
      </c>
      <c r="BO155" s="1077">
        <f>((BO151-BO154)/BO154)</f>
        <v>0</v>
      </c>
      <c r="BP155" s="367"/>
      <c r="BQ155" s="1088">
        <f t="shared" ref="BQ155" si="35">((BQ151-BQ154)/BQ154)</f>
        <v>0</v>
      </c>
      <c r="BR155" s="367"/>
      <c r="BS155" s="1088">
        <f t="shared" ref="BS155" si="36">((BS151-BS154)/BS154)</f>
        <v>2.0013572829893337E-16</v>
      </c>
      <c r="BT155" s="367"/>
      <c r="BU155" s="1088">
        <f>((BU151-BU154)/BU154)</f>
        <v>1.602543907707786E-16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AQ5" sqref="AQ5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819</v>
      </c>
      <c r="J19" s="1275"/>
      <c r="L19" s="268"/>
      <c r="M19"/>
      <c r="P19" s="1131" t="s">
        <v>760</v>
      </c>
      <c r="Q19" s="1131" t="s">
        <v>953</v>
      </c>
      <c r="R19" s="1131" t="s">
        <v>948</v>
      </c>
      <c r="S19" s="1131" t="s">
        <v>958</v>
      </c>
      <c r="T19" s="1189" t="s">
        <v>1097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858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845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Q24" zoomScale="80" zoomScaleNormal="80" workbookViewId="0">
      <selection activeCell="AG36" sqref="AG36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1082</v>
      </c>
      <c r="I17" s="1284"/>
      <c r="J17" s="1284"/>
      <c r="K17" s="1284"/>
      <c r="L17" s="1284"/>
      <c r="M17" s="460"/>
      <c r="N17" s="1301" t="s">
        <v>1081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1083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1084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1078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1099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934</v>
      </c>
      <c r="AN51" s="1043" t="s">
        <v>933</v>
      </c>
      <c r="AO51" s="1043" t="s">
        <v>899</v>
      </c>
      <c r="AP51" s="1043" t="s">
        <v>900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933</v>
      </c>
      <c r="AZ51" s="1118" t="s">
        <v>933</v>
      </c>
      <c r="BA51" s="1118" t="s">
        <v>899</v>
      </c>
      <c r="BB51" s="1118" t="s">
        <v>900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1098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901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902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903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904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905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906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907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908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909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910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911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912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913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914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915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916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917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918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919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920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921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922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923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924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925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926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927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928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929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930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931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1046</v>
      </c>
      <c r="AQ86" s="460"/>
      <c r="AR86" s="460"/>
      <c r="AS86" s="460"/>
      <c r="AT86" s="460"/>
      <c r="AW86" s="32" t="s">
        <v>1100</v>
      </c>
      <c r="AZ86" s="1276" t="s">
        <v>1085</v>
      </c>
      <c r="BA86" s="1277"/>
      <c r="BB86" s="1277"/>
      <c r="BC86" s="1277"/>
      <c r="BD86" s="1277"/>
      <c r="BE86" s="1277"/>
      <c r="BF86" s="1277" t="s">
        <v>1086</v>
      </c>
      <c r="BG86" s="1277"/>
      <c r="BH86" s="1277"/>
      <c r="BI86" s="1277" t="s">
        <v>1086</v>
      </c>
      <c r="BJ86" s="1277"/>
      <c r="BK86" s="1277"/>
      <c r="BM86" s="1284" t="s">
        <v>1079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1045</v>
      </c>
      <c r="AQ87" s="1291"/>
      <c r="AR87" s="1291"/>
      <c r="AS87" s="1291"/>
      <c r="AT87" s="1291"/>
      <c r="AV87" s="1110" t="s">
        <v>1049</v>
      </c>
      <c r="AW87" s="1292" t="s">
        <v>1050</v>
      </c>
      <c r="AX87" s="1293"/>
      <c r="AY87" s="1293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1051</v>
      </c>
      <c r="BN87" s="1118" t="s">
        <v>1052</v>
      </c>
      <c r="BO87" s="1118" t="s">
        <v>1053</v>
      </c>
      <c r="BP87" s="1118" t="s">
        <v>1054</v>
      </c>
      <c r="BQ87" s="1117" t="s">
        <v>1055</v>
      </c>
      <c r="BR87" s="1118" t="s">
        <v>1056</v>
      </c>
      <c r="BS87" s="1118" t="s">
        <v>1057</v>
      </c>
      <c r="BT87" s="1118" t="s">
        <v>1058</v>
      </c>
      <c r="BU87" s="1117" t="s">
        <v>1059</v>
      </c>
      <c r="BV87" s="1118" t="s">
        <v>1060</v>
      </c>
      <c r="BW87" s="1118" t="s">
        <v>1061</v>
      </c>
      <c r="BX87" s="1118" t="s">
        <v>1062</v>
      </c>
      <c r="BY87" s="1117" t="s">
        <v>1063</v>
      </c>
      <c r="BZ87" s="1118" t="s">
        <v>1064</v>
      </c>
      <c r="CA87" s="1118" t="s">
        <v>1065</v>
      </c>
      <c r="CB87" s="1118" t="s">
        <v>1066</v>
      </c>
      <c r="CC87" s="1117" t="s">
        <v>1067</v>
      </c>
      <c r="CD87" s="1118" t="s">
        <v>1068</v>
      </c>
      <c r="CE87" s="1118" t="s">
        <v>1069</v>
      </c>
      <c r="CF87" s="1118" t="s">
        <v>1070</v>
      </c>
      <c r="CG87" s="1117" t="s">
        <v>1071</v>
      </c>
      <c r="CH87" s="1118" t="s">
        <v>1072</v>
      </c>
      <c r="CI87" s="1118" t="s">
        <v>1073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1047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2" t="s">
        <v>905</v>
      </c>
      <c r="BN88" s="1282" t="s">
        <v>42</v>
      </c>
      <c r="BO88" s="1114" t="s">
        <v>1074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1048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3"/>
      <c r="BN89" s="1283"/>
      <c r="BO89" s="1114" t="s">
        <v>1075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1017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3"/>
      <c r="BN90" s="1282" t="s">
        <v>1076</v>
      </c>
      <c r="BO90" s="1114" t="s">
        <v>1074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1018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3"/>
      <c r="BN91" s="1283"/>
      <c r="BO91" s="1114" t="s">
        <v>1075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1019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3"/>
      <c r="BN92" s="1282" t="s">
        <v>1077</v>
      </c>
      <c r="BO92" s="1114" t="s">
        <v>1074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3"/>
      <c r="BN93" s="1283"/>
      <c r="BO93" s="1114" t="s">
        <v>1075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1020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2" t="s">
        <v>903</v>
      </c>
      <c r="BN94" s="1282" t="s">
        <v>42</v>
      </c>
      <c r="BO94" s="1114" t="s">
        <v>1074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1021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3"/>
      <c r="BN95" s="1283"/>
      <c r="BO95" s="1114" t="s">
        <v>1075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3"/>
      <c r="BN96" s="1282" t="s">
        <v>1076</v>
      </c>
      <c r="BO96" s="1114" t="s">
        <v>1074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1022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3"/>
      <c r="BN97" s="1283"/>
      <c r="BO97" s="1114" t="s">
        <v>1075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1023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3"/>
      <c r="BN98" s="1282" t="s">
        <v>1077</v>
      </c>
      <c r="BO98" s="1114" t="s">
        <v>1074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1024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3"/>
      <c r="BN99" s="1283"/>
      <c r="BO99" s="1114" t="s">
        <v>1075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2" t="s">
        <v>902</v>
      </c>
      <c r="BN100" s="1282" t="s">
        <v>42</v>
      </c>
      <c r="BO100" s="1114" t="s">
        <v>1074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1025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3"/>
      <c r="BN101" s="1283"/>
      <c r="BO101" s="1114" t="s">
        <v>1075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1026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3"/>
      <c r="BN102" s="1282" t="s">
        <v>1076</v>
      </c>
      <c r="BO102" s="1114" t="s">
        <v>1074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1027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3"/>
      <c r="BN103" s="1283"/>
      <c r="BO103" s="1114" t="s">
        <v>1075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1028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3"/>
      <c r="BN104" s="1282" t="s">
        <v>1077</v>
      </c>
      <c r="BO104" s="1114" t="s">
        <v>1074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1029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3"/>
      <c r="BN105" s="1283"/>
      <c r="BO105" s="1114" t="s">
        <v>1075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1030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2" t="s">
        <v>328</v>
      </c>
      <c r="BN106" s="1282" t="s">
        <v>42</v>
      </c>
      <c r="BO106" s="1114" t="s">
        <v>1074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1031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3"/>
      <c r="BN107" s="1283"/>
      <c r="BO107" s="1114" t="s">
        <v>1075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1032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3"/>
      <c r="BN108" s="1282" t="s">
        <v>1076</v>
      </c>
      <c r="BO108" s="1114" t="s">
        <v>1074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1033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3"/>
      <c r="BN109" s="1283"/>
      <c r="BO109" s="1114" t="s">
        <v>1075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1034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3"/>
      <c r="BN110" s="1282" t="s">
        <v>1077</v>
      </c>
      <c r="BO110" s="1114" t="s">
        <v>1074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1035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3"/>
      <c r="BN111" s="1283"/>
      <c r="BO111" s="1114" t="s">
        <v>1075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1036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2" t="s">
        <v>908</v>
      </c>
      <c r="BN112" s="1282" t="s">
        <v>42</v>
      </c>
      <c r="BO112" s="1114" t="s">
        <v>1074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1037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3"/>
      <c r="BN113" s="1283"/>
      <c r="BO113" s="1114" t="s">
        <v>1075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1038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3"/>
      <c r="BN114" s="1282" t="s">
        <v>1076</v>
      </c>
      <c r="BO114" s="1114" t="s">
        <v>1074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1039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3"/>
      <c r="BN115" s="1283"/>
      <c r="BO115" s="1114" t="s">
        <v>1075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1040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3"/>
      <c r="BN116" s="1282" t="s">
        <v>1077</v>
      </c>
      <c r="BO116" s="1114" t="s">
        <v>1074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1041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3"/>
      <c r="BN117" s="1283"/>
      <c r="BO117" s="1114" t="s">
        <v>1075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1042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2" t="s">
        <v>42</v>
      </c>
      <c r="BO118" s="1114" t="s">
        <v>1074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1043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3"/>
      <c r="BO119" s="1114" t="s">
        <v>1075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1044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2" t="s">
        <v>1076</v>
      </c>
      <c r="BO120" s="1114" t="s">
        <v>1074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3"/>
      <c r="BO121" s="1114" t="s">
        <v>1075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1077</v>
      </c>
      <c r="BO122" s="1114" t="s">
        <v>1074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1080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1075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2" t="s">
        <v>338</v>
      </c>
      <c r="BN124" s="1282" t="s">
        <v>42</v>
      </c>
      <c r="BO124" s="1114" t="s">
        <v>1074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3"/>
      <c r="BN125" s="1283"/>
      <c r="BO125" s="1114" t="s">
        <v>1075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3"/>
      <c r="BN126" s="1282" t="s">
        <v>1076</v>
      </c>
      <c r="BO126" s="1114" t="s">
        <v>1074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3"/>
      <c r="BN127" s="1283"/>
      <c r="BO127" s="1114" t="s">
        <v>1075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3"/>
      <c r="BN128" s="1282" t="s">
        <v>1077</v>
      </c>
      <c r="BO128" s="1114" t="s">
        <v>1074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3"/>
      <c r="BN129" s="1283"/>
      <c r="BO129" s="1114" t="s">
        <v>1075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2" t="s">
        <v>914</v>
      </c>
      <c r="BN130" s="1282" t="s">
        <v>42</v>
      </c>
      <c r="BO130" s="1114" t="s">
        <v>1074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3"/>
      <c r="BN131" s="1283"/>
      <c r="BO131" s="1114" t="s">
        <v>1075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3"/>
      <c r="BN132" s="1282" t="s">
        <v>1076</v>
      </c>
      <c r="BO132" s="1114" t="s">
        <v>1074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3"/>
      <c r="BN133" s="1283"/>
      <c r="BO133" s="1114" t="s">
        <v>1075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3"/>
      <c r="BN134" s="1282" t="s">
        <v>1077</v>
      </c>
      <c r="BO134" s="1114" t="s">
        <v>1074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3"/>
      <c r="BN135" s="1283"/>
      <c r="BO135" s="1114" t="s">
        <v>1075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2" t="s">
        <v>912</v>
      </c>
      <c r="BN136" s="1282" t="s">
        <v>42</v>
      </c>
      <c r="BO136" s="1114" t="s">
        <v>1074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3"/>
      <c r="BN137" s="1283"/>
      <c r="BO137" s="1114" t="s">
        <v>1075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3"/>
      <c r="BN138" s="1282" t="s">
        <v>1076</v>
      </c>
      <c r="BO138" s="1114" t="s">
        <v>1074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3"/>
      <c r="BN139" s="1283"/>
      <c r="BO139" s="1114" t="s">
        <v>1075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3"/>
      <c r="BN140" s="1282" t="s">
        <v>1077</v>
      </c>
      <c r="BO140" s="1114" t="s">
        <v>1074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3"/>
      <c r="BN141" s="1283"/>
      <c r="BO141" s="1114" t="s">
        <v>1075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2" t="s">
        <v>913</v>
      </c>
      <c r="BN142" s="1282" t="s">
        <v>42</v>
      </c>
      <c r="BO142" s="1114" t="s">
        <v>1074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3"/>
      <c r="BN143" s="1283"/>
      <c r="BO143" s="1114" t="s">
        <v>1075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3"/>
      <c r="BN144" s="1282" t="s">
        <v>1076</v>
      </c>
      <c r="BO144" s="1114" t="s">
        <v>1074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3"/>
      <c r="BN145" s="1283"/>
      <c r="BO145" s="1114" t="s">
        <v>1075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3"/>
      <c r="BN146" s="1282" t="s">
        <v>1077</v>
      </c>
      <c r="BO146" s="1114" t="s">
        <v>1074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3"/>
      <c r="BN147" s="1283"/>
      <c r="BO147" s="1114" t="s">
        <v>1075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2" t="s">
        <v>919</v>
      </c>
      <c r="BN148" s="1282" t="s">
        <v>42</v>
      </c>
      <c r="BO148" s="1114" t="s">
        <v>1074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3"/>
      <c r="BN149" s="1283"/>
      <c r="BO149" s="1114" t="s">
        <v>1075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3"/>
      <c r="BN150" s="1282" t="s">
        <v>1076</v>
      </c>
      <c r="BO150" s="1114" t="s">
        <v>1074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3"/>
      <c r="BN151" s="1283"/>
      <c r="BO151" s="1114" t="s">
        <v>1075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3"/>
      <c r="BN152" s="1282" t="s">
        <v>1077</v>
      </c>
      <c r="BO152" s="1114" t="s">
        <v>1074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3"/>
      <c r="BN153" s="1283"/>
      <c r="BO153" s="1114" t="s">
        <v>1075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2" t="s">
        <v>918</v>
      </c>
      <c r="BN154" s="1282" t="s">
        <v>42</v>
      </c>
      <c r="BO154" s="1114" t="s">
        <v>1074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3"/>
      <c r="BN155" s="1283"/>
      <c r="BO155" s="1114" t="s">
        <v>1075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3"/>
      <c r="BN156" s="1282" t="s">
        <v>1076</v>
      </c>
      <c r="BO156" s="1114" t="s">
        <v>1074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3"/>
      <c r="BN157" s="1283"/>
      <c r="BO157" s="1114" t="s">
        <v>1075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3"/>
      <c r="BN158" s="1282" t="s">
        <v>1077</v>
      </c>
      <c r="BO158" s="1114" t="s">
        <v>1074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3"/>
      <c r="BN159" s="1283"/>
      <c r="BO159" s="1114" t="s">
        <v>1075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2" t="s">
        <v>917</v>
      </c>
      <c r="BN160" s="1282" t="s">
        <v>42</v>
      </c>
      <c r="BO160" s="1114" t="s">
        <v>1074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3"/>
      <c r="BN161" s="1283"/>
      <c r="BO161" s="1114" t="s">
        <v>1075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3"/>
      <c r="BN162" s="1282" t="s">
        <v>1076</v>
      </c>
      <c r="BO162" s="1114" t="s">
        <v>1074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3"/>
      <c r="BN163" s="1283"/>
      <c r="BO163" s="1114" t="s">
        <v>1075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3"/>
      <c r="BN164" s="1282" t="s">
        <v>1077</v>
      </c>
      <c r="BO164" s="1114" t="s">
        <v>1074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3"/>
      <c r="BN165" s="1283"/>
      <c r="BO165" s="1114" t="s">
        <v>1075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2" t="s">
        <v>915</v>
      </c>
      <c r="BN166" s="1282" t="s">
        <v>42</v>
      </c>
      <c r="BO166" s="1114" t="s">
        <v>1074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3"/>
      <c r="BN167" s="1283"/>
      <c r="BO167" s="1114" t="s">
        <v>1075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3"/>
      <c r="BN168" s="1282" t="s">
        <v>1076</v>
      </c>
      <c r="BO168" s="1114" t="s">
        <v>1074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3"/>
      <c r="BN169" s="1283"/>
      <c r="BO169" s="1114" t="s">
        <v>1075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3"/>
      <c r="BN170" s="1282" t="s">
        <v>1077</v>
      </c>
      <c r="BO170" s="1114" t="s">
        <v>1074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3"/>
      <c r="BN171" s="1283"/>
      <c r="BO171" s="1114" t="s">
        <v>1075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2" t="s">
        <v>916</v>
      </c>
      <c r="BN172" s="1282" t="s">
        <v>42</v>
      </c>
      <c r="BO172" s="1114" t="s">
        <v>1074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3"/>
      <c r="BN173" s="1283"/>
      <c r="BO173" s="1114" t="s">
        <v>1075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3"/>
      <c r="BN174" s="1282" t="s">
        <v>1076</v>
      </c>
      <c r="BO174" s="1114" t="s">
        <v>1074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3"/>
      <c r="BN175" s="1283"/>
      <c r="BO175" s="1114" t="s">
        <v>1075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3"/>
      <c r="BN176" s="1282" t="s">
        <v>1077</v>
      </c>
      <c r="BO176" s="1114" t="s">
        <v>1074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3"/>
      <c r="BN177" s="1283"/>
      <c r="BO177" s="1114" t="s">
        <v>1075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2" t="s">
        <v>922</v>
      </c>
      <c r="BN178" s="1282" t="s">
        <v>42</v>
      </c>
      <c r="BO178" s="1114" t="s">
        <v>1074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3"/>
      <c r="BN179" s="1283"/>
      <c r="BO179" s="1114" t="s">
        <v>1075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3"/>
      <c r="BN180" s="1282" t="s">
        <v>1076</v>
      </c>
      <c r="BO180" s="1114" t="s">
        <v>1074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3"/>
      <c r="BN181" s="1283"/>
      <c r="BO181" s="1114" t="s">
        <v>1075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3"/>
      <c r="BN182" s="1282" t="s">
        <v>1077</v>
      </c>
      <c r="BO182" s="1114" t="s">
        <v>1074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3"/>
      <c r="BN183" s="1283"/>
      <c r="BO183" s="1114" t="s">
        <v>1075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2" t="s">
        <v>920</v>
      </c>
      <c r="BN184" s="1282" t="s">
        <v>42</v>
      </c>
      <c r="BO184" s="1114" t="s">
        <v>1074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3"/>
      <c r="BN185" s="1283"/>
      <c r="BO185" s="1114" t="s">
        <v>1075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3"/>
      <c r="BN186" s="1282" t="s">
        <v>1076</v>
      </c>
      <c r="BO186" s="1114" t="s">
        <v>1074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3"/>
      <c r="BN187" s="1283"/>
      <c r="BO187" s="1114" t="s">
        <v>1075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3"/>
      <c r="BN188" s="1282" t="s">
        <v>1077</v>
      </c>
      <c r="BO188" s="1114" t="s">
        <v>1074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3"/>
      <c r="BN189" s="1283"/>
      <c r="BO189" s="1114" t="s">
        <v>1075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2" t="s">
        <v>921</v>
      </c>
      <c r="BN190" s="1282" t="s">
        <v>42</v>
      </c>
      <c r="BO190" s="1114" t="s">
        <v>1074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3"/>
      <c r="BN191" s="1283"/>
      <c r="BO191" s="1114" t="s">
        <v>1075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3"/>
      <c r="BN192" s="1282" t="s">
        <v>1076</v>
      </c>
      <c r="BO192" s="1114" t="s">
        <v>1074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3"/>
      <c r="BN193" s="1283"/>
      <c r="BO193" s="1114" t="s">
        <v>1075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3"/>
      <c r="BN194" s="1282" t="s">
        <v>1077</v>
      </c>
      <c r="BO194" s="1114" t="s">
        <v>1074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3"/>
      <c r="BN195" s="1283"/>
      <c r="BO195" s="1114" t="s">
        <v>1075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2" t="s">
        <v>923</v>
      </c>
      <c r="BN196" s="1282" t="s">
        <v>42</v>
      </c>
      <c r="BO196" s="1114" t="s">
        <v>1074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3"/>
      <c r="BN197" s="1283"/>
      <c r="BO197" s="1114" t="s">
        <v>1075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3"/>
      <c r="BN198" s="1282" t="s">
        <v>1076</v>
      </c>
      <c r="BO198" s="1114" t="s">
        <v>1074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3"/>
      <c r="BN199" s="1283"/>
      <c r="BO199" s="1114" t="s">
        <v>1075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3"/>
      <c r="BN200" s="1282" t="s">
        <v>1077</v>
      </c>
      <c r="BO200" s="1114" t="s">
        <v>1074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3"/>
      <c r="BN201" s="1283"/>
      <c r="BO201" s="1114" t="s">
        <v>1075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2" t="s">
        <v>924</v>
      </c>
      <c r="BN202" s="1282" t="s">
        <v>42</v>
      </c>
      <c r="BO202" s="1114" t="s">
        <v>1074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3"/>
      <c r="BN203" s="1283"/>
      <c r="BO203" s="1114" t="s">
        <v>1075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3"/>
      <c r="BN204" s="1282" t="s">
        <v>1076</v>
      </c>
      <c r="BO204" s="1114" t="s">
        <v>1074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3"/>
      <c r="BN205" s="1283"/>
      <c r="BO205" s="1114" t="s">
        <v>1075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3"/>
      <c r="BN206" s="1282" t="s">
        <v>1077</v>
      </c>
      <c r="BO206" s="1114" t="s">
        <v>1074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3"/>
      <c r="BN207" s="1283"/>
      <c r="BO207" s="1114" t="s">
        <v>1075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2" t="s">
        <v>926</v>
      </c>
      <c r="BN208" s="1282" t="s">
        <v>42</v>
      </c>
      <c r="BO208" s="1114" t="s">
        <v>1074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3"/>
      <c r="BN209" s="1283"/>
      <c r="BO209" s="1114" t="s">
        <v>1075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3"/>
      <c r="BN210" s="1282" t="s">
        <v>1076</v>
      </c>
      <c r="BO210" s="1114" t="s">
        <v>1074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3"/>
      <c r="BN211" s="1283"/>
      <c r="BO211" s="1114" t="s">
        <v>1075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3"/>
      <c r="BN212" s="1282" t="s">
        <v>1077</v>
      </c>
      <c r="BO212" s="1114" t="s">
        <v>1074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3"/>
      <c r="BN213" s="1283"/>
      <c r="BO213" s="1114" t="s">
        <v>1075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2" t="s">
        <v>927</v>
      </c>
      <c r="BN214" s="1282" t="s">
        <v>42</v>
      </c>
      <c r="BO214" s="1114" t="s">
        <v>1074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3"/>
      <c r="BN215" s="1283"/>
      <c r="BO215" s="1114" t="s">
        <v>1075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3"/>
      <c r="BN216" s="1282" t="s">
        <v>1076</v>
      </c>
      <c r="BO216" s="1114" t="s">
        <v>1074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3"/>
      <c r="BN217" s="1283"/>
      <c r="BO217" s="1114" t="s">
        <v>1075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3"/>
      <c r="BN218" s="1282" t="s">
        <v>1077</v>
      </c>
      <c r="BO218" s="1114" t="s">
        <v>1074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3"/>
      <c r="BN219" s="1283"/>
      <c r="BO219" s="1114" t="s">
        <v>1075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2" t="s">
        <v>928</v>
      </c>
      <c r="BN220" s="1282" t="s">
        <v>42</v>
      </c>
      <c r="BO220" s="1114" t="s">
        <v>1074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3"/>
      <c r="BN221" s="1283"/>
      <c r="BO221" s="1114" t="s">
        <v>1075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3"/>
      <c r="BN222" s="1282" t="s">
        <v>1076</v>
      </c>
      <c r="BO222" s="1114" t="s">
        <v>1074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3"/>
      <c r="BN223" s="1283"/>
      <c r="BO223" s="1114" t="s">
        <v>1075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3"/>
      <c r="BN224" s="1282" t="s">
        <v>1077</v>
      </c>
      <c r="BO224" s="1114" t="s">
        <v>1074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3"/>
      <c r="BN225" s="1283"/>
      <c r="BO225" s="1114" t="s">
        <v>1075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2" t="s">
        <v>929</v>
      </c>
      <c r="BN226" s="1282" t="s">
        <v>42</v>
      </c>
      <c r="BO226" s="1114" t="s">
        <v>1074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3"/>
      <c r="BN227" s="1283"/>
      <c r="BO227" s="1114" t="s">
        <v>1075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3"/>
      <c r="BN228" s="1282" t="s">
        <v>1076</v>
      </c>
      <c r="BO228" s="1114" t="s">
        <v>1074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3"/>
      <c r="BN229" s="1283"/>
      <c r="BO229" s="1114" t="s">
        <v>1075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3"/>
      <c r="BN230" s="1282" t="s">
        <v>1077</v>
      </c>
      <c r="BO230" s="1114" t="s">
        <v>1074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3"/>
      <c r="BN231" s="1283"/>
      <c r="BO231" s="1114" t="s">
        <v>1075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2" t="s">
        <v>931</v>
      </c>
      <c r="BN232" s="1282" t="s">
        <v>42</v>
      </c>
      <c r="BO232" s="1114" t="s">
        <v>1074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3"/>
      <c r="BN233" s="1283"/>
      <c r="BO233" s="1114" t="s">
        <v>1075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3"/>
      <c r="BN234" s="1282" t="s">
        <v>1076</v>
      </c>
      <c r="BO234" s="1114" t="s">
        <v>1074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3"/>
      <c r="BN235" s="1283"/>
      <c r="BO235" s="1114" t="s">
        <v>1075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3"/>
      <c r="BN236" s="1282" t="s">
        <v>1077</v>
      </c>
      <c r="BO236" s="1114" t="s">
        <v>1074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3"/>
      <c r="BN237" s="1283"/>
      <c r="BO237" s="1114" t="s">
        <v>1075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2" t="s">
        <v>930</v>
      </c>
      <c r="BN238" s="1282" t="s">
        <v>42</v>
      </c>
      <c r="BO238" s="1114" t="s">
        <v>1074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3"/>
      <c r="BN239" s="1283"/>
      <c r="BO239" s="1114" t="s">
        <v>1075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3"/>
      <c r="BN240" s="1282" t="s">
        <v>1076</v>
      </c>
      <c r="BO240" s="1114" t="s">
        <v>1074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3"/>
      <c r="BN241" s="1283"/>
      <c r="BO241" s="1114" t="s">
        <v>1075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3"/>
      <c r="BN242" s="1282" t="s">
        <v>1077</v>
      </c>
      <c r="BO242" s="1114" t="s">
        <v>1074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3"/>
      <c r="BN243" s="1283"/>
      <c r="BO243" s="1114" t="s">
        <v>1075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2022-06-17T14:30:54Z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533123195171356</vt:r8>
  </property>
</Properties>
</file>