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69E2B90-0BA5-4E07-BD48-525011F784E9}" xr6:coauthVersionLast="45" xr6:coauthVersionMax="47" xr10:uidLastSave="{00000000-0000-0000-0000-000000000000}"/>
  <bookViews>
    <workbookView xWindow="-120" yWindow="-120" windowWidth="29040" windowHeight="15840" activeTab="3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5" l="1"/>
  <c r="L9" i="5"/>
  <c r="N9" i="5"/>
  <c r="L6" i="8"/>
  <c r="J6" i="8"/>
  <c r="H28" i="5" l="1"/>
  <c r="G28" i="5"/>
  <c r="G27" i="5"/>
  <c r="F27" i="5"/>
  <c r="N14" i="5"/>
  <c r="L14" i="5"/>
  <c r="J14" i="5"/>
  <c r="B14" i="5"/>
  <c r="N13" i="5"/>
  <c r="L13" i="5"/>
  <c r="J13" i="5"/>
  <c r="B13" i="5"/>
  <c r="N12" i="5"/>
  <c r="L12" i="5"/>
  <c r="J12" i="5"/>
  <c r="B12" i="5"/>
  <c r="N11" i="5"/>
  <c r="L11" i="5"/>
  <c r="J11" i="5"/>
  <c r="B11" i="5"/>
  <c r="N10" i="5"/>
  <c r="L10" i="5"/>
  <c r="J10" i="5"/>
  <c r="B10" i="5"/>
  <c r="N8" i="5"/>
  <c r="L8" i="5"/>
  <c r="J8" i="5"/>
  <c r="B8" i="5"/>
  <c r="N7" i="5"/>
  <c r="L7" i="5"/>
  <c r="J7" i="5"/>
  <c r="B7" i="5"/>
  <c r="N6" i="5"/>
  <c r="L6" i="5"/>
  <c r="J6" i="5"/>
  <c r="B6" i="5"/>
  <c r="B2" i="5"/>
  <c r="H37" i="8"/>
  <c r="G37" i="8"/>
  <c r="G36" i="8"/>
  <c r="F36" i="8"/>
  <c r="N18" i="8"/>
  <c r="L18" i="8"/>
  <c r="J18" i="8"/>
  <c r="B18" i="8"/>
  <c r="N17" i="8"/>
  <c r="L17" i="8"/>
  <c r="J17" i="8"/>
  <c r="B17" i="8"/>
  <c r="N16" i="8"/>
  <c r="L16" i="8"/>
  <c r="J16" i="8"/>
  <c r="B16" i="8"/>
  <c r="N15" i="8"/>
  <c r="L15" i="8"/>
  <c r="J15" i="8"/>
  <c r="B15" i="8"/>
  <c r="N14" i="8"/>
  <c r="L14" i="8"/>
  <c r="J14" i="8"/>
  <c r="B14" i="8"/>
  <c r="N13" i="8"/>
  <c r="L13" i="8"/>
  <c r="J13" i="8"/>
  <c r="B13" i="8"/>
  <c r="N12" i="8"/>
  <c r="L12" i="8"/>
  <c r="J12" i="8"/>
  <c r="B12" i="8"/>
  <c r="N11" i="8"/>
  <c r="L11" i="8"/>
  <c r="J11" i="8"/>
  <c r="B11" i="8"/>
  <c r="N10" i="8"/>
  <c r="L10" i="8"/>
  <c r="J10" i="8"/>
  <c r="B10" i="8"/>
  <c r="N9" i="8"/>
  <c r="L9" i="8"/>
  <c r="J9" i="8"/>
  <c r="B9" i="8"/>
  <c r="N8" i="8"/>
  <c r="L8" i="8"/>
  <c r="J8" i="8"/>
  <c r="B8" i="8"/>
  <c r="N7" i="8"/>
  <c r="L7" i="8"/>
  <c r="J7" i="8"/>
  <c r="B7" i="8"/>
  <c r="N6" i="8"/>
  <c r="B6" i="8"/>
  <c r="B2" i="8"/>
  <c r="G28" i="4"/>
  <c r="G27" i="4"/>
  <c r="G26" i="4"/>
  <c r="K13" i="4"/>
  <c r="I13" i="4"/>
  <c r="G13" i="4"/>
  <c r="B13" i="4"/>
  <c r="K12" i="4"/>
  <c r="I12" i="4"/>
  <c r="G12" i="4"/>
  <c r="B12" i="4"/>
  <c r="K11" i="4"/>
  <c r="I11" i="4"/>
  <c r="G11" i="4"/>
  <c r="B11" i="4"/>
  <c r="K10" i="4"/>
  <c r="I10" i="4"/>
  <c r="G10" i="4"/>
  <c r="B10" i="4"/>
  <c r="K9" i="4"/>
  <c r="I9" i="4"/>
  <c r="G9" i="4"/>
  <c r="B9" i="4"/>
  <c r="K8" i="4"/>
  <c r="I8" i="4"/>
  <c r="G8" i="4"/>
  <c r="B8" i="4"/>
  <c r="K7" i="4"/>
  <c r="I7" i="4"/>
  <c r="G7" i="4"/>
  <c r="B7" i="4"/>
  <c r="K6" i="4"/>
  <c r="I6" i="4"/>
  <c r="G6" i="4"/>
  <c r="B6" i="4"/>
  <c r="B2" i="4"/>
  <c r="G16" i="7" l="1"/>
  <c r="F16" i="7"/>
  <c r="G17" i="7"/>
  <c r="K6" i="7" l="1"/>
  <c r="I6" i="7"/>
  <c r="G6" i="7"/>
  <c r="B6" i="7"/>
  <c r="B2" i="7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<sst xmlns="http://schemas.openxmlformats.org/spreadsheetml/2006/main" count="510" uniqueCount="230">
  <si>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</si>
  <si>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</si>
  <si>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</si>
  <si>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</si>
  <si>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</si>
  <si>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</si>
  <si>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</si>
  <si>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</si>
  <si>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</si>
  <si>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</si>
  <si>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</si>
  <si>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</si>
  <si>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</si>
  <si>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</si>
  <si>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</si>
  <si>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</si>
  <si>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</si>
  <si>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</si>
  <si>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</si>
  <si>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</si>
  <si>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</si>
  <si>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</si>
  <si>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</si>
  <si>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</si>
  <si>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</si>
  <si>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</si>
  <si>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</si>
  <si>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</si>
  <si>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</si>
  <si>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</si>
  <si>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</si>
  <si>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</si>
  <si>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</si>
  <si>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</si>
  <si>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</si>
  <si>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</si>
  <si>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</si>
  <si>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</si>
  <si>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</si>
  <si>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</si>
  <si>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</si>
  <si>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</si>
  <si>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</si>
  <si>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</si>
  <si>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</si>
  <si>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</si>
  <si>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</si>
  <si>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</si>
  <si>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</si>
  <si>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</si>
  <si>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</si>
  <si>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</si>
  <si>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</si>
  <si>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</si>
  <si>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</si>
  <si>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</si>
  <si>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</si>
  <si>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</si>
  <si>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</si>
  <si>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</si>
  <si>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</si>
  <si>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</si>
  <si>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</si>
  <si>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</si>
  <si>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</si>
  <si>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</si>
  <si>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</si>
  <si>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</si>
  <si>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</si>
  <si>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</si>
  <si>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</si>
  <si>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</si>
  <si>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</si>
  <si>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</si>
  <si>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</si>
  <si>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</si>
  <si>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</si>
  <si>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</si>
  <si>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</si>
  <si>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</si>
  <si>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</si>
  <si>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</si>
  <si>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</si>
  <si>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</si>
  <si>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</si>
  <si>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</si>
  <si>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</si>
  <si>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</si>
  <si>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</si>
  <si>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</si>
  <si>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</si>
  <si>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</si>
  <si>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</si>
  <si>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</si>
  <si>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</si>
  <si>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</si>
  <si>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</si>
  <si>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</si>
  <si>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</si>
  <si>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</si>
  <si>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</si>
  <si>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</si>
  <si>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</si>
  <si>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</si>
  <si>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</si>
  <si>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</si>
  <si>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</si>
  <si>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</si>
  <si>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</si>
  <si>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</si>
  <si>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</si>
  <si>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</si>
  <si>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</si>
  <si>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</si>
  <si>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</si>
  <si>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</si>
  <si>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</si>
  <si>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</si>
  <si>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</si>
  <si>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</si>
  <si>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</si>
  <si>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</si>
  <si>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</si>
  <si>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</si>
  <si>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</si>
  <si>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</si>
  <si>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</si>
  <si>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</si>
  <si>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</si>
  <si>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</si>
  <si>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</si>
  <si>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</si>
  <si>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</si>
  <si>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</si>
  <si>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</si>
  <si>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</si>
  <si>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</si>
  <si>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</si>
  <si>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</si>
  <si>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</si>
  <si>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</si>
  <si>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</si>
  <si>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</si>
  <si>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</si>
  <si>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</si>
  <si>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</si>
  <si>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</si>
  <si>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</si>
  <si>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</si>
  <si>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</si>
  <si>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</si>
  <si>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</si>
  <si>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</si>
  <si>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</si>
  <si>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</si>
  <si>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</si>
  <si>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</si>
  <si>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</si>
  <si>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</si>
  <si>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</si>
  <si>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</si>
  <si>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</si>
  <si>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</si>
  <si>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</si>
  <si>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</si>
  <si>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</si>
  <si>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</si>
  <si>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</si>
  <si>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</si>
  <si>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</si>
  <si>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</si>
  <si>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</si>
  <si>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</si>
  <si>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</si>
  <si>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</si>
  <si>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</si>
  <si>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</si>
  <si>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</si>
  <si>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</si>
  <si>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</si>
  <si>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</si>
  <si>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</si>
  <si>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</si>
  <si>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</si>
  <si>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</si>
  <si>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</si>
  <si>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</si>
  <si>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</si>
  <si>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</si>
  <si>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</si>
  <si>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</si>
  <si>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</si>
  <si>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</si>
  <si>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</si>
  <si>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</si>
  <si>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</si>
  <si>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</si>
  <si>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</si>
  <si>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</si>
  <si>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</si>
  <si>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</si>
  <si>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</si>
  <si>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</si>
  <si>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</si>
  <si>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</si>
  <si>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</si>
  <si>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</si>
  <si>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</si>
  <si>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</si>
  <si>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</si>
  <si>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</si>
  <si>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</si>
  <si>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</si>
  <si>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</si>
  <si>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</si>
  <si>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</si>
  <si>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</si>
  <si>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</si>
  <si>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</si>
  <si>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</si>
  <si>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</si>
  <si>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</si>
  <si>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SRVHET*</t>
  </si>
  <si>
    <t>SRVELC</t>
  </si>
  <si>
    <t>DH_IND*</t>
  </si>
  <si>
    <t>DH_SOL*</t>
  </si>
  <si>
    <t>DH_IND</t>
  </si>
  <si>
    <t>DH_SOL</t>
  </si>
  <si>
    <t>SRVSOL</t>
  </si>
  <si>
    <t>SRVLPG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</si>
</sst>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  <cell r="E3" t="str">
            <v>IE-CW</v>
          </cell>
          <cell r="F3" t="str">
            <v>IE-D</v>
          </cell>
          <cell r="G3" t="str">
            <v>IE-KE</v>
          </cell>
          <cell r="H3" t="str">
            <v>IE-KK</v>
          </cell>
          <cell r="I3" t="str">
            <v>IE-LS</v>
          </cell>
          <cell r="J3" t="str">
            <v>IE-LD</v>
          </cell>
          <cell r="K3" t="str">
            <v>IE-LH</v>
          </cell>
          <cell r="L3" t="str">
            <v>IE-MH</v>
          </cell>
          <cell r="M3" t="str">
            <v>IE-OY</v>
          </cell>
          <cell r="N3" t="str">
            <v>IE-WH</v>
          </cell>
          <cell r="O3" t="str">
            <v>IE-WX</v>
          </cell>
          <cell r="P3" t="str">
            <v>IE-WW</v>
          </cell>
          <cell r="Q3" t="str">
            <v>IE-CE</v>
          </cell>
          <cell r="R3" t="str">
            <v>IE-CO</v>
          </cell>
          <cell r="S3" t="str">
            <v>IE-KY</v>
          </cell>
          <cell r="T3" t="str">
            <v>IE-LK</v>
          </cell>
          <cell r="U3" t="str">
            <v>IE-TA</v>
          </cell>
          <cell r="V3" t="str">
            <v>IE-WD</v>
          </cell>
          <cell r="W3" t="str">
            <v>IE-G</v>
          </cell>
          <cell r="X3" t="str">
            <v>IE-LM</v>
          </cell>
          <cell r="Y3" t="str">
            <v>IE-MO</v>
          </cell>
          <cell r="Z3" t="str">
            <v>IE-RN</v>
          </cell>
          <cell r="AA3" t="str">
            <v>IE-SO</v>
          </cell>
          <cell r="AB3" t="str">
            <v>IE-CN</v>
          </cell>
          <cell r="AC3" t="str">
            <v>IE-DL</v>
          </cell>
          <cell r="AD3" t="str">
            <v>IE-MN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9"/>
  <sheetViews>
    <sheetView tabSelected="1" zoomScaleNormal="100" workbookViewId="0">
      <selection activeCell="G20" sqref="G20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12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12" si="1">1+$C16</f>
        <v>1.02</v>
      </c>
      <c r="H6" s="2">
        <v>1</v>
      </c>
      <c r="I6" s="16">
        <f t="shared" ref="I6:I12" si="2">-D16</f>
        <v>-0.1</v>
      </c>
      <c r="J6" s="2">
        <v>5</v>
      </c>
      <c r="K6" s="2" t="str">
        <f t="shared" ref="K6:K12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si="0"/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si="1"/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0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1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0"/>
        <v>UC_PWR_MaxGrowth_DH_IND</v>
      </c>
      <c r="C12" s="2" t="s">
        <v>13</v>
      </c>
      <c r="D12" s="2" t="s">
        <v>224</v>
      </c>
      <c r="E12">
        <v>2018</v>
      </c>
      <c r="F12" s="2" t="s">
        <v>15</v>
      </c>
      <c r="G12" s="26">
        <f t="shared" si="1"/>
        <v>1.1000000000000001</v>
      </c>
      <c r="H12" s="2">
        <v>1</v>
      </c>
      <c r="I12" s="16">
        <f t="shared" si="2"/>
        <v>-0.1</v>
      </c>
      <c r="J12" s="2">
        <v>5</v>
      </c>
      <c r="K12" s="2" t="str">
        <f t="shared" si="3"/>
        <v>PWR maximum growth rate of DH_IND</v>
      </c>
    </row>
    <row r="13" spans="1:14" x14ac:dyDescent="0.25">
      <c r="B13" s="2" t="str">
        <f t="shared" ref="B13" si="4">_xlfn.TEXTJOIN("_",TRUE,"UC",A23,"MaxGrowth",B23)</f>
        <v>UC_PWR_MaxGrowth_DH_SOL</v>
      </c>
      <c r="C13" s="2" t="s">
        <v>13</v>
      </c>
      <c r="D13" s="2" t="s">
        <v>225</v>
      </c>
      <c r="E13">
        <v>2018</v>
      </c>
      <c r="F13" s="2" t="s">
        <v>15</v>
      </c>
      <c r="G13" s="26">
        <f t="shared" ref="G13" si="5">1+$C23</f>
        <v>1.1000000000000001</v>
      </c>
      <c r="H13" s="2">
        <v>1</v>
      </c>
      <c r="I13" s="16">
        <f t="shared" ref="I13" si="6">-D23</f>
        <v>-0.1</v>
      </c>
      <c r="J13" s="2">
        <v>5</v>
      </c>
      <c r="K13" s="2" t="str">
        <f t="shared" ref="K13" si="7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11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0.1</v>
      </c>
      <c r="D22">
        <v>0.1</v>
      </c>
    </row>
    <row r="23" spans="1:11" x14ac:dyDescent="0.25">
      <c r="A23" t="s">
        <v>128</v>
      </c>
      <c r="B23" t="s">
        <v>227</v>
      </c>
      <c r="C23" s="11">
        <v>0.1</v>
      </c>
      <c r="D23">
        <v>0.1</v>
      </c>
    </row>
    <row r="24" spans="1:11" x14ac:dyDescent="0.25">
      <c r="B24" s="2"/>
      <c r="C24" s="2"/>
      <c r="D24" s="2"/>
      <c r="E24" s="2"/>
      <c r="F24" s="2" t="s">
        <v>16</v>
      </c>
      <c r="G24" s="2"/>
      <c r="H24" s="2"/>
      <c r="I24" s="2"/>
      <c r="J24" s="2"/>
      <c r="K24" s="2"/>
    </row>
    <row r="25" spans="1:11" x14ac:dyDescent="0.25">
      <c r="B25" s="4" t="s">
        <v>1</v>
      </c>
      <c r="C25" s="14" t="s">
        <v>2</v>
      </c>
      <c r="D25" s="14" t="s">
        <v>6</v>
      </c>
      <c r="E25" s="15" t="s">
        <v>7</v>
      </c>
      <c r="F25" s="15" t="s">
        <v>8</v>
      </c>
      <c r="G25" s="4" t="s">
        <v>181</v>
      </c>
      <c r="H25" s="4" t="s">
        <v>182</v>
      </c>
      <c r="I25" s="4" t="s">
        <v>11</v>
      </c>
      <c r="J25" s="4" t="s">
        <v>12</v>
      </c>
    </row>
    <row r="26" spans="1:11" x14ac:dyDescent="0.25">
      <c r="B26" s="2" t="s">
        <v>179</v>
      </c>
      <c r="C26" s="2"/>
      <c r="D26" s="2" t="s">
        <v>154</v>
      </c>
      <c r="E26" s="2">
        <v>2019</v>
      </c>
      <c r="F26" s="2" t="s">
        <v>185</v>
      </c>
      <c r="G26" s="26">
        <f>1+$C31</f>
        <v>1</v>
      </c>
      <c r="H26" s="16">
        <v>0.6</v>
      </c>
      <c r="I26" s="2">
        <v>3</v>
      </c>
      <c r="J26" s="2" t="s">
        <v>183</v>
      </c>
    </row>
    <row r="27" spans="1:11" x14ac:dyDescent="0.25">
      <c r="B27" s="2"/>
      <c r="C27" s="2"/>
      <c r="D27" s="2" t="s">
        <v>154</v>
      </c>
      <c r="E27" s="2">
        <v>2020</v>
      </c>
      <c r="F27" s="2" t="s">
        <v>185</v>
      </c>
      <c r="G27" s="26">
        <f>1+$C32</f>
        <v>1</v>
      </c>
      <c r="H27" s="16">
        <v>0.5</v>
      </c>
      <c r="I27" s="2"/>
      <c r="J27" s="2"/>
    </row>
    <row r="28" spans="1:11" x14ac:dyDescent="0.25">
      <c r="B28" s="2" t="s">
        <v>180</v>
      </c>
      <c r="C28" s="2"/>
      <c r="D28" s="2" t="s">
        <v>155</v>
      </c>
      <c r="E28">
        <v>2026</v>
      </c>
      <c r="F28" s="2" t="s">
        <v>185</v>
      </c>
      <c r="G28" s="26">
        <f>1+$C32</f>
        <v>1</v>
      </c>
      <c r="H28" s="16">
        <v>1</v>
      </c>
      <c r="I28" s="2">
        <v>3</v>
      </c>
      <c r="J28" s="2" t="s">
        <v>184</v>
      </c>
    </row>
    <row r="29" spans="1:11" x14ac:dyDescent="0.25">
      <c r="D29" s="2"/>
      <c r="E29">
        <v>2027</v>
      </c>
      <c r="F29" s="2" t="s">
        <v>185</v>
      </c>
      <c r="H29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5" zoomScaleNormal="100" workbookViewId="0">
      <selection activeCell="G25" sqref="G25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85546875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_xlfn.TEXTJOIN(",",TRUE,[1]Regions!C3,[1]Regions!E3:AD3)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 t="shared" si="0"/>
        <v>UC_RSD_MaxGrowth_DistrictHeat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15</v>
      </c>
      <c r="J14" s="29">
        <f t="shared" si="1"/>
        <v>1</v>
      </c>
      <c r="K14" s="2">
        <v>1</v>
      </c>
      <c r="L14" s="16">
        <f t="shared" si="2"/>
        <v>-0.3</v>
      </c>
      <c r="M14" s="2">
        <v>5</v>
      </c>
      <c r="N14" s="2" t="str">
        <f t="shared" si="3"/>
        <v>RSD maximum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IF([1]Regions!C$3&lt;&gt;"",[1]Regions!C$3,"*")</f>
        <v>IE</v>
      </c>
      <c r="G36" s="48" t="str">
        <f>IF([1]Regions!C$3&lt;&gt;"",[1]Regions!D$3,"*")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8"/>
  <sheetViews>
    <sheetView zoomScaleNormal="100" workbookViewId="0">
      <selection activeCell="G19" sqref="G19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_xlfn.TEXTJOIN(",",TRUE,[1]Regions!C3:D3)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>-D17</f>
        <v>-0.1</v>
      </c>
      <c r="M6" s="2">
        <v>5</v>
      </c>
      <c r="N6" s="2" t="str">
        <f>_xlfn.TEXTJOIN(" ",TRUE,A17, "maximum growth rate of",B17)</f>
        <v>SRV maximum growth rate of Biomass</v>
      </c>
    </row>
    <row r="7" spans="2:14" x14ac:dyDescent="0.25">
      <c r="B7" s="2" t="str">
        <f>_xlfn.TEXTJOIN("_",TRUE,"UC",A18,"MaxGrowth",B18)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>-D18</f>
        <v>-0.1</v>
      </c>
      <c r="M7" s="2">
        <v>5</v>
      </c>
      <c r="N7" s="2" t="str">
        <f>_xlfn.TEXTJOIN(" ",TRUE,A18, "maximum growth rate of",B18)</f>
        <v>SRV maximum growth rate of Biogas</v>
      </c>
    </row>
    <row r="8" spans="2:14" x14ac:dyDescent="0.25">
      <c r="B8" s="2" t="str">
        <f>_xlfn.TEXTJOIN("_",TRUE,"UC",A19,"MaxGrowth",B19)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>-D19</f>
        <v>-0.3</v>
      </c>
      <c r="M8" s="2">
        <v>5</v>
      </c>
      <c r="N8" s="2" t="str">
        <f>_xlfn.TEXTJOIN(" ",TRUE,A19, "maximum growth rate of",B19)</f>
        <v>SRV maximum growth rate of AmbientHeat</v>
      </c>
    </row>
    <row r="9" spans="2:14" x14ac:dyDescent="0.25">
      <c r="B9" s="2" t="str">
        <f t="shared" ref="B9:B11" si="0">_xlfn.TEXTJOIN("_",TRUE,"UC",A20,"MaxGrowth",B20)</f>
        <v>UC_SRV_MaxGrowth_DistrictHeat</v>
      </c>
      <c r="C9" s="2" t="s">
        <v>144</v>
      </c>
      <c r="D9" s="2"/>
      <c r="F9" s="2" t="s">
        <v>222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ref="L9:L11" si="1">-D20</f>
        <v>-0.3</v>
      </c>
      <c r="M9" s="2">
        <v>5</v>
      </c>
      <c r="N9" s="2" t="str">
        <f t="shared" ref="N9:N11" si="2">_xlfn.TEXTJOIN(" ",TRUE,A20, "maximum growth rate of",B20)</f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1.03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 t="shared" si="0"/>
        <v>UC_SRV_MaxGrowth_Electricity</v>
      </c>
      <c r="C11" s="2" t="s">
        <v>144</v>
      </c>
      <c r="D11" s="2"/>
      <c r="F11" s="2" t="s">
        <v>223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228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228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229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0.2</v>
      </c>
      <c r="D20">
        <v>0.3</v>
      </c>
    </row>
    <row r="21" spans="1:8" x14ac:dyDescent="0.25">
      <c r="A21" t="s">
        <v>139</v>
      </c>
      <c r="B21" t="s">
        <v>192</v>
      </c>
      <c r="C21" s="50">
        <v>0.03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IF([1]Regions!C$3&lt;&gt;"",[1]Regions!C$3,"*")</f>
        <v>IE</v>
      </c>
      <c r="G27" s="48" t="str">
        <f>IF([1]Regions!C$3&lt;&gt;"",[1]Regions!D$3,"*")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2222</v>
      </c>
      <c r="G28">
        <f>F28</f>
        <v>2222</v>
      </c>
      <c r="H28" t="str">
        <f xml:space="preserve"> _xlfn.TEXTJOIN(",",TRUE,F6:F10)</f>
        <v>SRVBIO,SRVBGS,SRVAHT,SRVAHT2,SRVHET*,SRVGAS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2023-04-14T22:56:23Z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531760632991790</vt:r8>
  </property>
</Properties>
</file>