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E8ADFFF6-F5B3-419C-B2CE-40C72019578B}" xr6:coauthVersionLast="45" xr6:coauthVersionMax="47" xr10:uidLastSave="{00000000-0000-0000-0000-000000000000}"/>
  <bookViews>
    <workbookView xWindow="-120" yWindow="-1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8" i="1" l="1"/>
  <c r="J19" i="8" l="1"/>
  <c r="J12" i="8" l="1"/>
  <c r="J10" i="8"/>
  <c r="B12" i="8" l="1"/>
  <c r="B10" i="8"/>
  <c r="L6" i="8" l="1"/>
  <c r="J6" i="8"/>
  <c r="J16" i="8" l="1"/>
  <c r="H26" i="5" l="1"/>
  <c r="G26" i="5"/>
  <c r="G25" i="5"/>
  <c r="F25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9" i="5"/>
  <c r="L9" i="5"/>
  <c r="J9" i="5"/>
  <c r="B9" i="5"/>
  <c r="N8" i="5"/>
  <c r="L8" i="5"/>
  <c r="J8" i="5"/>
  <c r="B8" i="5"/>
  <c r="N7" i="5"/>
  <c r="L7" i="5"/>
  <c r="J7" i="5"/>
  <c r="B7" i="5"/>
  <c r="N6" i="5"/>
  <c r="L6" i="5"/>
  <c r="J6" i="5"/>
  <c r="B6" i="5"/>
  <c r="B2" i="5"/>
  <c r="N16" i="8"/>
  <c r="B16" i="8"/>
  <c r="L16" i="8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<sst xmlns="http://schemas.openxmlformats.org/spreadsheetml/2006/main" count="516" uniqueCount="229">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</sst>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3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3" si="1">1+$C16</f>
        <v>1.05</v>
      </c>
      <c r="H6" s="2">
        <v>1</v>
      </c>
      <c r="I6" s="16">
        <f t="shared" ref="I6:I13" si="2">-D16</f>
        <v>-0.1</v>
      </c>
      <c r="J6" s="2">
        <v>5</v>
      </c>
      <c r="K6" s="2" t="str">
        <f t="shared" ref="K6:K13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223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si="0"/>
        <v>UC_PWR_MaxGrowth_DH_SOL</v>
      </c>
      <c r="C13" s="2" t="s">
        <v>13</v>
      </c>
      <c r="D13" s="2" t="s">
        <v>224</v>
      </c>
      <c r="E13">
        <v>2018</v>
      </c>
      <c r="F13" s="2" t="s">
        <v>15</v>
      </c>
      <c r="G13" s="26">
        <f t="shared" si="1"/>
        <v>1.05</v>
      </c>
      <c r="H13" s="2">
        <v>1</v>
      </c>
      <c r="I13" s="16">
        <f t="shared" si="2"/>
        <v>-0.1</v>
      </c>
      <c r="J13" s="2">
        <v>5</v>
      </c>
      <c r="K13" s="2" t="str">
        <f t="shared" si="3"/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225</v>
      </c>
      <c r="C22" s="11">
        <v>0.05</v>
      </c>
      <c r="D22">
        <v>0.1</v>
      </c>
    </row>
    <row r="23" spans="1:11" x14ac:dyDescent="0.25">
      <c r="A23" t="s">
        <v>128</v>
      </c>
      <c r="B23" t="s">
        <v>226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zoomScaleNormal="100" workbookViewId="0">
      <selection activeCell="A16" sqref="A16:XFD1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_xlfn.TEXTJOIN("_",TRUE,"UC",A29,"MaxDeGrowth",B28)</f>
        <v>UC_RSD_MaxDeGrowth_Peat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>1+C29</f>
        <v>1.2</v>
      </c>
      <c r="K13" s="2">
        <v>1</v>
      </c>
      <c r="L13" s="16">
        <f>-D29</f>
        <v>-0.1</v>
      </c>
      <c r="M13" s="2">
        <v>5</v>
      </c>
      <c r="N13" s="2" t="str">
        <f>_xlfn.TEXTJOIN(" ",TRUE,A29, "maximum growth rate of",B29)</f>
        <v>RSD maximum growth rate of Electricity</v>
      </c>
    </row>
    <row r="14" spans="2:14" x14ac:dyDescent="0.25">
      <c r="B14" s="2" t="str">
        <f>_xlfn.TEXTJOIN("_",TRUE,"UC",A30,"MaxGrowth",B30)</f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>1+C30</f>
        <v>1.1000000000000001</v>
      </c>
      <c r="K14" s="2">
        <v>1</v>
      </c>
      <c r="L14" s="16">
        <f>-D30</f>
        <v>0</v>
      </c>
      <c r="M14" s="2">
        <v>5</v>
      </c>
      <c r="N14" s="2" t="str">
        <f>_xlfn.TEXTJOIN(" ",TRUE,A30, "maximum growth rate of",B30)</f>
        <v>RSD maximum growth rate of Ethanol</v>
      </c>
    </row>
    <row r="15" spans="2:14" x14ac:dyDescent="0.25">
      <c r="B15" s="2" t="str">
        <f>_xlfn.TEXTJOIN("_",TRUE,"UC",A31,"MaxGrowth",B31)</f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>1+C31</f>
        <v>1.0249999999999999</v>
      </c>
      <c r="K15" s="2">
        <v>1</v>
      </c>
      <c r="L15" s="16">
        <f>-D31</f>
        <v>-0.1</v>
      </c>
      <c r="M15" s="2">
        <v>5</v>
      </c>
      <c r="N15" s="2" t="str">
        <f>_xlfn.TEXTJOIN(" ",TRUE,A31, "maximum growth rate of",B31)</f>
        <v>RSD maximum growth rate of Gas</v>
      </c>
    </row>
    <row r="16" spans="2:14" x14ac:dyDescent="0.25">
      <c r="B16" s="2" t="str">
        <f>_xlfn.TEXTJOIN("_",TRUE,"UC",A32,"MinGrowth",B32)</f>
        <v>UC_RSD_MinGrowth_DistrictHeat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185</v>
      </c>
      <c r="J16" s="29">
        <f>1+C32</f>
        <v>1.04</v>
      </c>
      <c r="K16" s="2">
        <v>1</v>
      </c>
      <c r="L16" s="16">
        <f>-D33</f>
        <v>-0.1</v>
      </c>
      <c r="M16" s="2">
        <v>5</v>
      </c>
      <c r="N16" s="2" t="str">
        <f>_xlfn.TEXTJOIN(" ",TRUE,A32, "minimum growth rate of",B32)</f>
        <v>RSD minimum growth rate of DistrictHeat</v>
      </c>
    </row>
    <row r="17" spans="1:14" x14ac:dyDescent="0.25">
      <c r="B17" s="2" t="str">
        <f t="shared" ref="B17:B18" si="0">_xlfn.TEXTJOIN("_",TRUE,"UC",A33,"MaxGrowth",B33)</f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ref="J17:J18" si="1">1+C33</f>
        <v>1.0249999999999999</v>
      </c>
      <c r="K17" s="2">
        <v>1</v>
      </c>
      <c r="L17" s="16">
        <f t="shared" ref="L17:L18" si="2">-D33</f>
        <v>-0.1</v>
      </c>
      <c r="M17" s="2">
        <v>5</v>
      </c>
      <c r="N17" s="2" t="str">
        <f t="shared" ref="N17:N18" si="3">_xlfn.TEXTJOIN(" ",TRUE,A33, "maximum growth rate of",B33)</f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0.04</v>
      </c>
      <c r="D32">
        <v>0.3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zoomScaleNormal="100" workbookViewId="0">
      <selection activeCell="K22" sqref="K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1.25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 t="shared" ref="B9:B10" si="0"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 t="shared" ref="J9:J11" si="1">1+C19</f>
        <v>1.03</v>
      </c>
      <c r="K9" s="2">
        <v>1</v>
      </c>
      <c r="L9" s="16">
        <f t="shared" ref="L9:L10" si="2">-D19</f>
        <v>0</v>
      </c>
      <c r="M9" s="2">
        <v>5</v>
      </c>
      <c r="N9" s="2" t="str">
        <f t="shared" ref="N9:N10" si="3">_xlfn.TEXTJOIN(" ",TRUE,A19, "maximum growth rate of",B19)</f>
        <v>SRV maximum growth rate of Gas</v>
      </c>
    </row>
    <row r="10" spans="1:14" x14ac:dyDescent="0.25">
      <c r="B10" s="2" t="str">
        <f t="shared" si="0"/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 t="shared" si="1"/>
        <v>1.1499999999999999</v>
      </c>
      <c r="K10" s="2">
        <v>1</v>
      </c>
      <c r="L10" s="16">
        <f t="shared" si="2"/>
        <v>-0.3</v>
      </c>
      <c r="M10" s="2">
        <v>5</v>
      </c>
      <c r="N10" s="2" t="str">
        <f t="shared" si="3"/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227</v>
      </c>
      <c r="G11" s="2" t="s">
        <v>142</v>
      </c>
      <c r="H11" s="2">
        <v>2021</v>
      </c>
      <c r="I11" s="2" t="s">
        <v>15</v>
      </c>
      <c r="J11" s="29">
        <f t="shared" si="1"/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227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15</v>
      </c>
      <c r="J13" s="29">
        <f>1+C22</f>
        <v>1.03</v>
      </c>
      <c r="K13" s="2">
        <v>1</v>
      </c>
      <c r="L13" s="16">
        <f>-D22</f>
        <v>-0.1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0.25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0.15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0.03</v>
      </c>
      <c r="D22">
        <v>0.1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IF([1]Regions!C$3&lt;&gt;"",[1]Regions!C$3,"*")</f>
        <v>IE</v>
      </c>
      <c r="G25" s="48" t="str">
        <f>IF([1]Regions!C$3&lt;&gt;"",[1]Regions!D$3,"*")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9" zoomScaleNormal="100" workbookViewId="0">
      <selection activeCell="L9" sqref="L9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>-$B$53*L29/1000</f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2023-03-26T09:14:44Z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76667428016662</vt:r8>
  </property>
</Properties>
</file>