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filterPrivacy="1"/>
  <bookViews>
    <workbookView xWindow="2805" yWindow="1815" windowWidth="19200" windowHeight="11175" activeTab="0"/>
  </bookViews>
  <sheets>
    <sheet name="Cover" sheetId="19" r:id="rId3"/>
    <sheet name="Legend" sheetId="14" r:id="rId4"/>
    <sheet name="AFA" sheetId="1" r:id="rId5"/>
    <sheet name="EFF" sheetId="17" r:id="rId6"/>
    <sheet name="FillTable" sheetId="5" r:id="rId7"/>
    <sheet name="Regions" sheetId="15" r:id="rId8"/>
    <sheet name="TechSelection" sheetId="16" r:id="rId9"/>
    <sheet name="BY_S-SH" sheetId="7" r:id="rId10"/>
    <sheet name="BY_S-WH" sheetId="9" r:id="rId11"/>
    <sheet name="BY_S-SC" sheetId="11" r:id="rId12"/>
    <sheet name="BY_S-EAP" sheetId="18" r:id="rId13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<sst xmlns="http://schemas.openxmlformats.org/spreadsheetml/2006/main" count="1415" uniqueCount="274">
  <si>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</si>
  <si>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</si>
  <si>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</si>
  <si>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</si>
  <si>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</si>
  <si>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</si>
  <si>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</si>
  <si>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</si>
  <si>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</si>
  <si>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</si>
  <si>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</si>
  <si>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</si>
  <si>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</si>
  <si>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</si>
  <si>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</si>
  <si>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</si>
  <si>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</si>
  <si>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</si>
  <si>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</si>
  <si>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</si>
  <si>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</si>
  <si>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</si>
  <si>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</si>
  <si>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</si>
  <si>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</si>
  <si>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</si>
  <si>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</si>
  <si>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</si>
  <si>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</si>
  <si>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</si>
  <si>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</si>
  <si>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</si>
  <si>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</si>
  <si>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</si>
  <si>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</si>
  <si>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</si>
  <si>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</si>
  <si>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</si>
  <si>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</si>
  <si>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</si>
  <si>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</si>
  <si>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</si>
  <si>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</si>
  <si>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</si>
  <si>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</si>
  <si>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</si>
  <si>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</si>
  <si>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</si>
  <si>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</si>
  <si>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</si>
  <si>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</si>
  <si>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</si>
  <si>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</si>
  <si>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</si>
  <si>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</si>
  <si>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</si>
  <si>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</si>
  <si>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</si>
  <si>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</si>
  <si>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</si>
  <si>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</si>
  <si>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</si>
  <si>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</si>
  <si>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</si>
  <si>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</si>
  <si>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</si>
  <si>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</si>
  <si>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</si>
  <si>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</si>
  <si>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</si>
  <si>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</si>
  <si>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</si>
  <si>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</si>
  <si>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</si>
  <si>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</si>
  <si>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</si>
  <si>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</si>
  <si>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</si>
  <si>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</si>
  <si>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</si>
  <si>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</si>
  <si>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</si>
  <si>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</si>
  <si>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</si>
  <si>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</si>
  <si>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</si>
  <si>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</si>
  <si>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</si>
  <si>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</si>
  <si>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</si>
  <si>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</si>
  <si>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</si>
  <si>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</si>
  <si>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</si>
  <si>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</si>
  <si>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</si>
  <si>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</si>
  <si>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</si>
  <si>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</si>
  <si>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</si>
  <si>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</si>
  <si>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</si>
  <si>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</si>
  <si>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</si>
  <si>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</si>
  <si>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</si>
  <si>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</si>
  <si>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</si>
  <si>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</si>
  <si>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</si>
  <si>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</si>
  <si>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</si>
  <si>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</si>
  <si>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</si>
  <si>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</si>
  <si>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</si>
  <si>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</si>
  <si>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</si>
  <si>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</si>
  <si>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</si>
  <si>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</si>
  <si>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</si>
  <si>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</si>
  <si>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</si>
  <si>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</si>
  <si>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</si>
  <si>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</si>
  <si>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</si>
  <si>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</si>
  <si>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</si>
  <si>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</si>
  <si>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</si>
  <si>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</si>
  <si>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</si>
  <si>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</si>
  <si>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</si>
  <si>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</si>
  <si>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</si>
  <si>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</si>
  <si>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</si>
  <si>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</si>
  <si>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</si>
  <si>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</si>
  <si>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</si>
  <si>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</si>
  <si>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</si>
  <si>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</si>
  <si>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</si>
  <si>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</si>
  <si>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</si>
  <si>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</si>
  <si>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</si>
  <si>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</si>
  <si>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</si>
  <si>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</si>
  <si>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</si>
  <si>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</si>
  <si>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</si>
  <si>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</si>
  <si>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</si>
  <si>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</si>
  <si>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</si>
  <si>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</si>
  <si>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</si>
  <si>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</si>
  <si>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</si>
  <si>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</si>
  <si>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</si>
  <si>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</si>
  <si>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</si>
  <si>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</si>
  <si>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</si>
  <si>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</si>
  <si>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</si>
  <si>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</si>
  <si>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</si>
  <si>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</si>
  <si>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</si>
  <si>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</si>
  <si>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</si>
  <si>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</si>
  <si>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</si>
  <si>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</si>
  <si>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</si>
  <si>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</si>
  <si>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</si>
  <si>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</si>
  <si>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</si>
  <si>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</si>
  <si>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</si>
  <si>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</si>
  <si>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</si>
  <si>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</si>
  <si>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</si>
  <si>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</si>
  <si>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</si>
  <si>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</si>
  <si>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</si>
  <si>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</si>
  <si>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</si>
  <si>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</si>
  <si>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</si>
  <si>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</si>
  <si>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</si>
  <si>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</si>
  <si>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</si>
  <si>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</si>
  <si>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</si>
  <si>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</si>
  <si>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</si>
  <si>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</si>
  <si>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</si>
  <si>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</si>
  <si>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2018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</si>
  <si>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</si>
  <si>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</si>
  <si>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</si>
  <si>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</si>
  <si>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</si>
  <si>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</si>
  <si>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</si>
  <si>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</si>
  <si>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</si>
  <si>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</si>
  <si>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</si>
  <si>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</si>
  <si>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</si>
  <si>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</si>
  <si>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</si>
  <si>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</si>
  <si>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</si>
  <si>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</si>
  <si>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</si>
  <si>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</si>
  <si>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</si>
  <si>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</si>
  <si>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</si>
  <si>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</si>
  <si>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</si>
  <si>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</si>
  <si>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</si>
  <si>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</si>
  <si>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</si>
  <si>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</si>
  <si>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S-OEL-CS_ELC_X0</t>
  </si>
  <si>
    <t>S-OEL-PU_ELC_X0</t>
  </si>
  <si>
    <t>S-REF-CS_ELC_X0</t>
  </si>
  <si>
    <t>S-REF-PU_ELC_X0</t>
  </si>
  <si>
    <t>S-LIG-CS_ELC_X0</t>
  </si>
  <si>
    <t>S-LIG-PU_ELC_X0</t>
  </si>
  <si>
    <t>S-PLIG-PU_X1</t>
  </si>
  <si>
    <t>S-PLIG-PU_X2</t>
  </si>
  <si>
    <t>S-PLIG-PU_X3</t>
  </si>
  <si>
    <t>S-PLIG-PU_X4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</si>
  <si>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</si>
  <si>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</si>
  <si>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</si>
  <si>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</si>
  <si>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</si>
  <si>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</si>
  <si>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</si>
  <si>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</si>
  <si>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</si>
  <si>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</si>
  <si>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</si>
  <si>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</si>
  <si>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</si>
  <si>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</si>
  <si>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</si>
  <si>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</si>
  <si>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</si>
  <si>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</si>
  <si>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</si>
  <si>
    <t>S-SH-CS_BIO_X0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</si>
</sst>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00013208389"/>
      <name val="Calibri"/>
      <family val="2"/>
      <scheme val="minor"/>
    </font>
    <font>
      <sz val="11"/>
      <color theme="7" tint="-0.49990001320838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10001456737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20001626015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theme="0"/>
      </top>
      <bottom style="medium">
        <color theme="0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theme="0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>
      <alignment/>
      <protection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left"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4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0" fillId="5" borderId="9" xfId="0" applyFill="1" applyBorder="1"/>
    <xf numFmtId="0" fontId="14" fillId="0" borderId="0" xfId="0" applyFont="1"/>
    <xf numFmtId="0" fontId="13" fillId="2" borderId="10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15" fillId="6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7" borderId="15" xfId="0" applyFill="1" applyBorder="1"/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 applyProtection="1">
      <alignment horizontal="left" vertical="center"/>
      <protection locked="0"/>
    </xf>
    <xf numFmtId="0" fontId="5" fillId="9" borderId="16" xfId="0" applyFont="1" applyFill="1" applyBorder="1"/>
    <xf numFmtId="0" fontId="0" fillId="0" borderId="9" xfId="0" applyBorder="1"/>
    <xf numFmtId="0" fontId="0" fillId="0" borderId="13" xfId="0" applyBorder="1"/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0" borderId="16" xfId="0" applyFont="1" applyFill="1" applyBorder="1"/>
    <xf numFmtId="0" fontId="4" fillId="10" borderId="17" xfId="0" applyFont="1" applyFill="1" applyBorder="1"/>
    <xf numFmtId="0" fontId="4" fillId="11" borderId="17" xfId="0" applyFont="1" applyFill="1" applyBorder="1" applyAlignment="1">
      <alignment horizontal="center"/>
    </xf>
    <xf numFmtId="0" fontId="4" fillId="0" borderId="0" xfId="0" applyFont="1"/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2" fontId="0" fillId="6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0" fillId="4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19" fillId="12" borderId="0" xfId="21" applyFont="1" applyFill="1" applyAlignment="1">
      <alignment vertical="center"/>
      <protection/>
    </xf>
    <xf numFmtId="0" fontId="18" fillId="12" borderId="0" xfId="21" applyFont="1" applyFill="1" applyAlignment="1">
      <alignment vertical="center"/>
      <protection/>
    </xf>
    <xf numFmtId="0" fontId="0" fillId="13" borderId="0" xfId="21" applyFont="1" applyFill="1" applyAlignment="1">
      <alignment vertical="center"/>
      <protection/>
    </xf>
    <xf numFmtId="0" fontId="20" fillId="12" borderId="0" xfId="21" applyFont="1" applyFill="1" applyAlignment="1">
      <alignment vertical="center"/>
      <protection/>
    </xf>
    <xf numFmtId="0" fontId="21" fillId="12" borderId="0" xfId="21" applyFont="1" applyFill="1" applyAlignment="1">
      <alignment vertical="center"/>
      <protection/>
    </xf>
    <xf numFmtId="0" fontId="12" fillId="4" borderId="0" xfId="21" applyFont="1" applyFill="1" applyAlignment="1">
      <alignment vertical="center"/>
      <protection/>
    </xf>
    <xf numFmtId="0" fontId="3" fillId="12" borderId="0" xfId="21" applyFont="1" applyFill="1" applyAlignment="1">
      <alignment vertical="center"/>
      <protection/>
    </xf>
    <xf numFmtId="0" fontId="22" fillId="12" borderId="0" xfId="21" applyFont="1" applyFill="1" applyAlignment="1">
      <alignment vertical="center"/>
      <protection/>
    </xf>
    <xf numFmtId="0" fontId="3" fillId="4" borderId="0" xfId="21" applyFont="1" applyFill="1" applyAlignment="1">
      <alignment vertical="center"/>
      <protection/>
    </xf>
    <xf numFmtId="164" fontId="3" fillId="4" borderId="0" xfId="21" applyNumberFormat="1" applyFont="1" applyFill="1" applyAlignment="1">
      <alignment horizontal="left" vertical="center"/>
      <protection/>
    </xf>
    <xf numFmtId="0" fontId="23" fillId="12" borderId="0" xfId="21" applyFont="1" applyFill="1" applyAlignment="1">
      <alignment vertical="center"/>
      <protection/>
    </xf>
    <xf numFmtId="0" fontId="24" fillId="4" borderId="0" xfId="21" applyFont="1" applyFill="1" applyAlignment="1">
      <alignment vertical="center"/>
      <protection/>
    </xf>
    <xf numFmtId="0" fontId="18" fillId="4" borderId="0" xfId="20" applyFill="1" applyAlignment="1">
      <alignment vertical="center"/>
    </xf>
    <xf numFmtId="0" fontId="3" fillId="4" borderId="0" xfId="21" applyFont="1" applyFill="1" applyAlignment="1">
      <alignment vertical="center"/>
      <protection/>
    </xf>
    <xf numFmtId="0" fontId="19" fillId="4" borderId="0" xfId="21" applyFont="1" applyFill="1" applyAlignment="1">
      <alignment horizontal="center" vertical="center"/>
      <protection/>
    </xf>
    <xf numFmtId="0" fontId="18" fillId="4" borderId="0" xfId="20" applyFill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sheetMetadata" Target="metadata.xml" /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15" Type="http://schemas.openxmlformats.org/officeDocument/2006/relationships/calcChain" Target="calcChain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7" Type="http://schemas.openxmlformats.org/officeDocument/2006/relationships/image" Target="../media/image5.pn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608" t="8923" r="7736" b="12915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58" t="6553" r="4000" b="6326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88" t="26188" r="3988" b="26187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8275" y="5476875"/>
          <a:ext cx="2447925" cy="3905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3.bin" /><Relationship Id="rId1" Type="http://schemas.openxmlformats.org/officeDocument/2006/relationships/comments" Target="../comments3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6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3.vml" /><Relationship Id="rId1" Type="http://schemas.openxmlformats.org/officeDocument/2006/relationships/ctrlProp" Target="../ctrProps/ctrProp1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workbookViewId="0" topLeftCell="A7">
      <selection pane="topLeft" activeCell="C14" sqref="C1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workbookViewId="0" topLeftCell="A1"/>
  </sheetViews>
  <sheetFormatPr defaultColWidth="9.14428571428571" defaultRowHeight="15"/>
  <cols>
    <col min="1" max="1" width="19.5714285714286" customWidth="1"/>
    <col min="2" max="3" width="27.4285714285714" customWidth="1"/>
    <col min="7" max="7" width="42.5714285714286" customWidth="1"/>
    <col min="8" max="8" width="56.5714285714286" customWidth="1"/>
    <col min="9" max="9" width="101.571428571429" bestFit="1" customWidth="1"/>
  </cols>
  <sheetData>
    <row r="3" spans="1:3" ht="15">
      <c r="A3" s="22" t="s">
        <v>32</v>
      </c>
      <c r="B3" s="23" t="s">
        <v>49</v>
      </c>
      <c r="C3" t="s">
        <v>50</v>
      </c>
    </row>
    <row r="4" spans="1:3" ht="18.75">
      <c r="A4" s="24" t="s">
        <v>33</v>
      </c>
      <c r="B4" s="25"/>
      <c r="C4" s="26"/>
    </row>
    <row r="5" spans="1:3" ht="15">
      <c r="A5" s="40"/>
      <c r="B5" s="77" t="str">
        <f>"Veda Fill table"</f>
        <v>Veda Fill table</v>
      </c>
      <c r="C5" s="78"/>
    </row>
    <row r="6" spans="1:3" ht="15">
      <c r="A6" s="27"/>
      <c r="B6" s="79" t="s">
        <v>34</v>
      </c>
      <c r="C6" s="80"/>
    </row>
    <row r="7" spans="1:1" ht="15">
      <c r="A7" s="28"/>
    </row>
    <row r="8" spans="1:3" ht="18.75">
      <c r="A8" s="14" t="s">
        <v>51</v>
      </c>
      <c r="B8" s="29"/>
      <c r="C8" s="15"/>
    </row>
    <row r="9" spans="1:3" ht="15">
      <c r="A9" s="30" t="s">
        <v>52</v>
      </c>
      <c r="B9" s="31" t="s">
        <v>53</v>
      </c>
      <c r="C9" s="32"/>
    </row>
    <row r="10" spans="1:3" ht="15">
      <c r="A10" s="33" t="s">
        <v>52</v>
      </c>
      <c r="B10" s="34" t="s">
        <v>54</v>
      </c>
      <c r="C10" s="35"/>
    </row>
    <row r="11" spans="1:3" ht="15">
      <c r="A11" s="36"/>
      <c r="B11" s="31" t="s">
        <v>55</v>
      </c>
      <c r="C11" s="36"/>
    </row>
    <row r="14" spans="1:1" ht="21">
      <c r="A14" s="21" t="s">
        <v>56</v>
      </c>
    </row>
    <row r="15" spans="1:3" ht="15">
      <c r="A15" s="37" t="s">
        <v>57</v>
      </c>
      <c r="B15" s="37" t="s">
        <v>58</v>
      </c>
      <c r="C15" s="37" t="s">
        <v>59</v>
      </c>
    </row>
    <row r="16" spans="1:3" ht="15">
      <c r="A16" s="38" t="s">
        <v>60</v>
      </c>
      <c r="B16" s="39"/>
      <c r="C16" s="39"/>
    </row>
    <row r="17" spans="1:3" ht="15">
      <c r="A17" s="1" t="s">
        <v>61</v>
      </c>
      <c r="B17" s="1"/>
      <c r="C17" s="1" t="s">
        <v>62</v>
      </c>
    </row>
    <row r="18" spans="1:3" ht="15">
      <c r="A18" s="4" t="s">
        <v>63</v>
      </c>
      <c r="B18" s="4"/>
      <c r="C18" s="4" t="s">
        <v>29</v>
      </c>
    </row>
    <row r="19" spans="1:3" ht="15">
      <c r="A19" s="2" t="s">
        <v>64</v>
      </c>
      <c r="B19" s="1"/>
      <c r="C19" s="1"/>
    </row>
    <row r="20" spans="1:3" ht="15">
      <c r="A20" s="1" t="s">
        <v>65</v>
      </c>
      <c r="B20" s="1"/>
      <c r="C20" s="1" t="s">
        <v>66</v>
      </c>
    </row>
    <row r="21" spans="1:3" ht="15">
      <c r="A21" s="1" t="s">
        <v>67</v>
      </c>
      <c r="B21" s="1"/>
      <c r="C21" s="1" t="s">
        <v>68</v>
      </c>
    </row>
    <row r="22" spans="1:3" ht="15">
      <c r="A22" s="1" t="s">
        <v>69</v>
      </c>
      <c r="B22" s="1"/>
      <c r="C22" s="1" t="s">
        <v>70</v>
      </c>
    </row>
    <row r="23" spans="1:3" ht="15">
      <c r="A23" s="2" t="s">
        <v>71</v>
      </c>
      <c r="B23" s="1"/>
      <c r="C23" s="1"/>
    </row>
    <row r="24" spans="1:3" ht="15">
      <c r="A24" s="1" t="s">
        <v>72</v>
      </c>
      <c r="B24" s="1"/>
      <c r="C24" s="1" t="s">
        <v>73</v>
      </c>
    </row>
    <row r="25" spans="1:3" ht="15">
      <c r="A25" s="1" t="s">
        <v>74</v>
      </c>
      <c r="B25" s="1"/>
      <c r="C25" s="1" t="s">
        <v>75</v>
      </c>
    </row>
    <row r="26" spans="1:3" ht="15">
      <c r="A26" s="1" t="s">
        <v>76</v>
      </c>
      <c r="B26" s="1"/>
      <c r="C26" s="1" t="s">
        <v>77</v>
      </c>
    </row>
    <row r="27" spans="1:3" ht="15">
      <c r="A27" s="1" t="s">
        <v>78</v>
      </c>
      <c r="B27" s="1"/>
      <c r="C27" s="1" t="s">
        <v>79</v>
      </c>
    </row>
    <row r="28" spans="1:3" ht="15">
      <c r="A28" s="1" t="s">
        <v>80</v>
      </c>
      <c r="B28" s="1"/>
      <c r="C28" s="1" t="s">
        <v>81</v>
      </c>
    </row>
    <row r="29" spans="1:3" ht="15">
      <c r="A29" s="1" t="s">
        <v>82</v>
      </c>
      <c r="B29" s="1"/>
      <c r="C29" s="1" t="s">
        <v>83</v>
      </c>
    </row>
    <row r="30" spans="1:3" ht="15">
      <c r="A30" s="4" t="s">
        <v>84</v>
      </c>
      <c r="B30" s="4"/>
      <c r="C30" s="4" t="s">
        <v>85</v>
      </c>
    </row>
    <row r="31" spans="1:1" ht="15">
      <c r="A31" s="2" t="s">
        <v>86</v>
      </c>
    </row>
    <row r="32" spans="1:3" ht="15">
      <c r="A32" s="1" t="s">
        <v>87</v>
      </c>
      <c r="B32" s="1" t="s">
        <v>88</v>
      </c>
      <c r="C32" s="1" t="s">
        <v>89</v>
      </c>
    </row>
    <row r="33" spans="1:3" ht="15">
      <c r="A33" s="1" t="s">
        <v>11</v>
      </c>
      <c r="B33" s="1" t="s">
        <v>11</v>
      </c>
      <c r="C33" s="1" t="s">
        <v>90</v>
      </c>
    </row>
    <row r="34" spans="1:3" ht="15">
      <c r="A34" s="1" t="s">
        <v>91</v>
      </c>
      <c r="B34" s="1" t="s">
        <v>22</v>
      </c>
      <c r="C34" s="1" t="s">
        <v>92</v>
      </c>
    </row>
    <row r="35" spans="1:3" ht="15">
      <c r="A35" s="1" t="s">
        <v>93</v>
      </c>
      <c r="B35" s="1" t="s">
        <v>10</v>
      </c>
      <c r="C35" s="1" t="s">
        <v>94</v>
      </c>
    </row>
    <row r="36" spans="1:3" ht="15">
      <c r="A36" s="1" t="s">
        <v>95</v>
      </c>
      <c r="B36" s="1" t="s">
        <v>20</v>
      </c>
      <c r="C36" s="1" t="s">
        <v>96</v>
      </c>
    </row>
    <row r="37" spans="1:3" ht="15">
      <c r="A37" s="1" t="s">
        <v>97</v>
      </c>
      <c r="B37" s="1" t="s">
        <v>98</v>
      </c>
      <c r="C37" s="1" t="s">
        <v>99</v>
      </c>
    </row>
    <row r="38" spans="1:3" ht="15">
      <c r="A38" s="1" t="s">
        <v>100</v>
      </c>
      <c r="B38" s="1" t="s">
        <v>25</v>
      </c>
      <c r="C38" s="1" t="s">
        <v>101</v>
      </c>
    </row>
    <row r="39" spans="1:3" ht="15">
      <c r="A39" s="1" t="s">
        <v>102</v>
      </c>
      <c r="B39" s="1" t="s">
        <v>12</v>
      </c>
      <c r="C39" s="1" t="s">
        <v>103</v>
      </c>
    </row>
    <row r="40" spans="1:3" ht="15">
      <c r="A40" s="1" t="s">
        <v>104</v>
      </c>
      <c r="B40" s="1" t="s">
        <v>105</v>
      </c>
      <c r="C40" s="1" t="s">
        <v>106</v>
      </c>
    </row>
    <row r="41" spans="1:3" ht="15">
      <c r="A41" s="1" t="s">
        <v>107</v>
      </c>
      <c r="B41" s="1" t="s">
        <v>21</v>
      </c>
      <c r="C41" s="1" t="s">
        <v>108</v>
      </c>
    </row>
    <row r="42" spans="1:3" ht="15">
      <c r="A42" s="1" t="s">
        <v>109</v>
      </c>
      <c r="B42" s="1" t="s">
        <v>110</v>
      </c>
      <c r="C42" s="1" t="s">
        <v>111</v>
      </c>
    </row>
    <row r="43" spans="1:3" ht="15">
      <c r="A43" s="1" t="s">
        <v>112</v>
      </c>
      <c r="B43" s="1" t="s">
        <v>113</v>
      </c>
      <c r="C43" s="1" t="s">
        <v>114</v>
      </c>
    </row>
    <row r="44" spans="1:3" ht="15">
      <c r="A44" s="1" t="s">
        <v>115</v>
      </c>
      <c r="B44" s="1" t="s">
        <v>116</v>
      </c>
      <c r="C44" s="1" t="s">
        <v>117</v>
      </c>
    </row>
    <row r="45" spans="1:3" ht="15">
      <c r="A45" s="1" t="s">
        <v>118</v>
      </c>
      <c r="B45" s="1" t="s">
        <v>119</v>
      </c>
      <c r="C45" s="1" t="s">
        <v>120</v>
      </c>
    </row>
    <row r="46" spans="1:3" ht="1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0010261536"/>
  </sheetPr>
  <dimension ref="A1:H56"/>
  <sheetViews>
    <sheetView workbookViewId="0" topLeftCell="A1">
      <selection pane="topLeft" activeCell="M43" sqref="M43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7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239</v>
      </c>
    </row>
    <row r="2" spans="1:1" ht="15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si="1" ref="H5">"S-SH-"&amp;F5&amp;"_"&amp;G5&amp;"*"</f>
        <v>S-SH-PU_COA*</v>
      </c>
    </row>
    <row r="6" spans="1:8" ht="15">
      <c r="A6" s="1" t="s">
        <v>37</v>
      </c>
      <c r="B6" s="1" t="str">
        <f t="shared" si="2" ref="B6:B17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si="3" ref="H6:H17">"S-SH-"&amp;F6&amp;"_"&amp;G6&amp;"*"</f>
        <v>S-SH-PU_LPG*</v>
      </c>
    </row>
    <row r="7" spans="1:8" ht="1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ht="1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ht="1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ht="1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37</v>
      </c>
      <c r="B12" s="4" t="str">
        <f t="shared" si="4" ref="B12:B13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si="5" ref="G13:G20">G5</f>
        <v>COA</v>
      </c>
      <c r="H13" s="1" t="str">
        <f t="shared" si="6" ref="H13">"S-SH-"&amp;F13&amp;"_"&amp;G13&amp;"*"</f>
        <v>S-SH-CS_COA*</v>
      </c>
    </row>
    <row r="14" spans="1:8" ht="1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ht="1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0.114155251141553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ht="1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ht="1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ht="1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ht="1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>
      <c r="A20" s="12" t="s">
        <v>37</v>
      </c>
      <c r="B20" s="12" t="str">
        <f t="shared" si="7" ref="B20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8" ref="B22">"S-WH-"&amp;F22&amp;"_"&amp;G22&amp;"*"</f>
        <v>S-WH-PU_COA*</v>
      </c>
      <c r="D22" s="7">
        <f>SUMIFS('BY_S-WH'!$L$2:$L$100,'BY_S-WH'!$C$2:$C$100,AFA!H22,'BY_S-WH'!$A$2:$A$100,"BASE",'BY_S-WH'!$B$2:$B$100,"AFA")</f>
        <v>0.022831050228310501</v>
      </c>
      <c r="F22" s="1" t="str">
        <f>Legend!$C$18</f>
        <v>PU</v>
      </c>
      <c r="G22" s="1" t="str">
        <f>Legend!B32</f>
        <v>COA</v>
      </c>
      <c r="H22" s="1" t="str">
        <f t="shared" si="9" ref="H22">"S-WH-"&amp;F22&amp;"_"&amp;G22&amp;"*"</f>
        <v>S-WH-PU_COA*</v>
      </c>
    </row>
    <row r="23" spans="1:8" ht="15">
      <c r="A23" s="1" t="s">
        <v>14</v>
      </c>
      <c r="B23" s="1" t="str">
        <f t="shared" si="10" ref="B23:B35">"S-WH-"&amp;F23&amp;"_"&amp;G23&amp;"*"</f>
        <v>S-WH-PU_LPG*</v>
      </c>
      <c r="D23" s="7">
        <f>SUMIFS('BY_S-WH'!$L$2:$L$100,'BY_S-WH'!$C$2:$C$100,AFA!H23,'BY_S-WH'!$A$2:$A$100,"BASE",'BY_S-WH'!$B$2:$B$100,"AFA")</f>
        <v>0.022831050228310501</v>
      </c>
      <c r="F23" s="1" t="str">
        <f>Legend!$C$18</f>
        <v>PU</v>
      </c>
      <c r="G23" s="1" t="str">
        <f>Legend!B33</f>
        <v>LPG</v>
      </c>
      <c r="H23" s="1" t="str">
        <f t="shared" si="11" ref="H23:H35">"S-WH-"&amp;F23&amp;"_"&amp;G23&amp;"*"</f>
        <v>S-WH-PU_LPG*</v>
      </c>
    </row>
    <row r="24" spans="1:8" ht="1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0.022831050228310501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ht="1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0.022831050228310501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ht="1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0.022831050228310501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ht="1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0.022831050228310501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ht="1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0.022831050228310501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ht="15">
      <c r="A29" s="1" t="s">
        <v>30</v>
      </c>
      <c r="B29" s="1" t="str">
        <f t="shared" si="12" ref="B29">"S-WH-"&amp;F29&amp;"_"&amp;G29&amp;"*"</f>
        <v>S-WH-CS_COA*</v>
      </c>
      <c r="D29" s="7">
        <f>SUMIFS('BY_S-WH'!$L$2:$L$100,'BY_S-WH'!$C$2:$C$100,AFA!H29,'BY_S-WH'!$A$2:$A$100,"BASE",'BY_S-WH'!$B$2:$B$100,"AFA")</f>
        <v>0.022831050228310501</v>
      </c>
      <c r="F29" s="1" t="str">
        <f>Legend!$C$17</f>
        <v>CS</v>
      </c>
      <c r="G29" s="1" t="str">
        <f t="shared" si="13" ref="G29:G35">G22</f>
        <v>COA</v>
      </c>
      <c r="H29" s="1" t="str">
        <f t="shared" si="14" ref="H29">"S-WH-"&amp;F29&amp;"_"&amp;G29&amp;"*"</f>
        <v>S-WH-CS_COA*</v>
      </c>
    </row>
    <row r="30" spans="1:8" ht="1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0.022831050228310501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ht="1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0.022831050228310501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ht="1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0.022831050228310501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ht="1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0.022831050228310501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ht="1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0.022831050228310501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ht="1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0.022831050228310501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15" ref="B37:B42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0.022831050228310501</v>
      </c>
      <c r="F37" s="1" t="str">
        <f>Legend!$C$18</f>
        <v>PU</v>
      </c>
      <c r="G37" s="1" t="str">
        <f>Legend!B32</f>
        <v>COA</v>
      </c>
      <c r="H37" s="1" t="str">
        <f t="shared" si="16" ref="H37:H49">"S-WH-"&amp;F37&amp;"_"&amp;G37&amp;"*"</f>
        <v>S-WH-PU_COA*</v>
      </c>
    </row>
    <row r="38" spans="1:8" ht="1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0.022831050228310501</v>
      </c>
      <c r="F38" s="1" t="str">
        <f>Legend!$C$18</f>
        <v>PU</v>
      </c>
      <c r="G38" s="1" t="str">
        <f>Legend!B33</f>
        <v>LPG</v>
      </c>
      <c r="H38" s="1" t="str">
        <f t="shared" si="17" ref="H38:H39">"S-WH-"&amp;F38&amp;"_"&amp;G38&amp;"*"</f>
        <v>S-WH-PU_LPG*</v>
      </c>
    </row>
    <row r="39" spans="1:8" ht="1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0.022831050228310501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ht="1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0.022831050228310501</v>
      </c>
      <c r="F40" s="1" t="str">
        <f>Legend!$C$18</f>
        <v>PU</v>
      </c>
      <c r="G40" s="1" t="str">
        <f>Legend!B35</f>
        <v>GAS</v>
      </c>
      <c r="H40" s="1" t="str">
        <f t="shared" si="18" ref="H40">"S-WH-"&amp;F40&amp;"_"&amp;G40&amp;"*"</f>
        <v>S-WH-PU_GAS*</v>
      </c>
    </row>
    <row r="41" spans="1:8" ht="1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0.022831050228310501</v>
      </c>
      <c r="F41" s="1" t="str">
        <f>Legend!$C$18</f>
        <v>PU</v>
      </c>
      <c r="G41" s="1" t="str">
        <f>Legend!B36</f>
        <v>BIO</v>
      </c>
      <c r="H41" s="1" t="str">
        <f t="shared" si="19" ref="H41">"S-WH-"&amp;F41&amp;"_"&amp;G41&amp;"*"</f>
        <v>S-WH-PU_BIO*</v>
      </c>
    </row>
    <row r="42" spans="1:8" ht="1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0.022831050228310501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ht="15">
      <c r="A43" s="4" t="s">
        <v>37</v>
      </c>
      <c r="B43" s="4" t="str">
        <f t="shared" si="20" ref="B43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0.022831050228310501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21" ref="B44:B49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0.022831050228310501</v>
      </c>
      <c r="F44" s="1" t="str">
        <f>Legend!$C$17</f>
        <v>CS</v>
      </c>
      <c r="G44" s="1" t="str">
        <f t="shared" si="22" ref="G44:G50">G37</f>
        <v>COA</v>
      </c>
      <c r="H44" s="1" t="str">
        <f t="shared" si="16"/>
        <v>S-WH-CS_COA*</v>
      </c>
    </row>
    <row r="45" spans="1:8" ht="1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0.022831050228310501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ht="1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0.022831050228310501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ht="1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0.022831050228310501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ht="1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0.022831050228310501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ht="1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0.022831050228310501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>
      <c r="A50" s="12" t="s">
        <v>37</v>
      </c>
      <c r="B50" s="12" t="str">
        <f t="shared" si="23" ref="B50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0.022831050228310501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0.0342465753424658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0.0342465753424658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37</v>
      </c>
      <c r="B55" s="1" t="str">
        <f t="shared" si="24" ref="B55:B56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0.0342465753424658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0.0342465753424658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orientation="portrait" paperSize="9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0010261536"/>
  </sheetPr>
  <dimension ref="A1:M67"/>
  <sheetViews>
    <sheetView workbookViewId="0" topLeftCell="A1">
      <selection pane="topLeft" activeCell="K20" sqref="K20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8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240</v>
      </c>
    </row>
    <row r="2" spans="1:1" ht="15">
      <c r="A2" s="6" t="s">
        <v>238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:B17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si="1" ref="H5:H17">"S-SH-"&amp;F5&amp;"_"&amp;G5&amp;"*"</f>
        <v>S-SH-PU_COA*</v>
      </c>
    </row>
    <row r="6" spans="1:8" ht="1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ht="1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ht="1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ht="1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ht="1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241</v>
      </c>
      <c r="B12" s="4" t="str">
        <f t="shared" si="2" ref="B12:B13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si="3" ref="G13:G20">G5</f>
        <v>COA</v>
      </c>
      <c r="H13" s="1" t="str">
        <f t="shared" si="4" ref="H13">"S-SH-"&amp;F13&amp;"_"&amp;G13&amp;"*"</f>
        <v>S-SH-CS_COA*</v>
      </c>
    </row>
    <row r="14" spans="1:8" ht="1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ht="1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ht="1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ht="1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ht="1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ht="1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>
      <c r="A20" s="12" t="s">
        <v>241</v>
      </c>
      <c r="B20" s="12" t="str">
        <f t="shared" si="5" ref="B20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6" ref="B22:B35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si="7" ref="H22:H35">"S-WH-"&amp;F22&amp;"_"&amp;G22&amp;"*"</f>
        <v>S-WH-PU_COA*</v>
      </c>
    </row>
    <row r="23" spans="1:8" ht="1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ht="1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ht="1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ht="1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ht="1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ht="1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ht="1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si="8" ref="G29:G35">G22</f>
        <v>COA</v>
      </c>
      <c r="H29" s="1" t="str">
        <f t="shared" si="7"/>
        <v>S-WH-CS_COA*</v>
      </c>
    </row>
    <row r="30" spans="1:8" ht="1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ht="1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ht="1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ht="1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ht="1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ht="1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9" ref="B37:B4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si="10" ref="H37:H48">"S-WH-"&amp;F37&amp;"_"&amp;G37&amp;"*"</f>
        <v>S-WH-PU_COA*</v>
      </c>
    </row>
    <row r="38" spans="1:8" ht="1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ht="1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ht="1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ht="1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ht="1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ht="15">
      <c r="A43" s="4" t="s">
        <v>241</v>
      </c>
      <c r="B43" s="4" t="str">
        <f t="shared" si="11" ref="B43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si="12" ref="G44:G50">G37</f>
        <v>COA</v>
      </c>
      <c r="H44" s="1" t="str">
        <f t="shared" si="10"/>
        <v>S-WH-CS_COA*</v>
      </c>
    </row>
    <row r="45" spans="1:8" ht="1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ht="1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ht="1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ht="1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8" ht="1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8" ht="15.75" thickBot="1">
      <c r="A50" s="12" t="s">
        <v>241</v>
      </c>
      <c r="B50" s="12" t="str">
        <f t="shared" si="13" ref="B50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241</v>
      </c>
      <c r="B55" s="1" t="str">
        <f t="shared" si="14" ref="B55:B56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8" ht="15">
      <c r="A57" s="9" t="s">
        <v>254</v>
      </c>
      <c r="B57" s="10"/>
      <c r="C57" s="10"/>
      <c r="D57" s="11"/>
      <c r="F57" s="10"/>
      <c r="G57" s="10"/>
      <c r="H57" s="10"/>
    </row>
    <row r="58" spans="1:8" ht="15">
      <c r="A58" s="1" t="s">
        <v>127</v>
      </c>
      <c r="B58" s="1" t="str">
        <f t="shared" si="15" ref="B58:B63">"S-"&amp;G58&amp;"-"&amp;F58&amp;"*"</f>
        <v>S-REF-PU*</v>
      </c>
      <c r="D58" s="7" t="str">
        <f>"*"&amp;SUMIFS('BY_S-EAP'!$L$2:$L$100,'BY_S-EAP'!$C$2:$C$100,EFF!H58,'BY_S-EAP'!$A$2:$A$100,"BASE",'BY_S-EAP'!$B$2:$B$100,"EFF")</f>
        <v>*58.0161562800535</v>
      </c>
      <c r="F58" s="1" t="str">
        <f>Legend!$C$18</f>
        <v>PU</v>
      </c>
      <c r="G58" s="1" t="str">
        <f>Legend!$C$26</f>
        <v>REF</v>
      </c>
      <c r="H58" s="1" t="str">
        <f t="shared" si="16" ref="H58:H63">"S-"&amp;G58&amp;"-"&amp;F58&amp;"*"</f>
        <v>S-REF-PU*</v>
      </c>
    </row>
    <row r="59" spans="1:8" ht="1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*33.4915536649298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8" ht="1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8" ht="1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ht="1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*4.3260777448279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ht="1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*2.49735718874874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0.009366584709050458</v>
      </c>
    </row>
    <row r="64" spans="1:13" ht="1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0.026860059092129972</v>
      </c>
    </row>
    <row r="65" spans="1:13" ht="15.75" thickBot="1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ht="1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0.0060882800608827838</v>
      </c>
    </row>
    <row r="67" spans="1:1" ht="15">
      <c r="A67" s="1" t="s">
        <v>30</v>
      </c>
    </row>
  </sheetData>
  <pageMargins left="0.7" right="0.7" top="0.75" bottom="0.75" header="0.3" footer="0.3"/>
  <pageSetup orientation="portrait" paperSize="9" r:id="rId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0010261536"/>
  </sheetPr>
  <dimension ref="B1:J21"/>
  <sheetViews>
    <sheetView workbookViewId="0" topLeftCell="A1">
      <selection pane="topLeft" activeCell="H23" sqref="H23"/>
    </sheetView>
  </sheetViews>
  <sheetFormatPr defaultColWidth="9.14428571428571" defaultRowHeight="15"/>
  <cols>
    <col min="1" max="1" width="9.14285714285714" style="16"/>
    <col min="2" max="2" width="11" style="16" customWidth="1"/>
    <col min="3" max="3" width="14.4285714285714" style="16" bestFit="1" customWidth="1"/>
    <col min="4" max="4" width="10.5714285714286" style="16" bestFit="1" customWidth="1"/>
    <col min="5" max="5" width="9.14285714285714" style="16"/>
    <col min="6" max="6" width="10.5714285714286" style="16" bestFit="1" customWidth="1"/>
    <col min="7" max="7" width="9.42857142857143" style="16" bestFit="1" customWidth="1"/>
    <col min="8" max="8" width="9.57142857142857" style="16" bestFit="1" customWidth="1"/>
    <col min="9" max="16384" width="9.14285714285714" style="16"/>
  </cols>
  <sheetData>
    <row r="1" spans="2:2" ht="23.25">
      <c r="B1" s="17" t="s">
        <v>13</v>
      </c>
    </row>
    <row r="3" spans="2:10" ht="1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.75" thickBot="1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ht="1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ht="1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="0" customFormat="1" ht="15"/>
    <row r="8" spans="2:10" ht="1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.75" thickBot="1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ht="1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ht="1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="0" customFormat="1" ht="15"/>
    <row r="13" spans="2:10" ht="1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ht="1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ht="1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ht="1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ht="1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ht="1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workbookViewId="0" topLeftCell="A1">
      <selection pane="topLeft" activeCell="C4" sqref="C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1" ht="15">
      <c r="A4">
        <v>1</v>
      </c>
    </row>
    <row r="5" spans="1:30" ht="1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ht="1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si="0" ref="E6:AD6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ht="1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si="1" ref="E7:AD7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2" ht="15.75" thickBot="1">
      <c r="A10" s="43" t="s">
        <v>133</v>
      </c>
      <c r="B10" s="43" t="s">
        <v>134</v>
      </c>
    </row>
    <row r="11" spans="1:2" ht="15">
      <c r="A11" s="44" t="s">
        <v>135</v>
      </c>
      <c r="B11" s="44" t="s">
        <v>136</v>
      </c>
    </row>
    <row r="12" spans="1:2" ht="15">
      <c r="A12" s="45" t="s">
        <v>137</v>
      </c>
      <c r="B12" s="45" t="s">
        <v>138</v>
      </c>
    </row>
    <row r="13" spans="1:2" ht="15">
      <c r="A13" s="45" t="s">
        <v>139</v>
      </c>
      <c r="B13" s="45" t="s">
        <v>140</v>
      </c>
    </row>
    <row r="14" spans="1:2" ht="15">
      <c r="A14" s="45" t="s">
        <v>141</v>
      </c>
      <c r="B14" s="45" t="s">
        <v>142</v>
      </c>
    </row>
    <row r="15" spans="1:2" ht="15">
      <c r="A15" s="45" t="s">
        <v>143</v>
      </c>
      <c r="B15" s="45" t="s">
        <v>144</v>
      </c>
    </row>
    <row r="16" spans="1:2" ht="15">
      <c r="A16" s="45" t="s">
        <v>145</v>
      </c>
      <c r="B16" s="45" t="s">
        <v>146</v>
      </c>
    </row>
    <row r="17" spans="1:2" ht="15">
      <c r="A17" s="45" t="s">
        <v>147</v>
      </c>
      <c r="B17" s="45" t="s">
        <v>148</v>
      </c>
    </row>
    <row r="18" spans="1:2" ht="15">
      <c r="A18" s="45" t="s">
        <v>149</v>
      </c>
      <c r="B18" s="45" t="s">
        <v>150</v>
      </c>
    </row>
    <row r="19" spans="1:2" ht="15">
      <c r="A19" s="45" t="s">
        <v>151</v>
      </c>
      <c r="B19" s="45" t="s">
        <v>152</v>
      </c>
    </row>
    <row r="20" spans="1:2" ht="15">
      <c r="A20" s="45" t="s">
        <v>153</v>
      </c>
      <c r="B20" s="45" t="s">
        <v>154</v>
      </c>
    </row>
    <row r="21" spans="1:2" ht="15">
      <c r="A21" s="45" t="s">
        <v>155</v>
      </c>
      <c r="B21" s="45" t="s">
        <v>156</v>
      </c>
    </row>
    <row r="22" spans="1:2" ht="15">
      <c r="A22" s="45" t="s">
        <v>157</v>
      </c>
      <c r="B22" s="45" t="s">
        <v>158</v>
      </c>
    </row>
    <row r="23" spans="1:2" ht="15">
      <c r="A23" s="45" t="s">
        <v>159</v>
      </c>
      <c r="B23" s="45" t="s">
        <v>160</v>
      </c>
    </row>
    <row r="24" spans="1:2" ht="15">
      <c r="A24" s="45" t="s">
        <v>161</v>
      </c>
      <c r="B24" s="45" t="s">
        <v>162</v>
      </c>
    </row>
    <row r="25" spans="1:2" ht="15">
      <c r="A25" s="45" t="s">
        <v>163</v>
      </c>
      <c r="B25" s="45" t="s">
        <v>164</v>
      </c>
    </row>
    <row r="26" spans="1:2" ht="15">
      <c r="A26" s="45" t="s">
        <v>165</v>
      </c>
      <c r="B26" s="45" t="s">
        <v>166</v>
      </c>
    </row>
    <row r="27" spans="1:2" ht="15">
      <c r="A27" s="45" t="s">
        <v>167</v>
      </c>
      <c r="B27" s="45" t="s">
        <v>168</v>
      </c>
    </row>
    <row r="28" spans="1:2" ht="15">
      <c r="A28" s="45" t="s">
        <v>169</v>
      </c>
      <c r="B28" s="45" t="s">
        <v>170</v>
      </c>
    </row>
    <row r="29" spans="1:2" ht="15">
      <c r="A29" s="45" t="s">
        <v>171</v>
      </c>
      <c r="B29" s="45" t="s">
        <v>172</v>
      </c>
    </row>
    <row r="30" spans="1:2" ht="15">
      <c r="A30" s="45" t="s">
        <v>173</v>
      </c>
      <c r="B30" s="45" t="s">
        <v>174</v>
      </c>
    </row>
    <row r="31" spans="1:2" ht="15">
      <c r="A31" s="45" t="s">
        <v>175</v>
      </c>
      <c r="B31" s="45" t="s">
        <v>176</v>
      </c>
    </row>
    <row r="32" spans="1:2" ht="15">
      <c r="A32" s="45" t="s">
        <v>177</v>
      </c>
      <c r="B32" s="45" t="s">
        <v>178</v>
      </c>
    </row>
    <row r="33" spans="1:2" ht="15">
      <c r="A33" s="45" t="s">
        <v>179</v>
      </c>
      <c r="B33" s="45" t="s">
        <v>180</v>
      </c>
    </row>
    <row r="34" spans="1:2" ht="15">
      <c r="A34" s="45" t="s">
        <v>181</v>
      </c>
      <c r="B34" s="45" t="s">
        <v>182</v>
      </c>
    </row>
    <row r="35" spans="1:2" ht="15">
      <c r="A35" s="45" t="s">
        <v>183</v>
      </c>
      <c r="B35" s="45" t="s">
        <v>184</v>
      </c>
    </row>
    <row r="36" spans="1:2" ht="15">
      <c r="A36" s="45" t="s">
        <v>185</v>
      </c>
      <c r="B36" s="45" t="s">
        <v>186</v>
      </c>
    </row>
    <row r="37" spans="1:1" ht="15">
      <c r="A37" s="46" t="s">
        <v>187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workbookViewId="0" topLeftCell="A1">
      <selection pane="topLeft" activeCell="G4" sqref="G4"/>
    </sheetView>
  </sheetViews>
  <sheetFormatPr defaultColWidth="9.14428571428571" defaultRowHeight="1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48" bestFit="1" customWidth="1"/>
    <col min="9" max="9" width="8.57142857142857" style="48" bestFit="1" customWidth="1"/>
    <col min="10" max="11" width="3.57142857142857" style="48" bestFit="1" customWidth="1"/>
    <col min="12" max="13" width="3.42857142857143" style="48" bestFit="1" customWidth="1"/>
    <col min="14" max="15" width="3.57142857142857" style="48" bestFit="1" customWidth="1"/>
    <col min="16" max="17" width="3.42857142857143" style="48" bestFit="1" customWidth="1"/>
    <col min="18" max="18" width="2.57142857142857" style="48" bestFit="1" customWidth="1"/>
    <col min="19" max="19" width="3.42857142857143" style="48" bestFit="1" customWidth="1"/>
    <col min="20" max="21" width="3.57142857142857" style="48" bestFit="1" customWidth="1"/>
    <col min="22" max="24" width="2.57142857142857" style="48" bestFit="1" customWidth="1"/>
    <col min="25" max="27" width="3.42857142857143" style="48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orientation="portrait" paperSize="9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 topLeftCell="A1">
      <selection pane="topLeft" activeCell="D33" sqref="D33"/>
    </sheetView>
  </sheetViews>
  <sheetFormatPr defaultRowHeight="15"/>
  <cols>
    <col min="3" max="3" width="18.5714285714286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273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ht="15">
      <c r="A3" t="s">
        <v>16</v>
      </c>
      <c r="B3" t="s">
        <v>14</v>
      </c>
      <c r="C3" t="s">
        <v>199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ht="15">
      <c r="A4" t="s">
        <v>16</v>
      </c>
      <c r="B4" t="s">
        <v>14</v>
      </c>
      <c r="C4" t="s">
        <v>200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ht="15">
      <c r="A5" t="s">
        <v>16</v>
      </c>
      <c r="B5" t="s">
        <v>14</v>
      </c>
      <c r="C5" t="s">
        <v>201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ht="15">
      <c r="A6" t="s">
        <v>16</v>
      </c>
      <c r="B6" t="s">
        <v>14</v>
      </c>
      <c r="C6" t="s">
        <v>202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ht="15">
      <c r="A7" t="s">
        <v>16</v>
      </c>
      <c r="B7" t="s">
        <v>14</v>
      </c>
      <c r="C7" t="s">
        <v>203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ht="15">
      <c r="A8" t="s">
        <v>16</v>
      </c>
      <c r="B8" t="s">
        <v>14</v>
      </c>
      <c r="C8" t="s">
        <v>204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 ht="15">
      <c r="A9" t="s">
        <v>16</v>
      </c>
      <c r="B9" t="s">
        <v>14</v>
      </c>
      <c r="C9" t="s">
        <v>205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ht="15">
      <c r="A10" t="s">
        <v>16</v>
      </c>
      <c r="B10" t="s">
        <v>14</v>
      </c>
      <c r="C10" t="s">
        <v>206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ht="15">
      <c r="A11" t="s">
        <v>16</v>
      </c>
      <c r="B11" t="s">
        <v>14</v>
      </c>
      <c r="C11" t="s">
        <v>207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ht="15">
      <c r="A12" t="s">
        <v>16</v>
      </c>
      <c r="B12" t="s">
        <v>14</v>
      </c>
      <c r="C12" t="s">
        <v>208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ht="15">
      <c r="A13" t="s">
        <v>16</v>
      </c>
      <c r="B13" t="s">
        <v>14</v>
      </c>
      <c r="C13" t="s">
        <v>209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ht="15">
      <c r="A14" t="s">
        <v>16</v>
      </c>
      <c r="B14" t="s">
        <v>14</v>
      </c>
      <c r="C14" t="s">
        <v>210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ht="15">
      <c r="A15" t="s">
        <v>16</v>
      </c>
      <c r="B15" t="s">
        <v>14</v>
      </c>
      <c r="C15" t="s">
        <v>211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ht="15">
      <c r="A16" t="s">
        <v>16</v>
      </c>
      <c r="B16" t="s">
        <v>14</v>
      </c>
      <c r="C16" t="s">
        <v>212</v>
      </c>
      <c r="D16" t="s">
        <v>17</v>
      </c>
      <c r="E16" t="s">
        <v>18</v>
      </c>
      <c r="F16" t="s">
        <v>17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ht="15">
      <c r="A17" t="s">
        <v>16</v>
      </c>
      <c r="B17" t="s">
        <v>14</v>
      </c>
      <c r="C17" t="s">
        <v>214</v>
      </c>
      <c r="D17" t="s">
        <v>17</v>
      </c>
      <c r="E17" t="s">
        <v>18</v>
      </c>
      <c r="F17" t="s">
        <v>17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ht="15">
      <c r="A18" t="s">
        <v>16</v>
      </c>
      <c r="B18" t="s">
        <v>127</v>
      </c>
      <c r="C18" t="s">
        <v>273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ht="15">
      <c r="A19" t="s">
        <v>16</v>
      </c>
      <c r="B19" t="s">
        <v>127</v>
      </c>
      <c r="C19" t="s">
        <v>199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0.33000000000000002</v>
      </c>
      <c r="M19">
        <v>0.33000000000000002</v>
      </c>
    </row>
    <row r="20" spans="1:13" ht="15">
      <c r="A20" t="s">
        <v>16</v>
      </c>
      <c r="B20" t="s">
        <v>127</v>
      </c>
      <c r="C20" t="s">
        <v>200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2.1000000000000001</v>
      </c>
      <c r="M20">
        <v>2.1000000000000001</v>
      </c>
    </row>
    <row r="21" spans="1:13" ht="15">
      <c r="A21" t="s">
        <v>16</v>
      </c>
      <c r="B21" t="s">
        <v>127</v>
      </c>
      <c r="C21" t="s">
        <v>201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ht="15">
      <c r="A22" t="s">
        <v>16</v>
      </c>
      <c r="B22" t="s">
        <v>127</v>
      </c>
      <c r="C22" t="s">
        <v>202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ht="15">
      <c r="A23" t="s">
        <v>16</v>
      </c>
      <c r="B23" t="s">
        <v>127</v>
      </c>
      <c r="C23" t="s">
        <v>203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204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ht="15">
      <c r="A25" t="s">
        <v>16</v>
      </c>
      <c r="B25" t="s">
        <v>127</v>
      </c>
      <c r="C25" t="s">
        <v>205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0.33000000000000002</v>
      </c>
      <c r="M25">
        <v>0.33000000000000002</v>
      </c>
    </row>
    <row r="26" spans="1:13" ht="15">
      <c r="A26" t="s">
        <v>16</v>
      </c>
      <c r="B26" t="s">
        <v>127</v>
      </c>
      <c r="C26" t="s">
        <v>206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ht="15">
      <c r="A27" t="s">
        <v>16</v>
      </c>
      <c r="B27" t="s">
        <v>127</v>
      </c>
      <c r="C27" t="s">
        <v>207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208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2.1000000000000001</v>
      </c>
      <c r="M28">
        <v>2.1000000000000001</v>
      </c>
    </row>
    <row r="29" spans="1:13" ht="15">
      <c r="A29" t="s">
        <v>16</v>
      </c>
      <c r="B29" t="s">
        <v>127</v>
      </c>
      <c r="C29" t="s">
        <v>209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ht="15">
      <c r="A30" t="s">
        <v>16</v>
      </c>
      <c r="B30" t="s">
        <v>127</v>
      </c>
      <c r="C30" t="s">
        <v>210</v>
      </c>
      <c r="D30" t="s">
        <v>17</v>
      </c>
      <c r="E30" t="s">
        <v>17</v>
      </c>
      <c r="F30" t="s">
        <v>215</v>
      </c>
      <c r="G30" t="s">
        <v>213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ht="15">
      <c r="A31" t="s">
        <v>16</v>
      </c>
      <c r="B31" t="s">
        <v>127</v>
      </c>
      <c r="C31" t="s">
        <v>211</v>
      </c>
      <c r="D31" t="s">
        <v>17</v>
      </c>
      <c r="E31" t="s">
        <v>17</v>
      </c>
      <c r="F31" t="s">
        <v>215</v>
      </c>
      <c r="G31" t="s">
        <v>213</v>
      </c>
      <c r="H31" t="s">
        <v>17</v>
      </c>
      <c r="I31" t="s">
        <v>17</v>
      </c>
      <c r="J31" t="s">
        <v>17</v>
      </c>
      <c r="K31" t="s">
        <v>17</v>
      </c>
      <c r="L31">
        <v>0.33000000000000002</v>
      </c>
      <c r="M31">
        <v>0.33000000000000002</v>
      </c>
    </row>
    <row r="32" spans="1:13" ht="15">
      <c r="A32" t="s">
        <v>16</v>
      </c>
      <c r="B32" t="s">
        <v>127</v>
      </c>
      <c r="C32" t="s">
        <v>212</v>
      </c>
      <c r="D32" t="s">
        <v>17</v>
      </c>
      <c r="E32" t="s">
        <v>17</v>
      </c>
      <c r="F32" t="s">
        <v>215</v>
      </c>
      <c r="G32" t="s">
        <v>213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ht="15">
      <c r="A33" t="s">
        <v>16</v>
      </c>
      <c r="B33" t="s">
        <v>127</v>
      </c>
      <c r="C33" t="s">
        <v>214</v>
      </c>
      <c r="D33" t="s">
        <v>17</v>
      </c>
      <c r="E33" t="s">
        <v>17</v>
      </c>
      <c r="F33" t="s">
        <v>215</v>
      </c>
      <c r="G33" t="s">
        <v>213</v>
      </c>
      <c r="H33" t="s">
        <v>17</v>
      </c>
      <c r="I33" t="s">
        <v>17</v>
      </c>
      <c r="J33" t="s">
        <v>17</v>
      </c>
      <c r="K33" t="s">
        <v>17</v>
      </c>
      <c r="L33">
        <v>0.33000000000000002</v>
      </c>
      <c r="M33">
        <v>0.33000000000000002</v>
      </c>
    </row>
  </sheetData>
  <pageMargins left="0.7" right="0.7" top="0.75" bottom="0.75" header="0.3" footer="0.3"/>
  <pageSetup orientation="portrait" paperSize="9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 topLeftCell="A1">
      <selection pane="topLeft" activeCell="C26" sqref="C26"/>
    </sheetView>
  </sheetViews>
  <sheetFormatPr defaultRowHeight="15"/>
  <cols>
    <col min="3" max="3" width="17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216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0.022831050228310501</v>
      </c>
      <c r="M2">
        <v>0.022831050228310501</v>
      </c>
    </row>
    <row r="3" spans="1:13" ht="15">
      <c r="A3" t="s">
        <v>16</v>
      </c>
      <c r="B3" t="s">
        <v>14</v>
      </c>
      <c r="C3" t="s">
        <v>217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0.022831050228310501</v>
      </c>
      <c r="M3">
        <v>0.022831050228310501</v>
      </c>
    </row>
    <row r="4" spans="1:13" ht="15">
      <c r="A4" t="s">
        <v>16</v>
      </c>
      <c r="B4" t="s">
        <v>14</v>
      </c>
      <c r="C4" t="s">
        <v>218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0.022831050228310501</v>
      </c>
      <c r="M4">
        <v>0.022831050228310501</v>
      </c>
    </row>
    <row r="5" spans="1:13" ht="15">
      <c r="A5" t="s">
        <v>16</v>
      </c>
      <c r="B5" t="s">
        <v>14</v>
      </c>
      <c r="C5" t="s">
        <v>219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0.022831050228310501</v>
      </c>
      <c r="M5">
        <v>0.022831050228310501</v>
      </c>
    </row>
    <row r="6" spans="1:13" ht="15">
      <c r="A6" t="s">
        <v>16</v>
      </c>
      <c r="B6" t="s">
        <v>14</v>
      </c>
      <c r="C6" t="s">
        <v>220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0.022831050228310501</v>
      </c>
      <c r="M6">
        <v>0.022831050228310501</v>
      </c>
    </row>
    <row r="7" spans="1:13" ht="15">
      <c r="A7" t="s">
        <v>16</v>
      </c>
      <c r="B7" t="s">
        <v>14</v>
      </c>
      <c r="C7" t="s">
        <v>221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0.022831050228310501</v>
      </c>
      <c r="M7">
        <v>0.022831050228310501</v>
      </c>
    </row>
    <row r="8" spans="1:13" ht="15">
      <c r="A8" t="s">
        <v>16</v>
      </c>
      <c r="B8" t="s">
        <v>14</v>
      </c>
      <c r="C8" t="s">
        <v>222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0.022831050228310501</v>
      </c>
      <c r="M8">
        <v>0.022831050228310501</v>
      </c>
    </row>
    <row r="9" spans="1:13" ht="15">
      <c r="A9" t="s">
        <v>16</v>
      </c>
      <c r="B9" t="s">
        <v>14</v>
      </c>
      <c r="C9" t="s">
        <v>223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0.022831050228310501</v>
      </c>
      <c r="M9">
        <v>0.022831050228310501</v>
      </c>
    </row>
    <row r="10" spans="1:13" ht="15">
      <c r="A10" t="s">
        <v>16</v>
      </c>
      <c r="B10" t="s">
        <v>14</v>
      </c>
      <c r="C10" t="s">
        <v>224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0.022831050228310501</v>
      </c>
      <c r="M10">
        <v>0.022831050228310501</v>
      </c>
    </row>
    <row r="11" spans="1:13" ht="15">
      <c r="A11" t="s">
        <v>16</v>
      </c>
      <c r="B11" t="s">
        <v>14</v>
      </c>
      <c r="C11" t="s">
        <v>225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0.022831050228310501</v>
      </c>
      <c r="M11">
        <v>0.022831050228310501</v>
      </c>
    </row>
    <row r="12" spans="1:13" ht="15">
      <c r="A12" t="s">
        <v>16</v>
      </c>
      <c r="B12" t="s">
        <v>14</v>
      </c>
      <c r="C12" t="s">
        <v>226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0.022831050228310501</v>
      </c>
      <c r="M12">
        <v>0.022831050228310501</v>
      </c>
    </row>
    <row r="13" spans="1:13" ht="15">
      <c r="A13" t="s">
        <v>16</v>
      </c>
      <c r="B13" t="s">
        <v>14</v>
      </c>
      <c r="C13" t="s">
        <v>227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0.022831050228310501</v>
      </c>
      <c r="M13">
        <v>0.022831050228310501</v>
      </c>
    </row>
    <row r="14" spans="1:13" ht="15">
      <c r="A14" t="s">
        <v>16</v>
      </c>
      <c r="B14" t="s">
        <v>14</v>
      </c>
      <c r="C14" t="s">
        <v>228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0.022831050228310501</v>
      </c>
      <c r="M14">
        <v>0.022831050228310501</v>
      </c>
    </row>
    <row r="15" spans="1:13" ht="15">
      <c r="A15" t="s">
        <v>16</v>
      </c>
      <c r="B15" t="s">
        <v>14</v>
      </c>
      <c r="C15" t="s">
        <v>229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0.022831050228310501</v>
      </c>
      <c r="M15">
        <v>0.022831050228310501</v>
      </c>
    </row>
    <row r="16" spans="1:13" ht="15">
      <c r="A16" t="s">
        <v>16</v>
      </c>
      <c r="B16" t="s">
        <v>127</v>
      </c>
      <c r="C16" t="s">
        <v>216</v>
      </c>
      <c r="D16" t="s">
        <v>17</v>
      </c>
      <c r="E16" t="s">
        <v>17</v>
      </c>
      <c r="F16" t="s">
        <v>215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0.33000000000000002</v>
      </c>
      <c r="M16">
        <v>0.33000000000000002</v>
      </c>
    </row>
    <row r="17" spans="1:13" ht="15">
      <c r="A17" t="s">
        <v>16</v>
      </c>
      <c r="B17" t="s">
        <v>127</v>
      </c>
      <c r="C17" t="s">
        <v>217</v>
      </c>
      <c r="D17" t="s">
        <v>17</v>
      </c>
      <c r="E17" t="s">
        <v>17</v>
      </c>
      <c r="F17" t="s">
        <v>215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0.33000000000000002</v>
      </c>
      <c r="M17">
        <v>0.33000000000000002</v>
      </c>
    </row>
    <row r="18" spans="1:13" ht="15">
      <c r="A18" t="s">
        <v>16</v>
      </c>
      <c r="B18" t="s">
        <v>127</v>
      </c>
      <c r="C18" t="s">
        <v>218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ht="15">
      <c r="A19" t="s">
        <v>16</v>
      </c>
      <c r="B19" t="s">
        <v>127</v>
      </c>
      <c r="C19" t="s">
        <v>219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ht="15">
      <c r="A20" t="s">
        <v>16</v>
      </c>
      <c r="B20" t="s">
        <v>127</v>
      </c>
      <c r="C20" t="s">
        <v>220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0.33000000000000002</v>
      </c>
      <c r="M20">
        <v>0.33000000000000002</v>
      </c>
    </row>
    <row r="21" spans="1:13" ht="15">
      <c r="A21" t="s">
        <v>16</v>
      </c>
      <c r="B21" t="s">
        <v>127</v>
      </c>
      <c r="C21" t="s">
        <v>221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ht="15">
      <c r="A22" t="s">
        <v>16</v>
      </c>
      <c r="B22" t="s">
        <v>127</v>
      </c>
      <c r="C22" t="s">
        <v>222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ht="15">
      <c r="A23" t="s">
        <v>16</v>
      </c>
      <c r="B23" t="s">
        <v>127</v>
      </c>
      <c r="C23" t="s">
        <v>223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224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0.33000000000000002</v>
      </c>
      <c r="M24">
        <v>0.33000000000000002</v>
      </c>
    </row>
    <row r="25" spans="1:13" ht="15">
      <c r="A25" t="s">
        <v>16</v>
      </c>
      <c r="B25" t="s">
        <v>127</v>
      </c>
      <c r="C25" t="s">
        <v>225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ht="15">
      <c r="A26" t="s">
        <v>16</v>
      </c>
      <c r="B26" t="s">
        <v>127</v>
      </c>
      <c r="C26" t="s">
        <v>226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ht="15">
      <c r="A27" t="s">
        <v>16</v>
      </c>
      <c r="B27" t="s">
        <v>127</v>
      </c>
      <c r="C27" t="s">
        <v>227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228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ht="15">
      <c r="A29" t="s">
        <v>16</v>
      </c>
      <c r="B29" t="s">
        <v>127</v>
      </c>
      <c r="C29" t="s">
        <v>229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 topLeftCell="A1">
      <selection pane="topLeft" activeCell="A2" sqref="A2"/>
    </sheetView>
  </sheetViews>
  <sheetFormatPr defaultRowHeight="15"/>
  <cols>
    <col min="3" max="3" width="15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230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0.0342465753424658</v>
      </c>
      <c r="M2">
        <v>0.0342465753424658</v>
      </c>
    </row>
    <row r="3" spans="1:13" ht="15">
      <c r="A3" t="s">
        <v>16</v>
      </c>
      <c r="B3" t="s">
        <v>14</v>
      </c>
      <c r="C3" t="s">
        <v>231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0.0342465753424658</v>
      </c>
      <c r="M3">
        <v>0.0342465753424658</v>
      </c>
    </row>
    <row r="4" spans="1:13" ht="15">
      <c r="A4" t="s">
        <v>16</v>
      </c>
      <c r="B4" t="s">
        <v>14</v>
      </c>
      <c r="C4" t="s">
        <v>232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0.0342465753424658</v>
      </c>
      <c r="M4">
        <v>0.0342465753424658</v>
      </c>
    </row>
    <row r="5" spans="1:13" ht="15">
      <c r="A5" t="s">
        <v>16</v>
      </c>
      <c r="B5" t="s">
        <v>14</v>
      </c>
      <c r="C5" t="s">
        <v>233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0.0342465753424658</v>
      </c>
      <c r="M5">
        <v>0.0342465753424658</v>
      </c>
    </row>
    <row r="6" spans="1:13" ht="15">
      <c r="A6" t="s">
        <v>16</v>
      </c>
      <c r="B6" t="s">
        <v>127</v>
      </c>
      <c r="C6" t="s">
        <v>230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ht="15">
      <c r="A7" t="s">
        <v>16</v>
      </c>
      <c r="B7" t="s">
        <v>127</v>
      </c>
      <c r="C7" t="s">
        <v>231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ht="15">
      <c r="A8" t="s">
        <v>16</v>
      </c>
      <c r="B8" t="s">
        <v>127</v>
      </c>
      <c r="C8" t="s">
        <v>232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ht="15">
      <c r="A9" t="s">
        <v>16</v>
      </c>
      <c r="B9" t="s">
        <v>127</v>
      </c>
      <c r="C9" t="s">
        <v>233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orientation="portrait" paperSize="9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 topLeftCell="A1"/>
  </sheetViews>
  <sheetFormatPr defaultRowHeight="15"/>
  <cols>
    <col min="3" max="3" width="21.4285714285714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127</v>
      </c>
      <c r="C2" t="s">
        <v>248</v>
      </c>
      <c r="D2" t="s">
        <v>17</v>
      </c>
      <c r="E2" t="s">
        <v>17</v>
      </c>
      <c r="F2" t="s">
        <v>215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2.4973571887487398</v>
      </c>
      <c r="M2">
        <v>2.4973571887487398</v>
      </c>
    </row>
    <row r="3" spans="1:13" ht="15">
      <c r="A3" t="s">
        <v>16</v>
      </c>
      <c r="B3" t="s">
        <v>127</v>
      </c>
      <c r="C3" t="s">
        <v>249</v>
      </c>
      <c r="D3" t="s">
        <v>17</v>
      </c>
      <c r="E3" t="s">
        <v>17</v>
      </c>
      <c r="F3" t="s">
        <v>215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4.3260777448279004</v>
      </c>
      <c r="M3">
        <v>4.3260777448279004</v>
      </c>
    </row>
    <row r="4" spans="1:13" ht="15">
      <c r="A4" t="s">
        <v>16</v>
      </c>
      <c r="B4" t="s">
        <v>127</v>
      </c>
      <c r="C4" t="s">
        <v>244</v>
      </c>
      <c r="D4" t="s">
        <v>17</v>
      </c>
      <c r="E4" t="s">
        <v>17</v>
      </c>
      <c r="F4" t="s">
        <v>215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ht="15">
      <c r="A5" t="s">
        <v>16</v>
      </c>
      <c r="B5" t="s">
        <v>127</v>
      </c>
      <c r="C5" t="s">
        <v>245</v>
      </c>
      <c r="D5" t="s">
        <v>17</v>
      </c>
      <c r="E5" t="s">
        <v>17</v>
      </c>
      <c r="F5" t="s">
        <v>215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ht="15">
      <c r="A6" t="s">
        <v>16</v>
      </c>
      <c r="B6" t="s">
        <v>127</v>
      </c>
      <c r="C6" t="s">
        <v>250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ht="15">
      <c r="A7" t="s">
        <v>16</v>
      </c>
      <c r="B7" t="s">
        <v>127</v>
      </c>
      <c r="C7" t="s">
        <v>251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ht="15">
      <c r="A8" t="s">
        <v>16</v>
      </c>
      <c r="B8" t="s">
        <v>127</v>
      </c>
      <c r="C8" t="s">
        <v>252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ht="15">
      <c r="A9" t="s">
        <v>16</v>
      </c>
      <c r="B9" t="s">
        <v>127</v>
      </c>
      <c r="C9" t="s">
        <v>253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ht="15">
      <c r="A10" t="s">
        <v>16</v>
      </c>
      <c r="B10" t="s">
        <v>127</v>
      </c>
      <c r="C10" t="s">
        <v>246</v>
      </c>
      <c r="D10" t="s">
        <v>17</v>
      </c>
      <c r="E10" t="s">
        <v>17</v>
      </c>
      <c r="F10" t="s">
        <v>215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33.491553664929803</v>
      </c>
      <c r="M10">
        <v>33.491553664929803</v>
      </c>
    </row>
    <row r="11" spans="1:13" ht="15">
      <c r="A11" t="s">
        <v>16</v>
      </c>
      <c r="B11" t="s">
        <v>127</v>
      </c>
      <c r="C11" t="s">
        <v>247</v>
      </c>
      <c r="D11" t="s">
        <v>17</v>
      </c>
      <c r="E11" t="s">
        <v>17</v>
      </c>
      <c r="F11" t="s">
        <v>215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58.016156280053501</v>
      </c>
      <c r="M11">
        <v>58.016156280053501</v>
      </c>
    </row>
    <row r="12" spans="1:13" ht="15">
      <c r="A12" t="s">
        <v>16</v>
      </c>
      <c r="B12" t="s">
        <v>255</v>
      </c>
      <c r="C12" t="s">
        <v>250</v>
      </c>
      <c r="D12" t="s">
        <v>17</v>
      </c>
      <c r="E12" t="s">
        <v>17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0.019199999999999998</v>
      </c>
      <c r="M12">
        <v>0.019199999999999998</v>
      </c>
    </row>
    <row r="13" spans="1:13" ht="15">
      <c r="A13" t="s">
        <v>16</v>
      </c>
      <c r="B13" t="s">
        <v>255</v>
      </c>
      <c r="C13" t="s">
        <v>251</v>
      </c>
      <c r="D13" t="s">
        <v>17</v>
      </c>
      <c r="E13" t="s">
        <v>17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0.071999999999999995</v>
      </c>
      <c r="M13">
        <v>0.071999999999999995</v>
      </c>
    </row>
    <row r="14" spans="1:13" ht="15">
      <c r="A14" t="s">
        <v>16</v>
      </c>
      <c r="B14" t="s">
        <v>255</v>
      </c>
      <c r="C14" t="s">
        <v>252</v>
      </c>
      <c r="D14" t="s">
        <v>17</v>
      </c>
      <c r="E14" t="s">
        <v>17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ht="15">
      <c r="A15" t="s">
        <v>16</v>
      </c>
      <c r="B15" t="s">
        <v>255</v>
      </c>
      <c r="C15" t="s">
        <v>253</v>
      </c>
      <c r="D15" t="s">
        <v>17</v>
      </c>
      <c r="E15" t="s">
        <v>17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0.0047999999999999996</v>
      </c>
      <c r="M15">
        <v>0.0047999999999999996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2021-05-09T23:44:33Z</dcterms:created>
  <dcterms:modified xsi:type="dcterms:W3CDTF">2023-11-16T00:15:25Z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