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70880C14-3562-4981-9FB1-E96CFE3C2647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8" i="5" l="1"/>
  <c r="AF47" i="5"/>
  <c r="AF46" i="5"/>
  <c r="AF45" i="5"/>
  <c r="AF41" i="5"/>
  <c r="AF40" i="5"/>
  <c r="AF39" i="5"/>
  <c r="AF38" i="5"/>
  <c r="AF34" i="5"/>
  <c r="AF33" i="5"/>
  <c r="AF32" i="5"/>
  <c r="AF31" i="5"/>
  <c r="AF27" i="5"/>
  <c r="AF26" i="5"/>
  <c r="AF25" i="5"/>
  <c r="AF24" i="5"/>
  <c r="AF20" i="5"/>
  <c r="AF19" i="5"/>
  <c r="AF18" i="5"/>
  <c r="AF17" i="5"/>
  <c r="AF11" i="5"/>
  <c r="AF12" i="5"/>
  <c r="AF13" i="5"/>
  <c r="AF10" i="5"/>
  <c r="AE20" i="5" l="1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F10" i="5"/>
  <c r="E10" i="5"/>
  <c r="AE13" i="5"/>
  <c r="AE27" i="5" s="1" a="1"/>
  <c r="AE27" i="5" s="1"/>
  <c r="AE34" i="5" s="1"/>
  <c r="AD13" i="5"/>
  <c r="AD27" i="5" s="1" a="1"/>
  <c r="AD27" i="5" s="1"/>
  <c r="AD34" i="5" s="1"/>
  <c r="AD48" i="5" s="1"/>
  <c r="AC13" i="5"/>
  <c r="AB13" i="5"/>
  <c r="AB27" i="5" s="1" a="1"/>
  <c r="AB27" i="5" s="1"/>
  <c r="AB34" i="5" s="1"/>
  <c r="AB48" i="5" s="1"/>
  <c r="AA13" i="5"/>
  <c r="AA27" i="5" s="1" a="1"/>
  <c r="AA27" i="5" s="1"/>
  <c r="AA34" i="5" s="1"/>
  <c r="AA48" i="5" s="1"/>
  <c r="Z13" i="5"/>
  <c r="Z27" i="5" s="1" a="1"/>
  <c r="Z27" i="5" s="1"/>
  <c r="Z34" i="5" s="1"/>
  <c r="Y13" i="5"/>
  <c r="Y27" i="5" s="1" a="1"/>
  <c r="Y27" i="5" s="1"/>
  <c r="Y34" i="5" s="1"/>
  <c r="X13" i="5"/>
  <c r="X27" i="5" s="1" a="1"/>
  <c r="X27" i="5" s="1"/>
  <c r="X34" i="5" s="1"/>
  <c r="W13" i="5"/>
  <c r="W27" i="5" s="1" a="1"/>
  <c r="W27" i="5" s="1"/>
  <c r="W34" i="5" s="1"/>
  <c r="V13" i="5"/>
  <c r="V27" i="5" s="1" a="1"/>
  <c r="V27" i="5" s="1"/>
  <c r="V34" i="5" s="1"/>
  <c r="V48" i="5" s="1"/>
  <c r="U13" i="5"/>
  <c r="T13" i="5"/>
  <c r="T27" i="5" s="1" a="1"/>
  <c r="T27" i="5" s="1"/>
  <c r="T34" i="5" s="1"/>
  <c r="S13" i="5"/>
  <c r="S27" i="5" s="1" a="1"/>
  <c r="S27" i="5" s="1"/>
  <c r="S34" i="5" s="1"/>
  <c r="S48" i="5" s="1"/>
  <c r="R13" i="5"/>
  <c r="R27" i="5" s="1" a="1"/>
  <c r="R27" i="5" s="1"/>
  <c r="R34" i="5" s="1"/>
  <c r="Q13" i="5"/>
  <c r="Q27" i="5" s="1" a="1"/>
  <c r="Q27" i="5" s="1"/>
  <c r="Q34" i="5" s="1"/>
  <c r="P13" i="5"/>
  <c r="O13" i="5"/>
  <c r="O27" i="5" s="1" a="1"/>
  <c r="O27" i="5" s="1"/>
  <c r="O34" i="5" s="1"/>
  <c r="O48" i="5" s="1"/>
  <c r="N13" i="5"/>
  <c r="N27" i="5" s="1" a="1"/>
  <c r="N27" i="5" s="1"/>
  <c r="N34" i="5" s="1"/>
  <c r="N48" i="5" s="1"/>
  <c r="M13" i="5"/>
  <c r="L13" i="5"/>
  <c r="L27" i="5" s="1" a="1"/>
  <c r="L27" i="5" s="1"/>
  <c r="L34" i="5" s="1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G27" i="5" s="1" a="1"/>
  <c r="G27" i="5" s="1"/>
  <c r="G34" i="5" s="1"/>
  <c r="F13" i="5"/>
  <c r="F27" i="5" s="1" a="1"/>
  <c r="F27" i="5" s="1"/>
  <c r="F34" i="5" s="1"/>
  <c r="F48" i="5" s="1"/>
  <c r="E13" i="5"/>
  <c r="AE12" i="5"/>
  <c r="AE26" i="5" s="1" a="1"/>
  <c r="AE26" i="5" s="1"/>
  <c r="AE3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Z26" i="5" s="1" a="1"/>
  <c r="Z26" i="5" s="1"/>
  <c r="Z33" i="5" s="1"/>
  <c r="Y12" i="5"/>
  <c r="Y26" i="5" s="1" a="1"/>
  <c r="Y26" i="5" s="1"/>
  <c r="Y33" i="5" s="1"/>
  <c r="X12" i="5"/>
  <c r="W12" i="5"/>
  <c r="W26" i="5" s="1" a="1"/>
  <c r="W26" i="5" s="1"/>
  <c r="W33" i="5" s="1"/>
  <c r="W47" i="5" s="1"/>
  <c r="V12" i="5"/>
  <c r="V26" i="5" s="1" a="1"/>
  <c r="V26" i="5" s="1"/>
  <c r="V33" i="5" s="1"/>
  <c r="V47" i="5" s="1"/>
  <c r="U12" i="5"/>
  <c r="U26" i="5" s="1" a="1"/>
  <c r="U26" i="5" s="1"/>
  <c r="U33" i="5" s="1"/>
  <c r="T12" i="5"/>
  <c r="T26" i="5" s="1" a="1"/>
  <c r="T26" i="5" s="1"/>
  <c r="T33" i="5" s="1"/>
  <c r="S12" i="5"/>
  <c r="R12" i="5"/>
  <c r="R26" i="5" s="1" a="1"/>
  <c r="R26" i="5" s="1"/>
  <c r="R33" i="5" s="1"/>
  <c r="Q12" i="5"/>
  <c r="Q26" i="5" s="1" a="1"/>
  <c r="Q26" i="5" s="1"/>
  <c r="Q33" i="5" s="1"/>
  <c r="P12" i="5"/>
  <c r="O12" i="5"/>
  <c r="O26" i="5" s="1" a="1"/>
  <c r="O26" i="5" s="1"/>
  <c r="O33" i="5" s="1"/>
  <c r="N12" i="5"/>
  <c r="N26" i="5" s="1" a="1"/>
  <c r="N26" i="5" s="1"/>
  <c r="N33" i="5" s="1"/>
  <c r="M12" i="5"/>
  <c r="M26" i="5" s="1" a="1"/>
  <c r="M26" i="5" s="1"/>
  <c r="M33" i="5" s="1"/>
  <c r="L12" i="5"/>
  <c r="K12" i="5"/>
  <c r="J12" i="5"/>
  <c r="J26" i="5" s="1" a="1"/>
  <c r="J26" i="5" s="1"/>
  <c r="J33" i="5" s="1"/>
  <c r="I12" i="5"/>
  <c r="I26" i="5" s="1" a="1"/>
  <c r="I26" i="5" s="1"/>
  <c r="I33" i="5" s="1"/>
  <c r="I47" i="5" s="1"/>
  <c r="H12" i="5"/>
  <c r="H26" i="5" s="1" a="1"/>
  <c r="H26" i="5" s="1"/>
  <c r="H33" i="5" s="1"/>
  <c r="H47" i="5" s="1"/>
  <c r="G12" i="5"/>
  <c r="G26" i="5" s="1" a="1"/>
  <c r="G26" i="5" s="1"/>
  <c r="G33" i="5" s="1"/>
  <c r="F12" i="5"/>
  <c r="F26" i="5" s="1" a="1"/>
  <c r="F26" i="5" s="1"/>
  <c r="F33" i="5" s="1"/>
  <c r="E12" i="5"/>
  <c r="E26" i="5" s="1" a="1"/>
  <c r="E26" i="5" s="1"/>
  <c r="E33" i="5" s="1"/>
  <c r="AE11" i="5"/>
  <c r="AE25" i="5" s="1" a="1"/>
  <c r="AE25" i="5" s="1"/>
  <c r="AE32" i="5" s="1"/>
  <c r="AD11" i="5"/>
  <c r="AD25" i="5" s="1" a="1"/>
  <c r="AD25" i="5" s="1"/>
  <c r="AD32" i="5" s="1"/>
  <c r="AC11" i="5"/>
  <c r="AC25" i="5" s="1" a="1"/>
  <c r="AC25" i="5" s="1"/>
  <c r="AC32" i="5" s="1"/>
  <c r="AC46" i="5" s="1"/>
  <c r="AB11" i="5"/>
  <c r="AB25" i="5" s="1" a="1"/>
  <c r="AB25" i="5" s="1"/>
  <c r="AB32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V25" i="5" s="1" a="1"/>
  <c r="V25" i="5" s="1"/>
  <c r="V32" i="5" s="1"/>
  <c r="V46" i="5" s="1"/>
  <c r="U11" i="5"/>
  <c r="U25" i="5" s="1" a="1"/>
  <c r="U25" i="5" s="1"/>
  <c r="U32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N25" i="5" s="1" a="1"/>
  <c r="N25" i="5" s="1"/>
  <c r="N32" i="5" s="1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I46" i="5" s="1"/>
  <c r="H11" i="5"/>
  <c r="G11" i="5"/>
  <c r="G25" i="5" s="1" a="1"/>
  <c r="G25" i="5" s="1"/>
  <c r="G32" i="5" s="1"/>
  <c r="F11" i="5"/>
  <c r="E11" i="5"/>
  <c r="E25" i="5" s="1" a="1"/>
  <c r="E25" i="5" s="1"/>
  <c r="E32" i="5" s="1"/>
  <c r="AE10" i="5"/>
  <c r="AE24" i="5" s="1" a="1"/>
  <c r="AE24" i="5" s="1"/>
  <c r="AE31" i="5" s="1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Y24" i="5" s="1" a="1"/>
  <c r="Y24" i="5" s="1"/>
  <c r="Y31" i="5" s="1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H10" i="5"/>
  <c r="H24" i="5" s="1" a="1"/>
  <c r="H24" i="5" s="1"/>
  <c r="H31" i="5" s="1"/>
  <c r="G10" i="5"/>
  <c r="G24" i="5" s="1" a="1"/>
  <c r="G24" i="5" s="1"/>
  <c r="G31" i="5" s="1"/>
  <c r="G45" i="5" s="1"/>
  <c r="P26" i="5" l="1" a="1"/>
  <c r="P26" i="5" s="1"/>
  <c r="P33" i="5" s="1"/>
  <c r="P47" i="5" s="1"/>
  <c r="X26" i="5" a="1"/>
  <c r="X26" i="5" s="1"/>
  <c r="X33" i="5" s="1"/>
  <c r="E27" i="5" a="1"/>
  <c r="E27" i="5" s="1"/>
  <c r="E34" i="5" s="1"/>
  <c r="M27" i="5" a="1"/>
  <c r="M27" i="5" s="1"/>
  <c r="M34" i="5" s="1"/>
  <c r="M48" i="5" s="1"/>
  <c r="U27" i="5" a="1"/>
  <c r="U27" i="5" s="1"/>
  <c r="U34" i="5" s="1"/>
  <c r="U48" i="5" s="1"/>
  <c r="AC27" i="5" a="1"/>
  <c r="AC27" i="5" s="1"/>
  <c r="AC34" i="5" s="1"/>
  <c r="AC48" i="5" s="1"/>
  <c r="F24" i="5" a="1"/>
  <c r="F24" i="5" s="1"/>
  <c r="F31" i="5" s="1"/>
  <c r="X45" i="5"/>
  <c r="E46" i="5"/>
  <c r="M46" i="5"/>
  <c r="U46" i="5"/>
  <c r="J47" i="5"/>
  <c r="R47" i="5"/>
  <c r="Z47" i="5"/>
  <c r="G48" i="5"/>
  <c r="W48" i="5"/>
  <c r="AE48" i="5"/>
  <c r="G46" i="5"/>
  <c r="O46" i="5"/>
  <c r="W46" i="5"/>
  <c r="AE46" i="5"/>
  <c r="L26" i="5" a="1"/>
  <c r="L26" i="5" s="1"/>
  <c r="L33" i="5" s="1"/>
  <c r="L47" i="5" s="1"/>
  <c r="T47" i="5"/>
  <c r="AB47" i="5"/>
  <c r="I48" i="5"/>
  <c r="Q48" i="5"/>
  <c r="Y48" i="5"/>
  <c r="I24" i="5" a="1"/>
  <c r="I24" i="5" s="1"/>
  <c r="I31" i="5" s="1"/>
  <c r="F25" i="5" a="1"/>
  <c r="F25" i="5" s="1"/>
  <c r="F32" i="5" s="1"/>
  <c r="K26" i="5" a="1"/>
  <c r="K26" i="5" s="1"/>
  <c r="K33" i="5" s="1"/>
  <c r="K47" i="5" s="1"/>
  <c r="H27" i="5" a="1"/>
  <c r="H27" i="5" s="1"/>
  <c r="H34" i="5" s="1"/>
  <c r="H48" i="5" s="1"/>
  <c r="P27" i="5" a="1"/>
  <c r="P27" i="5" s="1"/>
  <c r="P34" i="5" s="1"/>
  <c r="P48" i="5" s="1"/>
  <c r="E24" i="5" a="1"/>
  <c r="E24" i="5" s="1"/>
  <c r="S45" i="5"/>
  <c r="P46" i="5"/>
  <c r="X46" i="5"/>
  <c r="E47" i="5"/>
  <c r="M47" i="5"/>
  <c r="U47" i="5"/>
  <c r="AC47" i="5"/>
  <c r="J48" i="5"/>
  <c r="R48" i="5"/>
  <c r="Z48" i="5"/>
  <c r="N46" i="5"/>
  <c r="X48" i="5"/>
  <c r="S26" i="5" a="1"/>
  <c r="S26" i="5" s="1"/>
  <c r="S33" i="5" s="1"/>
  <c r="S47" i="5" s="1"/>
  <c r="Q46" i="5"/>
  <c r="Y46" i="5"/>
  <c r="F47" i="5"/>
  <c r="N47" i="5"/>
  <c r="AD47" i="5"/>
  <c r="K48" i="5"/>
  <c r="AD46" i="5"/>
  <c r="U45" i="5"/>
  <c r="J46" i="5"/>
  <c r="R46" i="5"/>
  <c r="Z46" i="5"/>
  <c r="G47" i="5"/>
  <c r="AE47" i="5"/>
  <c r="L48" i="5"/>
  <c r="T48" i="5"/>
  <c r="K46" i="5"/>
  <c r="S46" i="5"/>
  <c r="AA46" i="5"/>
  <c r="E48" i="5"/>
  <c r="AA26" i="5" a="1"/>
  <c r="AA26" i="5" s="1"/>
  <c r="AA33" i="5" s="1"/>
  <c r="AA47" i="5" s="1"/>
  <c r="W45" i="5"/>
  <c r="L46" i="5"/>
  <c r="AB46" i="5"/>
  <c r="Q47" i="5"/>
  <c r="Y47" i="5"/>
  <c r="X47" i="5"/>
  <c r="H25" i="5" a="1"/>
  <c r="H25" i="5" s="1"/>
  <c r="O41" i="5"/>
  <c r="O39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N41" i="5"/>
  <c r="M41" i="5"/>
  <c r="L41" i="5"/>
  <c r="K41" i="5"/>
  <c r="J41" i="5"/>
  <c r="I41" i="5"/>
  <c r="G41" i="5"/>
  <c r="F41" i="5"/>
  <c r="E41" i="5"/>
  <c r="AE40" i="5"/>
  <c r="AD40" i="5"/>
  <c r="AC40" i="5"/>
  <c r="AB40" i="5"/>
  <c r="Z40" i="5"/>
  <c r="Y40" i="5"/>
  <c r="X40" i="5"/>
  <c r="W40" i="5"/>
  <c r="V40" i="5"/>
  <c r="U40" i="5"/>
  <c r="T40" i="5"/>
  <c r="R40" i="5"/>
  <c r="Q40" i="5"/>
  <c r="P40" i="5"/>
  <c r="N40" i="5"/>
  <c r="M40" i="5"/>
  <c r="J40" i="5"/>
  <c r="I40" i="5"/>
  <c r="H40" i="5"/>
  <c r="G40" i="5"/>
  <c r="F40" i="5"/>
  <c r="E40" i="5"/>
  <c r="AE39" i="5"/>
  <c r="AD39" i="5"/>
  <c r="AC39" i="5"/>
  <c r="AB39" i="5"/>
  <c r="AA39" i="5"/>
  <c r="Z39" i="5"/>
  <c r="Y39" i="5"/>
  <c r="X39" i="5"/>
  <c r="W39" i="5"/>
  <c r="V39" i="5"/>
  <c r="U39" i="5"/>
  <c r="S39" i="5"/>
  <c r="R39" i="5"/>
  <c r="Q39" i="5"/>
  <c r="P39" i="5"/>
  <c r="N39" i="5"/>
  <c r="M39" i="5"/>
  <c r="L39" i="5"/>
  <c r="K39" i="5"/>
  <c r="J39" i="5"/>
  <c r="I39" i="5"/>
  <c r="G39" i="5"/>
  <c r="E39" i="5"/>
  <c r="X38" i="5"/>
  <c r="W38" i="5"/>
  <c r="U38" i="5"/>
  <c r="S38" i="5"/>
  <c r="G38" i="5"/>
  <c r="H41" i="5" l="1"/>
  <c r="S40" i="5"/>
  <c r="AA40" i="5"/>
  <c r="K40" i="5"/>
  <c r="L40" i="5"/>
  <c r="H39" i="5"/>
  <c r="H32" i="5"/>
  <c r="H46" i="5" s="1"/>
  <c r="P41" i="5"/>
  <c r="E38" i="5"/>
  <c r="E31" i="5"/>
  <c r="E45" i="5" s="1"/>
  <c r="J371" i="6" l="1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<sst xmlns="http://schemas.openxmlformats.org/spreadsheetml/2006/main" count="1766" uniqueCount="477">
  <si>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</si>
  <si>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</si>
  <si>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</si>
  <si>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</si>
  <si>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</si>
  <si>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</si>
  <si>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</si>
  <si>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</si>
  <si>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</si>
  <si>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</si>
  <si>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</si>
  <si>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</si>
  <si>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</si>
  <si>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</si>
  <si>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</si>
  <si>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</si>
  <si>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</si>
  <si>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</si>
  <si>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</si>
  <si>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</si>
  <si>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</si>
  <si>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</si>
  <si>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</si>
  <si>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</si>
  <si>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</si>
  <si>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</si>
  <si>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</si>
  <si>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</si>
  <si>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</si>
  <si>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</si>
  <si>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</si>
  <si>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</si>
  <si>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</si>
  <si>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</si>
  <si>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</si>
  <si>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</si>
  <si>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</si>
  <si>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</si>
  <si>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</si>
  <si>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</si>
  <si>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</si>
  <si>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</si>
  <si>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</si>
  <si>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</si>
  <si>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</si>
  <si>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</si>
  <si>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</si>
  <si>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</si>
  <si>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</si>
  <si>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</si>
  <si>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</si>
  <si>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</si>
  <si>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</si>
  <si>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</si>
  <si>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</si>
  <si>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</si>
  <si>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</si>
  <si>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</si>
  <si>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</si>
  <si>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</si>
  <si>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</si>
  <si>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</si>
  <si>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</si>
  <si>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</si>
  <si>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</si>
  <si>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</si>
  <si>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</si>
  <si>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</si>
  <si>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</si>
  <si>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</si>
  <si>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</si>
  <si>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</si>
  <si>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</si>
  <si>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</si>
  <si>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</si>
  <si>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</si>
  <si>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</si>
  <si>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</si>
  <si>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</si>
  <si>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</si>
  <si>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</si>
  <si>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</si>
  <si>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</si>
  <si>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</si>
  <si>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</si>
  <si>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</si>
  <si>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</si>
  <si>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</si>
  <si>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</si>
  <si>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</si>
  <si>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</si>
  <si>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</si>
  <si>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</si>
  <si>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</si>
  <si>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</si>
  <si>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</si>
  <si>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</si>
  <si>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</si>
  <si>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</si>
  <si>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</si>
  <si>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</si>
  <si>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</si>
  <si>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</si>
  <si>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</si>
  <si>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</si>
  <si>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</si>
  <si>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</si>
  <si>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</si>
  <si>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</si>
  <si>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</si>
  <si>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</si>
  <si>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</si>
  <si>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</si>
  <si>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</si>
  <si>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</si>
  <si>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</si>
  <si>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</si>
  <si>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</si>
  <si>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</si>
  <si>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</si>
  <si>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</si>
  <si>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</si>
  <si>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</si>
  <si>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</si>
  <si>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</si>
  <si>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</si>
  <si>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</si>
  <si>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</si>
  <si>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</si>
  <si>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</si>
  <si>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</si>
  <si>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</si>
  <si>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</si>
  <si>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</si>
  <si>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</si>
  <si>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</si>
  <si>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</si>
  <si>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</si>
  <si>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</si>
  <si>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</si>
  <si>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</si>
  <si>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</si>
  <si>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</si>
  <si>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</si>
  <si>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</si>
  <si>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</si>
  <si>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</si>
  <si>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</si>
  <si>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</si>
  <si>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</si>
  <si>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</si>
  <si>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</si>
  <si>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</si>
  <si>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</si>
  <si>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</si>
  <si>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</si>
  <si>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</si>
  <si>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</si>
  <si>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</si>
  <si>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</si>
  <si>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</si>
  <si>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</si>
  <si>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</si>
  <si>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</si>
  <si>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</si>
  <si>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</si>
  <si>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</si>
  <si>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</si>
  <si>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</si>
  <si>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</si>
  <si>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</si>
  <si>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</si>
  <si>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</si>
  <si>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</si>
  <si>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</si>
  <si>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</si>
  <si>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</si>
  <si>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</si>
  <si>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</si>
  <si>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</si>
  <si>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</si>
  <si>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</si>
  <si>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</si>
  <si>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</si>
  <si>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</si>
  <si>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</si>
  <si>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</si>
  <si>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</si>
  <si>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</si>
  <si>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</si>
  <si>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</si>
  <si>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</si>
  <si>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</si>
  <si>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</si>
  <si>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</si>
  <si>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</si>
  <si>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</si>
  <si>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</si>
  <si>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</si>
  <si>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</si>
  <si>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</si>
  <si>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</si>
  <si>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</si>
  <si>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</si>
  <si>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</si>
  <si>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</si>
  <si>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</si>
  <si>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</si>
  <si>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</si>
  <si>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</si>
  <si>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</si>
  <si>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</si>
  <si>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</si>
  <si>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</si>
  <si>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</si>
  <si>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</si>
  <si>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</si>
  <si>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</si>
  <si>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</si>
  <si>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</si>
  <si>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</si>
  <si>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</si>
  <si>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</si>
  <si>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</si>
  <si>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</si>
  <si>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</si>
  <si>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</si>
  <si>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</si>
  <si>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</si>
  <si>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</si>
  <si>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</si>
  <si>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</si>
  <si>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</si>
  <si>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</si>
  <si>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</si>
  <si>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</si>
  <si>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</si>
  <si>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</si>
  <si>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</si>
  <si>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</si>
  <si>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</si>
  <si>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</si>
  <si>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</si>
  <si>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</si>
  <si>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</si>
  <si>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</si>
  <si>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</si>
  <si>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</si>
  <si>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</si>
  <si>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</si>
  <si>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</si>
  <si>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</si>
  <si>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</si>
  <si>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</si>
  <si>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</si>
  <si>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</si>
  <si>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</si>
  <si>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</si>
  <si>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</si>
  <si>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</si>
  <si>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</si>
  <si>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</si>
  <si>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</si>
  <si>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</si>
  <si>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</si>
  <si>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</si>
  <si>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</si>
  <si>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</si>
  <si>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</si>
  <si>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</si>
  <si>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</si>
  <si>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</si>
  <si>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</si>
  <si>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</si>
  <si>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</si>
  <si>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</si>
  <si>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</si>
  <si>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</si>
  <si>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</si>
  <si>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</si>
  <si>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</si>
  <si>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</si>
  <si>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</si>
  <si>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</si>
  <si>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</si>
  <si>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</si>
  <si>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</si>
  <si>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</si>
  <si>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</si>
  <si>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</si>
  <si>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</si>
  <si>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</si>
  <si>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</si>
  <si>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</si>
  <si>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</si>
  <si>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</si>
  <si>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</si>
  <si>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</si>
  <si>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</si>
  <si>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</si>
  <si>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</si>
  <si>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</si>
  <si>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</si>
  <si>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</si>
  <si>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</si>
  <si>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</si>
  <si>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</si>
  <si>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</si>
  <si>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</si>
  <si>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</si>
  <si>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</si>
  <si>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</si>
  <si>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</si>
  <si>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</si>
  <si>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</si>
  <si>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</si>
  <si>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</si>
  <si>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</si>
  <si>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</si>
  <si>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</si>
  <si>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</si>
  <si>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</si>
  <si>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</si>
  <si>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</si>
  <si>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</si>
  <si>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</si>
  <si>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</si>
  <si>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</si>
  <si>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</si>
  <si>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</si>
  <si>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</si>
  <si>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</si>
  <si>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</si>
  <si>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</si>
  <si>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</si>
  <si>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</si>
  <si>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</si>
  <si>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</si>
  <si>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</si>
  <si>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</si>
  <si>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</si>
  <si>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</si>
  <si>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</si>
  <si>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</si>
  <si>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</si>
  <si>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</si>
  <si>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</si>
  <si>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</si>
  <si>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</si>
  <si>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</si>
  <si>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</si>
  <si>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</si>
  <si>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</si>
  <si>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</si>
  <si>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</si>
  <si>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</si>
  <si>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</si>
  <si>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</si>
  <si>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</si>
  <si>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</si>
  <si>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</si>
  <si>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</si>
  <si>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</si>
  <si>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</si>
  <si>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</si>
  <si>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</si>
  <si>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</si>
  <si>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</si>
  <si>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</si>
  <si>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</si>
  <si>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</si>
  <si>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</si>
  <si>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</si>
  <si>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</si>
  <si>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</si>
  <si>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</si>
  <si>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</si>
  <si>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</si>
  <si>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</si>
  <si>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</si>
  <si>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</si>
  <si>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</si>
  <si>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</si>
  <si>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</si>
  <si>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</si>
  <si>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</si>
  <si>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</si>
  <si>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</si>
  <si>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</si>
  <si>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</si>
  <si>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</si>
  <si>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</si>
  <si>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</si>
  <si>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</si>
  <si>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</si>
  <si>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</si>
  <si>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</si>
  <si>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</si>
  <si>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</si>
  <si>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</si>
  <si>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</si>
  <si>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</si>
  <si>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</si>
  <si>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</si>
  <si>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</si>
  <si>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</si>
  <si>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</si>
  <si>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</si>
  <si>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</si>
  <si>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</si>
  <si>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</si>
  <si>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</si>
  <si>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</si>
  <si>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</si>
  <si>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</si>
  <si>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</si>
  <si>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</si>
  <si>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</si>
  <si>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</si>
  <si>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</si>
  <si>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</si>
  <si>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</si>
  <si>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</si>
  <si>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</si>
  <si>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</si>
  <si>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</si>
  <si>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</si>
  <si>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</si>
  <si>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</si>
  <si>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</si>
  <si>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</si>
  <si>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</si>
  <si>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</si>
  <si>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</si>
  <si>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</si>
  <si>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</si>
  <si>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</si>
  <si>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</si>
  <si>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</si>
  <si>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</si>
  <si>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</si>
  <si>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</si>
  <si>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</si>
  <si>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</si>
  <si>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</si>
  <si>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</si>
  <si>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</si>
  <si>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</si>
  <si>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</si>
  <si>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</si>
  <si>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</si>
  <si>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</si>
  <si>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</si>
  <si>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</si>
  <si>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</si>
  <si>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</si>
  <si>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</si>
  <si>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</si>
  <si>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</si>
  <si>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</si>
  <si>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</si>
  <si>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</si>
  <si>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</si>
  <si>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</si>
  <si>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</si>
  <si>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</si>
  <si>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</si>
  <si>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</si>
  <si>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</si>
  <si>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</si>
  <si>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</si>
  <si>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</si>
  <si>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</si>
  <si>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</si>
  <si>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Comm-Out</t>
  </si>
  <si>
    <t>RSDHET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</si>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</sst>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</numFmts>
  <fonts count="7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68">
    <xf numFmtId="0" fontId="0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9" borderId="6" applyNumberFormat="0" applyAlignment="0" applyProtection="0"/>
    <xf numFmtId="0" fontId="23" fillId="10" borderId="7" applyNumberFormat="0" applyAlignment="0" applyProtection="0"/>
    <xf numFmtId="0" fontId="24" fillId="10" borderId="6" applyNumberFormat="0" applyAlignment="0" applyProtection="0"/>
    <xf numFmtId="0" fontId="25" fillId="0" borderId="8" applyNumberFormat="0" applyFill="0" applyAlignment="0" applyProtection="0"/>
    <xf numFmtId="0" fontId="26" fillId="11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4" fontId="50" fillId="56" borderId="2">
      <alignment horizontal="right" vertical="center"/>
    </xf>
    <xf numFmtId="4" fontId="50" fillId="56" borderId="2">
      <alignment horizontal="right" vertical="center"/>
    </xf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24" fillId="10" borderId="6" applyNumberFormat="0" applyAlignment="0" applyProtection="0"/>
    <xf numFmtId="0" fontId="41" fillId="0" borderId="14" applyNumberFormat="0" applyFill="0" applyAlignment="0" applyProtection="0"/>
    <xf numFmtId="0" fontId="34" fillId="58" borderId="15" applyNumberFormat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8" fillId="0" borderId="0"/>
    <xf numFmtId="0" fontId="52" fillId="0" borderId="16">
      <alignment horizontal="left" vertical="center" wrapText="1" indent="2"/>
    </xf>
    <xf numFmtId="0" fontId="52" fillId="0" borderId="16">
      <alignment horizontal="left" vertical="center" wrapText="1" indent="2"/>
    </xf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8" fillId="0" borderId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" fontId="52" fillId="0" borderId="0" applyBorder="0">
      <alignment horizontal="right" vertical="center"/>
    </xf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2" fillId="59" borderId="0" applyNumberFormat="0" applyBorder="0" applyAlignment="0" applyProtection="0"/>
    <xf numFmtId="0" fontId="4" fillId="0" borderId="0"/>
    <xf numFmtId="0" fontId="4" fillId="0" borderId="0"/>
    <xf numFmtId="0" fontId="55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55" fillId="0" borderId="0"/>
    <xf numFmtId="0" fontId="4" fillId="0" borderId="0"/>
    <xf numFmtId="0" fontId="56" fillId="0" borderId="0"/>
    <xf numFmtId="0" fontId="4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2" fillId="0" borderId="0"/>
    <xf numFmtId="0" fontId="4" fillId="0" borderId="0"/>
    <xf numFmtId="0" fontId="2" fillId="0" borderId="0"/>
    <xf numFmtId="0" fontId="55" fillId="0" borderId="0"/>
    <xf numFmtId="0" fontId="55" fillId="0" borderId="0"/>
    <xf numFmtId="0" fontId="51" fillId="0" borderId="0"/>
    <xf numFmtId="0" fontId="4" fillId="0" borderId="0"/>
    <xf numFmtId="0" fontId="2" fillId="0" borderId="0"/>
    <xf numFmtId="0" fontId="55" fillId="0" borderId="0"/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4" fillId="60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7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32" fillId="39" borderId="0" applyNumberFormat="0" applyBorder="0" applyAlignment="0" applyProtection="0"/>
    <xf numFmtId="0" fontId="36" fillId="40" borderId="0" applyNumberFormat="0" applyBorder="0" applyAlignment="0" applyProtection="0"/>
    <xf numFmtId="4" fontId="52" fillId="0" borderId="0"/>
    <xf numFmtId="0" fontId="57" fillId="8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9" fontId="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0" fontId="32" fillId="39" borderId="0" applyNumberFormat="0" applyBorder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61" fillId="0" borderId="0"/>
    <xf numFmtId="0" fontId="62" fillId="0" borderId="0">
      <alignment horizontal="right"/>
    </xf>
    <xf numFmtId="0" fontId="63" fillId="0" borderId="0"/>
    <xf numFmtId="0" fontId="64" fillId="0" borderId="0"/>
    <xf numFmtId="0" fontId="65" fillId="0" borderId="0"/>
    <xf numFmtId="0" fontId="66" fillId="0" borderId="23" applyNumberFormat="0" applyAlignment="0"/>
    <xf numFmtId="0" fontId="67" fillId="0" borderId="0" applyAlignment="0">
      <alignment horizontal="left"/>
    </xf>
    <xf numFmtId="0" fontId="67" fillId="0" borderId="0">
      <alignment horizontal="right"/>
    </xf>
    <xf numFmtId="170" fontId="67" fillId="0" borderId="0">
      <alignment horizontal="right"/>
    </xf>
    <xf numFmtId="164" fontId="68" fillId="0" borderId="0">
      <alignment horizontal="right"/>
    </xf>
    <xf numFmtId="0" fontId="69" fillId="0" borderId="0"/>
    <xf numFmtId="0" fontId="33" fillId="57" borderId="13" applyNumberFormat="0" applyAlignment="0" applyProtection="0"/>
    <xf numFmtId="0" fontId="34" fillId="58" borderId="15" applyNumberFormat="0" applyAlignment="0" applyProtection="0"/>
    <xf numFmtId="165" fontId="4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40" borderId="0" applyNumberFormat="0" applyBorder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42" fillId="5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Fill="0" applyBorder="0"/>
    <xf numFmtId="0" fontId="59" fillId="0" borderId="0"/>
    <xf numFmtId="0" fontId="2" fillId="0" borderId="0"/>
    <xf numFmtId="0" fontId="71" fillId="0" borderId="0" applyFill="0" applyBorder="0"/>
    <xf numFmtId="0" fontId="2" fillId="0" borderId="0"/>
    <xf numFmtId="0" fontId="4" fillId="0" borderId="0"/>
    <xf numFmtId="0" fontId="2" fillId="0" borderId="0"/>
    <xf numFmtId="0" fontId="2" fillId="0" borderId="0"/>
    <xf numFmtId="0" fontId="72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6" fillId="0" borderId="0" applyNumberFormat="0" applyFill="0" applyBorder="0" applyAlignment="0" applyProtection="0"/>
    <xf numFmtId="0" fontId="73" fillId="0" borderId="24" applyNumberFormat="0">
      <alignment vertical="center"/>
    </xf>
    <xf numFmtId="171" fontId="74" fillId="0" borderId="24">
      <alignment horizontal="right" vertical="center"/>
    </xf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8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0" fontId="40" fillId="43" borderId="13" applyNumberFormat="0" applyAlignment="0" applyProtection="0"/>
    <xf numFmtId="0" fontId="26" fillId="11" borderId="9" applyNumberFormat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43" fillId="57" borderId="21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0" borderId="0" xfId="2"/>
    <xf numFmtId="0" fontId="7" fillId="4" borderId="0" xfId="1" applyFont="1" applyFill="1" applyAlignment="1">
      <alignment vertical="center"/>
    </xf>
    <xf numFmtId="0" fontId="8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3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164" fontId="12" fillId="3" borderId="0" xfId="1" applyNumberFormat="1" applyFont="1" applyFill="1" applyAlignment="1">
      <alignment horizontal="left" vertical="center"/>
    </xf>
    <xf numFmtId="0" fontId="14" fillId="4" borderId="0" xfId="1" applyFont="1" applyFill="1" applyAlignment="1">
      <alignment vertical="center"/>
    </xf>
    <xf numFmtId="0" fontId="15" fillId="3" borderId="0" xfId="1" applyFont="1" applyFill="1" applyAlignment="1">
      <alignment vertical="center"/>
    </xf>
    <xf numFmtId="0" fontId="8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29" fillId="13" borderId="0" xfId="18" applyAlignment="1">
      <alignment horizontal="left"/>
    </xf>
    <xf numFmtId="0" fontId="9" fillId="64" borderId="1" xfId="2867" applyFont="1" applyFill="1" applyBorder="1" applyAlignment="1">
      <alignment vertical="center"/>
    </xf>
    <xf numFmtId="0" fontId="77" fillId="0" borderId="0" xfId="0" applyFont="1"/>
    <xf numFmtId="2" fontId="0" fillId="0" borderId="0" xfId="0" applyNumberFormat="1"/>
    <xf numFmtId="0" fontId="9" fillId="64" borderId="0" xfId="2867" applyFont="1" applyFill="1" applyBorder="1" applyAlignment="1">
      <alignment vertical="center"/>
    </xf>
    <xf numFmtId="0" fontId="12" fillId="3" borderId="0" xfId="1" applyFont="1" applyFill="1" applyAlignment="1">
      <alignment vertical="center"/>
    </xf>
    <xf numFmtId="0" fontId="7" fillId="3" borderId="0" xfId="1" applyFont="1" applyFill="1" applyAlignment="1">
      <alignment horizontal="center" vertical="center"/>
    </xf>
    <xf numFmtId="0" fontId="8" fillId="3" borderId="0" xfId="3" applyFill="1" applyAlignment="1">
      <alignment vertical="center"/>
    </xf>
  </cellXfs>
  <cellStyles count="2868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29" t="s">
        <v>2</v>
      </c>
      <c r="B16" s="29"/>
      <c r="C16" s="29"/>
      <c r="D16" s="29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28" t="s">
        <v>14</v>
      </c>
      <c r="C19" s="28"/>
      <c r="D19" s="28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28" t="s">
        <v>15</v>
      </c>
      <c r="C20" s="28"/>
      <c r="D20" s="28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28" t="s">
        <v>17</v>
      </c>
      <c r="C23" s="28"/>
      <c r="D23" s="2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28" t="s">
        <v>18</v>
      </c>
      <c r="C24" s="28"/>
      <c r="D24" s="2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28" t="s">
        <v>17</v>
      </c>
      <c r="C26" s="28"/>
      <c r="D26" s="2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28" t="s">
        <v>18</v>
      </c>
      <c r="C27" s="28"/>
      <c r="D27" s="2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30" t="s">
        <v>10</v>
      </c>
      <c r="C30" s="28"/>
      <c r="D30" s="28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28" t="s">
        <v>12</v>
      </c>
      <c r="C31" s="28"/>
      <c r="D31" s="28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F75"/>
  <sheetViews>
    <sheetView tabSelected="1" zoomScale="70" zoomScaleNormal="70" workbookViewId="0">
      <selection activeCell="E5" sqref="E5"/>
    </sheetView>
  </sheetViews>
  <sheetFormatPr defaultRowHeight="12.75"/>
  <cols>
    <col min="2" max="2" width="4" customWidth="1"/>
    <col min="3" max="4" width="28" customWidth="1"/>
    <col min="5" max="31" width="10.7109375" customWidth="1"/>
    <col min="32" max="33" width="10.5703125" bestFit="1" customWidth="1"/>
  </cols>
  <sheetData>
    <row r="4" spans="1:32" ht="39" thickBot="1">
      <c r="A4" s="2" t="s">
        <v>1</v>
      </c>
      <c r="C4" s="2" t="s">
        <v>465</v>
      </c>
    </row>
    <row r="5" spans="1:32">
      <c r="A5" s="22">
        <v>0.03</v>
      </c>
      <c r="C5" s="22">
        <v>0.6</v>
      </c>
      <c r="D5" s="22"/>
    </row>
    <row r="8" spans="1:32" ht="15">
      <c r="D8" s="23" t="s">
        <v>461</v>
      </c>
    </row>
    <row r="9" spans="1:32" ht="15.75" thickBot="1">
      <c r="C9" s="24" t="s">
        <v>0</v>
      </c>
      <c r="D9" s="24" t="s">
        <v>474</v>
      </c>
      <c r="E9" s="24" t="s">
        <v>460</v>
      </c>
      <c r="F9" s="24" t="s">
        <v>433</v>
      </c>
      <c r="G9" s="24" t="s">
        <v>434</v>
      </c>
      <c r="H9" s="24" t="s">
        <v>435</v>
      </c>
      <c r="I9" s="24" t="s">
        <v>436</v>
      </c>
      <c r="J9" s="24" t="s">
        <v>437</v>
      </c>
      <c r="K9" s="24" t="s">
        <v>438</v>
      </c>
      <c r="L9" s="24" t="s">
        <v>439</v>
      </c>
      <c r="M9" s="24" t="s">
        <v>440</v>
      </c>
      <c r="N9" s="24" t="s">
        <v>441</v>
      </c>
      <c r="O9" s="24" t="s">
        <v>442</v>
      </c>
      <c r="P9" s="24" t="s">
        <v>443</v>
      </c>
      <c r="Q9" s="24" t="s">
        <v>444</v>
      </c>
      <c r="R9" s="24" t="s">
        <v>445</v>
      </c>
      <c r="S9" s="24" t="s">
        <v>446</v>
      </c>
      <c r="T9" s="24" t="s">
        <v>447</v>
      </c>
      <c r="U9" s="24" t="s">
        <v>448</v>
      </c>
      <c r="V9" s="24" t="s">
        <v>449</v>
      </c>
      <c r="W9" s="24" t="s">
        <v>450</v>
      </c>
      <c r="X9" s="24" t="s">
        <v>451</v>
      </c>
      <c r="Y9" s="24" t="s">
        <v>452</v>
      </c>
      <c r="Z9" s="24" t="s">
        <v>453</v>
      </c>
      <c r="AA9" s="24" t="s">
        <v>454</v>
      </c>
      <c r="AB9" s="24" t="s">
        <v>455</v>
      </c>
      <c r="AC9" s="24" t="s">
        <v>456</v>
      </c>
      <c r="AD9" s="24" t="s">
        <v>457</v>
      </c>
      <c r="AE9" s="24" t="s">
        <v>458</v>
      </c>
      <c r="AF9" s="27" t="s">
        <v>464</v>
      </c>
    </row>
    <row r="10" spans="1:32">
      <c r="A10">
        <v>0</v>
      </c>
      <c r="C10" s="25" t="s">
        <v>466</v>
      </c>
      <c r="D10" s="25" t="s">
        <v>475</v>
      </c>
      <c r="E10" s="26">
        <f>SUMIFS(Table1[SumHD_TJ],Table1[Group],A10)/1000*$C$5</f>
        <v>19.132728000000004</v>
      </c>
      <c r="F10" s="26">
        <f>SUMIFS(Table1[SumHD_TJ],Table1[Region],$F$9,Table1[Group],A10)/1000*$C$5</f>
        <v>0</v>
      </c>
      <c r="G10" s="26">
        <f>SUMIFS(Table1[SumHD_TJ],Table1[Region],$G$9,Table1[Group],A10)/1000*$C$5</f>
        <v>12.594144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 s="26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0</v>
      </c>
      <c r="S10">
        <f>SUMIFS(Table1[SumHD_TJ],Table1[Region],$S$9,Table1[Group],A10)/1000*$C$5</f>
        <v>2.7547260000000002</v>
      </c>
      <c r="T10">
        <f>SUMIFS(Table1[SumHD_TJ],Table1[Region],$T$9,Table1[Group],A10)/1000*$C$5</f>
        <v>0</v>
      </c>
      <c r="U10">
        <f>SUMIFS(Table1[SumHD_TJ],Table1[Region],$U$9,Table1[Group],A10)/1000*$C$5</f>
        <v>1.402428</v>
      </c>
      <c r="V10">
        <f>SUMIFS(Table1[SumHD_TJ],Table1[Region],$V$9,Table1[Group],A10)/1000*$C$5</f>
        <v>0</v>
      </c>
      <c r="W10">
        <f>SUMIFS(Table1[SumHD_TJ],Table1[Region],$W$9,Table1[Group],A10)/1000*$C$5</f>
        <v>0.83192399999999989</v>
      </c>
      <c r="X10">
        <f>SUMIFS(Table1[SumHD_TJ],Table1[Region],$X$9,Table1[Group],A10)/1000*$C$5</f>
        <v>1.549506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>
        <f>SUMIFS(Table1[SumHD_TJ],Table1[Region],$AE$9,Table1[Group],A10)/1000*$C$5</f>
        <v>0</v>
      </c>
      <c r="AF10" s="26">
        <f>E10</f>
        <v>19.132728000000004</v>
      </c>
    </row>
    <row r="11" spans="1:32">
      <c r="A11">
        <v>1</v>
      </c>
      <c r="C11" s="25" t="s">
        <v>467</v>
      </c>
      <c r="D11" s="25" t="s">
        <v>475</v>
      </c>
      <c r="E11" s="26">
        <f>SUMIFS(Table1[SumHD_TJ],Table1[Group],A11)/1000*$C$5</f>
        <v>14.431685999999996</v>
      </c>
      <c r="F11" s="26">
        <f>SUMIFS(Table1[SumHD_TJ],Table1[Region],$F$9,Table1[Group],A11)/1000*$C$5</f>
        <v>0</v>
      </c>
      <c r="G11" s="26">
        <f>SUMIFS(Table1[SumHD_TJ],Table1[Region],$G$9,Table1[Group],A11)/1000*$C$5</f>
        <v>1.6856340000000001</v>
      </c>
      <c r="H11" s="26">
        <f>SUMIFS(Table1[SumHD_TJ],Table1[Region],$H$9,Table1[Group],A11)/1000*$C$5</f>
        <v>1.6015560000000002</v>
      </c>
      <c r="I11" s="26">
        <f>SUMIFS(Table1[SumHD_TJ],Table1[Region],$I$9,Table1[Group],A11)/1000*$C$5</f>
        <v>0.78573599999999988</v>
      </c>
      <c r="J11" s="26">
        <f>SUMIFS(Table1[SumHD_TJ],Table1[Region],$J$9,Table1[Group],A11)/1000*$C$5</f>
        <v>0.44572799999999996</v>
      </c>
      <c r="K11" s="26">
        <f>SUMIFS(Table1[SumHD_TJ],Table1[Region],$K$9,Table1[Group],A11)/1000*$C$5</f>
        <v>0.24961799999999995</v>
      </c>
      <c r="L11" s="26">
        <f>SUMIFS(Table1[SumHD_TJ],Table1[Region],$L$9,Table1[Group],A11)/1000*$C$5</f>
        <v>0.96936</v>
      </c>
      <c r="M11" s="26">
        <f>SUMIFS(Table1[SumHD_TJ],Table1[Region],$M$9,Table1[Group],A11)/1000*$C$5</f>
        <v>1.10118</v>
      </c>
      <c r="N11" s="26">
        <f>SUMIFS(Table1[SumHD_TJ],Table1[Region],$N$9,Table1[Group],A11)/1000*$C$5</f>
        <v>0.44381999999999999</v>
      </c>
      <c r="O11">
        <f>SUMIFS(Table1[SumHD_TJ],Table1[Region],$O$9,Table1[Group],A11)/1000*$C$5</f>
        <v>0.303282</v>
      </c>
      <c r="P11">
        <f>SUMIFS(Table1[SumHD_TJ],Table1[Region],$P$9,Table1[Group],A11)/1000*$C$5</f>
        <v>0.77135999999999993</v>
      </c>
      <c r="Q11">
        <f>SUMIFS(Table1[SumHD_TJ],Table1[Region],$Q$9,Table1[Group],A11)/1000*$C$5</f>
        <v>0.70641599999999993</v>
      </c>
      <c r="R11">
        <f>SUMIFS(Table1[SumHD_TJ],Table1[Region],$R$9,Table1[Group],A11)/1000*$C$5</f>
        <v>0.57931200000000005</v>
      </c>
      <c r="S11">
        <f>SUMIFS(Table1[SumHD_TJ],Table1[Region],$S$9,Table1[Group],A11)/1000*$C$5</f>
        <v>1.0060379999999998</v>
      </c>
      <c r="T11">
        <f>SUMIFS(Table1[SumHD_TJ],Table1[Region],$T$9,Table1[Group],A11)/1000*$C$5</f>
        <v>0</v>
      </c>
      <c r="U11">
        <f>SUMIFS(Table1[SumHD_TJ],Table1[Region],$U$9,Table1[Group],A11)/1000*$C$5</f>
        <v>3.1949999999999999E-2</v>
      </c>
      <c r="V11">
        <f>SUMIFS(Table1[SumHD_TJ],Table1[Region],$V$9,Table1[Group],A11)/1000*$C$5</f>
        <v>0.69735599999999998</v>
      </c>
      <c r="W11">
        <f>SUMIFS(Table1[SumHD_TJ],Table1[Region],$W$9,Table1[Group],A11)/1000*$C$5</f>
        <v>0.19029599999999997</v>
      </c>
      <c r="X11">
        <f>SUMIFS(Table1[SumHD_TJ],Table1[Region],$X$9,Table1[Group],A11)/1000*$C$5</f>
        <v>0.19239599999999996</v>
      </c>
      <c r="Y11">
        <f>SUMIFS(Table1[SumHD_TJ],Table1[Region],$Y$9,Table1[Group],A11)/1000*$C$5</f>
        <v>0.12723000000000001</v>
      </c>
      <c r="Z11">
        <f>SUMIFS(Table1[SumHD_TJ],Table1[Region],$Z$9,Table1[Group],A11)/1000*$C$5</f>
        <v>0.35235</v>
      </c>
      <c r="AA11">
        <f>SUMIFS(Table1[SumHD_TJ],Table1[Region],$AA$9,Table1[Group],A11)/1000*$C$5</f>
        <v>0.58315799999999995</v>
      </c>
      <c r="AB11">
        <f>SUMIFS(Table1[SumHD_TJ],Table1[Region],$AB$9,Table1[Group],A11)/1000*$C$5</f>
        <v>0.46268999999999999</v>
      </c>
      <c r="AC11">
        <f>SUMIFS(Table1[SumHD_TJ],Table1[Region],$AC$9,Table1[Group],A11)/1000*$C$5</f>
        <v>0.30500999999999995</v>
      </c>
      <c r="AD11">
        <f>SUMIFS(Table1[SumHD_TJ],Table1[Region],$AD$9,Table1[Group],A11)/1000*$C$5</f>
        <v>0.69593399999999994</v>
      </c>
      <c r="AE11">
        <f>SUMIFS(Table1[SumHD_TJ],Table1[Region],$AE$9,Table1[Group],A11)/1000*$C$5</f>
        <v>0.14427599999999999</v>
      </c>
      <c r="AF11" s="26">
        <f t="shared" ref="AF11:AF13" si="0">E11</f>
        <v>14.431685999999996</v>
      </c>
    </row>
    <row r="12" spans="1:32">
      <c r="A12">
        <v>2</v>
      </c>
      <c r="C12" s="25" t="s">
        <v>468</v>
      </c>
      <c r="D12" s="25" t="s">
        <v>475</v>
      </c>
      <c r="E12" s="26">
        <f>SUMIFS(Table1[SumHD_TJ],Table1[Group],A12)/1000*$C$5</f>
        <v>6.1748459999999978</v>
      </c>
      <c r="F12" s="26">
        <f>SUMIFS(Table1[SumHD_TJ],Table1[Region],$F$9,Table1[Group],A12)/1000*$C$5</f>
        <v>0.33651599999999998</v>
      </c>
      <c r="G12" s="26">
        <f>SUMIFS(Table1[SumHD_TJ],Table1[Region],$G$9,Table1[Group],A12)/1000*$C$5</f>
        <v>0.46932599999999997</v>
      </c>
      <c r="H12" s="26">
        <f>SUMIFS(Table1[SumHD_TJ],Table1[Region],$H$9,Table1[Group],A12)/1000*$C$5</f>
        <v>0.45262800000000003</v>
      </c>
      <c r="I12" s="26">
        <f>SUMIFS(Table1[SumHD_TJ],Table1[Region],$I$9,Table1[Group],A12)/1000*$C$5</f>
        <v>8.6255999999999999E-2</v>
      </c>
      <c r="J12" s="26">
        <f>SUMIFS(Table1[SumHD_TJ],Table1[Region],$J$9,Table1[Group],A12)/1000*$C$5</f>
        <v>2.4971999999999998E-2</v>
      </c>
      <c r="K12" s="26">
        <f>SUMIFS(Table1[SumHD_TJ],Table1[Region],$K$9,Table1[Group],A12)/1000*$C$5</f>
        <v>4.827E-2</v>
      </c>
      <c r="L12" s="26">
        <f>SUMIFS(Table1[SumHD_TJ],Table1[Region],$L$9,Table1[Group],A12)/1000*$C$5</f>
        <v>3.8291999999999993E-2</v>
      </c>
      <c r="M12" s="26">
        <f>SUMIFS(Table1[SumHD_TJ],Table1[Region],$M$9,Table1[Group],A12)/1000*$C$5</f>
        <v>0.8579819999999998</v>
      </c>
      <c r="N12" s="26">
        <f>SUMIFS(Table1[SumHD_TJ],Table1[Region],$N$9,Table1[Group],A12)/1000*$C$5</f>
        <v>0.124866</v>
      </c>
      <c r="O12">
        <f>SUMIFS(Table1[SumHD_TJ],Table1[Region],$O$9,Table1[Group],A12)/1000*$C$5</f>
        <v>0</v>
      </c>
      <c r="P12">
        <f>SUMIFS(Table1[SumHD_TJ],Table1[Region],$P$9,Table1[Group],A12)/1000*$C$5</f>
        <v>0.15550800000000001</v>
      </c>
      <c r="Q12">
        <f>SUMIFS(Table1[SumHD_TJ],Table1[Region],$Q$9,Table1[Group],A12)/1000*$C$5</f>
        <v>0.40150199999999997</v>
      </c>
      <c r="R12">
        <f>SUMIFS(Table1[SumHD_TJ],Table1[Region],$R$9,Table1[Group],A12)/1000*$C$5</f>
        <v>7.0691999999999991E-2</v>
      </c>
      <c r="S12">
        <f>SUMIFS(Table1[SumHD_TJ],Table1[Region],$S$9,Table1[Group],A12)/1000*$C$5</f>
        <v>0.66862799999999989</v>
      </c>
      <c r="T12">
        <f>SUMIFS(Table1[SumHD_TJ],Table1[Region],$T$9,Table1[Group],A12)/1000*$C$5</f>
        <v>0.54047400000000001</v>
      </c>
      <c r="U12">
        <f>SUMIFS(Table1[SumHD_TJ],Table1[Region],$U$9,Table1[Group],A12)/1000*$C$5</f>
        <v>0.31374000000000007</v>
      </c>
      <c r="V12">
        <f>SUMIFS(Table1[SumHD_TJ],Table1[Region],$V$9,Table1[Group],A12)/1000*$C$5</f>
        <v>0.15889800000000001</v>
      </c>
      <c r="W12">
        <f>SUMIFS(Table1[SumHD_TJ],Table1[Region],$W$9,Table1[Group],A12)/1000*$C$5</f>
        <v>0.18608399999999997</v>
      </c>
      <c r="X12">
        <f>SUMIFS(Table1[SumHD_TJ],Table1[Region],$X$9,Table1[Group],A12)/1000*$C$5</f>
        <v>0.38371799999999995</v>
      </c>
      <c r="Y12">
        <f>SUMIFS(Table1[SumHD_TJ],Table1[Region],$Y$9,Table1[Group],A12)/1000*$C$5</f>
        <v>2.3531999999999997E-2</v>
      </c>
      <c r="Z12">
        <f>SUMIFS(Table1[SumHD_TJ],Table1[Region],$Z$9,Table1[Group],A12)/1000*$C$5</f>
        <v>0.29723999999999995</v>
      </c>
      <c r="AA12">
        <f>SUMIFS(Table1[SumHD_TJ],Table1[Region],$AA$9,Table1[Group],A12)/1000*$C$5</f>
        <v>6.0360000000000004E-2</v>
      </c>
      <c r="AB12">
        <f>SUMIFS(Table1[SumHD_TJ],Table1[Region],$AB$9,Table1[Group],A12)/1000*$C$5</f>
        <v>7.2893999999999987E-2</v>
      </c>
      <c r="AC12">
        <f>SUMIFS(Table1[SumHD_TJ],Table1[Region],$AC$9,Table1[Group],A12)/1000*$C$5</f>
        <v>0.12728399999999998</v>
      </c>
      <c r="AD12">
        <f>SUMIFS(Table1[SumHD_TJ],Table1[Region],$AD$9,Table1[Group],A12)/1000*$C$5</f>
        <v>7.4345999999999995E-2</v>
      </c>
      <c r="AE12">
        <f>SUMIFS(Table1[SumHD_TJ],Table1[Region],$AE$9,Table1[Group],A12)/1000*$C$5</f>
        <v>0.20083800000000002</v>
      </c>
      <c r="AF12" s="26">
        <f t="shared" si="0"/>
        <v>6.1748459999999978</v>
      </c>
    </row>
    <row r="13" spans="1:32">
      <c r="A13">
        <v>3</v>
      </c>
      <c r="C13" s="25" t="s">
        <v>469</v>
      </c>
      <c r="D13" s="25" t="s">
        <v>475</v>
      </c>
      <c r="E13" s="26">
        <f>SUMIFS(Table1[SumHD_TJ],Table1[Group],A13)/1000*$C$5</f>
        <v>1.5217860000000003</v>
      </c>
      <c r="F13" s="26">
        <f>SUMIFS(Table1[SumHD_TJ],Table1[Region],$F$9,Table1[Group],A13)/1000*$C$5</f>
        <v>4.6457999999999999E-2</v>
      </c>
      <c r="G13" s="26">
        <f>SUMIFS(Table1[SumHD_TJ],Table1[Region],$G$9,Table1[Group],A13)/1000*$C$5</f>
        <v>7.5839999999999996E-3</v>
      </c>
      <c r="H13" s="26">
        <f>SUMIFS(Table1[SumHD_TJ],Table1[Region],$H$9,Table1[Group],A13)/1000*$C$5</f>
        <v>6.0912000000000015E-2</v>
      </c>
      <c r="I13" s="26">
        <f>SUMIFS(Table1[SumHD_TJ],Table1[Region],$I$9,Table1[Group],A13)/1000*$C$5</f>
        <v>3.1301999999999996E-2</v>
      </c>
      <c r="J13" s="26">
        <f>SUMIFS(Table1[SumHD_TJ],Table1[Region],$J$9,Table1[Group],A13)/1000*$C$5</f>
        <v>4.3115999999999988E-2</v>
      </c>
      <c r="K13" s="26">
        <f>SUMIFS(Table1[SumHD_TJ],Table1[Region],$K$9,Table1[Group],A13)/1000*$C$5</f>
        <v>1.4555999999999998E-2</v>
      </c>
      <c r="L13" s="26">
        <f>SUMIFS(Table1[SumHD_TJ],Table1[Region],$L$9,Table1[Group],A13)/1000*$C$5</f>
        <v>5.8817999999999995E-2</v>
      </c>
      <c r="M13" s="26">
        <f>SUMIFS(Table1[SumHD_TJ],Table1[Region],$M$9,Table1[Group],A13)/1000*$C$5</f>
        <v>2.0567999999999999E-2</v>
      </c>
      <c r="N13" s="26">
        <f>SUMIFS(Table1[SumHD_TJ],Table1[Region],$N$9,Table1[Group],A13)/1000*$C$5</f>
        <v>4.5786E-2</v>
      </c>
      <c r="O13">
        <f>SUMIFS(Table1[SumHD_TJ],Table1[Region],$O$9,Table1[Group],A13)/1000*$C$5</f>
        <v>2.0531999999999998E-2</v>
      </c>
      <c r="P13">
        <f>SUMIFS(Table1[SumHD_TJ],Table1[Region],$P$9,Table1[Group],A13)/1000*$C$5</f>
        <v>7.4741999999999989E-2</v>
      </c>
      <c r="Q13">
        <f>SUMIFS(Table1[SumHD_TJ],Table1[Region],$Q$9,Table1[Group],A13)/1000*$C$5</f>
        <v>8.5739999999999997E-2</v>
      </c>
      <c r="R13">
        <f>SUMIFS(Table1[SumHD_TJ],Table1[Region],$R$9,Table1[Group],A13)/1000*$C$5</f>
        <v>5.4011999999999998E-2</v>
      </c>
      <c r="S13">
        <f>SUMIFS(Table1[SumHD_TJ],Table1[Region],$S$9,Table1[Group],A13)/1000*$C$5</f>
        <v>0.16747800000000002</v>
      </c>
      <c r="T13">
        <f>SUMIFS(Table1[SumHD_TJ],Table1[Region],$T$9,Table1[Group],A13)/1000*$C$5</f>
        <v>0.10767</v>
      </c>
      <c r="U13">
        <f>SUMIFS(Table1[SumHD_TJ],Table1[Region],$U$9,Table1[Group],A13)/1000*$C$5</f>
        <v>0.13069199999999997</v>
      </c>
      <c r="V13">
        <f>SUMIFS(Table1[SumHD_TJ],Table1[Region],$V$9,Table1[Group],A13)/1000*$C$5</f>
        <v>2.6472000000000002E-2</v>
      </c>
      <c r="W13">
        <f>SUMIFS(Table1[SumHD_TJ],Table1[Region],$W$9,Table1[Group],A13)/1000*$C$5</f>
        <v>4.6061999999999992E-2</v>
      </c>
      <c r="X13">
        <f>SUMIFS(Table1[SumHD_TJ],Table1[Region],$X$9,Table1[Group],A13)/1000*$C$5</f>
        <v>7.3133999999999991E-2</v>
      </c>
      <c r="Y13">
        <f>SUMIFS(Table1[SumHD_TJ],Table1[Region],$Y$9,Table1[Group],A13)/1000*$C$5</f>
        <v>3.3671999999999994E-2</v>
      </c>
      <c r="Z13">
        <f>SUMIFS(Table1[SumHD_TJ],Table1[Region],$Z$9,Table1[Group],A13)/1000*$C$5</f>
        <v>6.222599999999999E-2</v>
      </c>
      <c r="AA13">
        <f>SUMIFS(Table1[SumHD_TJ],Table1[Region],$AA$9,Table1[Group],A13)/1000*$C$5</f>
        <v>2.7671999999999995E-2</v>
      </c>
      <c r="AB13">
        <f>SUMIFS(Table1[SumHD_TJ],Table1[Region],$AB$9,Table1[Group],A13)/1000*$C$5</f>
        <v>5.8968E-2</v>
      </c>
      <c r="AC13">
        <f>SUMIFS(Table1[SumHD_TJ],Table1[Region],$AC$9,Table1[Group],A13)/1000*$C$5</f>
        <v>2.8799999999999999E-2</v>
      </c>
      <c r="AD13">
        <f>SUMIFS(Table1[SumHD_TJ],Table1[Region],$AD$9,Table1[Group],A13)/1000*$C$5</f>
        <v>0.17214000000000002</v>
      </c>
      <c r="AE13">
        <f>SUMIFS(Table1[SumHD_TJ],Table1[Region],$AE$9,Table1[Group],A13)/1000*$C$5</f>
        <v>2.2673999999999996E-2</v>
      </c>
      <c r="AF13" s="26">
        <f t="shared" si="0"/>
        <v>1.5217860000000003</v>
      </c>
    </row>
    <row r="14" spans="1:32"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32" ht="15">
      <c r="D15" s="23" t="s">
        <v>461</v>
      </c>
    </row>
    <row r="16" spans="1:32" ht="15.75" thickBot="1">
      <c r="C16" s="24" t="s">
        <v>0</v>
      </c>
      <c r="D16" s="24" t="s">
        <v>474</v>
      </c>
      <c r="E16" s="24" t="s">
        <v>460</v>
      </c>
      <c r="F16" s="24" t="s">
        <v>433</v>
      </c>
      <c r="G16" s="24" t="s">
        <v>434</v>
      </c>
      <c r="H16" s="24" t="s">
        <v>435</v>
      </c>
      <c r="I16" s="24" t="s">
        <v>436</v>
      </c>
      <c r="J16" s="24" t="s">
        <v>437</v>
      </c>
      <c r="K16" s="24" t="s">
        <v>438</v>
      </c>
      <c r="L16" s="24" t="s">
        <v>439</v>
      </c>
      <c r="M16" s="24" t="s">
        <v>440</v>
      </c>
      <c r="N16" s="24" t="s">
        <v>441</v>
      </c>
      <c r="O16" s="24" t="s">
        <v>442</v>
      </c>
      <c r="P16" s="24" t="s">
        <v>443</v>
      </c>
      <c r="Q16" s="24" t="s">
        <v>444</v>
      </c>
      <c r="R16" s="24" t="s">
        <v>445</v>
      </c>
      <c r="S16" s="24" t="s">
        <v>446</v>
      </c>
      <c r="T16" s="24" t="s">
        <v>447</v>
      </c>
      <c r="U16" s="24" t="s">
        <v>448</v>
      </c>
      <c r="V16" s="24" t="s">
        <v>449</v>
      </c>
      <c r="W16" s="24" t="s">
        <v>450</v>
      </c>
      <c r="X16" s="24" t="s">
        <v>451</v>
      </c>
      <c r="Y16" s="24" t="s">
        <v>452</v>
      </c>
      <c r="Z16" s="24" t="s">
        <v>453</v>
      </c>
      <c r="AA16" s="24" t="s">
        <v>454</v>
      </c>
      <c r="AB16" s="24" t="s">
        <v>455</v>
      </c>
      <c r="AC16" s="24" t="s">
        <v>456</v>
      </c>
      <c r="AD16" s="24" t="s">
        <v>457</v>
      </c>
      <c r="AE16" s="24" t="s">
        <v>458</v>
      </c>
      <c r="AF16" s="27" t="s">
        <v>464</v>
      </c>
    </row>
    <row r="17" spans="1:32">
      <c r="A17">
        <v>0</v>
      </c>
      <c r="C17" s="25" t="s">
        <v>470</v>
      </c>
      <c r="D17" s="25" t="s">
        <v>476</v>
      </c>
      <c r="E17" s="26">
        <f>SUMIFS(Table1[SumHD_TJ],Table1[Group],A17)/1000*(1-$C$5)</f>
        <v>12.755152000000002</v>
      </c>
      <c r="F17" s="26">
        <f>SUMIFS(Table1[SumHD_TJ],Table1[Region],$F$9,Table1[Group],A17)/1000*(1-$C$5)</f>
        <v>0</v>
      </c>
      <c r="G17" s="26">
        <f>SUMIFS(Table1[SumHD_TJ],Table1[Region],$G$9,Table1[Group],A17)/1000*(1-$C$5)</f>
        <v>8.396096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 s="26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0</v>
      </c>
      <c r="S17">
        <f>SUMIFS(Table1[SumHD_TJ],Table1[Region],$S$9,Table1[Group],A17)/1000*(1-$C$5)</f>
        <v>1.8364840000000002</v>
      </c>
      <c r="T17">
        <f>SUMIFS(Table1[SumHD_TJ],Table1[Region],$T$9,Table1[Group],A17)/1000*(1-$C$5)</f>
        <v>0</v>
      </c>
      <c r="U17">
        <f>SUMIFS(Table1[SumHD_TJ],Table1[Region],$U$9,Table1[Group],A17)/1000*(1-$C$5)</f>
        <v>0.93495200000000001</v>
      </c>
      <c r="V17">
        <f>SUMIFS(Table1[SumHD_TJ],Table1[Region],$V$9,Table1[Group],A17)/1000*(1-$C$5)</f>
        <v>0</v>
      </c>
      <c r="W17">
        <f>SUMIFS(Table1[SumHD_TJ],Table1[Region],$W$9,Table1[Group],A17)/1000*(1-$C$5)</f>
        <v>0.554616</v>
      </c>
      <c r="X17">
        <f>SUMIFS(Table1[SumHD_TJ],Table1[Region],$X$9,Table1[Group],A17)/1000*(1-$C$5)</f>
        <v>1.033004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>
        <f>SUMIFS(Table1[SumHD_TJ],Table1[Region],$AE$9,Table1[Group],A17)/1000*(1-$C$5)</f>
        <v>0</v>
      </c>
      <c r="AF17" s="26">
        <f>E17</f>
        <v>12.755152000000002</v>
      </c>
    </row>
    <row r="18" spans="1:32">
      <c r="A18">
        <v>1</v>
      </c>
      <c r="C18" s="25" t="s">
        <v>471</v>
      </c>
      <c r="D18" s="25" t="s">
        <v>476</v>
      </c>
      <c r="E18" s="26">
        <f>SUMIFS(Table1[SumHD_TJ],Table1[Group],A18)/1000*(1-$C$5)</f>
        <v>9.6211239999999982</v>
      </c>
      <c r="F18" s="26">
        <f>SUMIFS(Table1[SumHD_TJ],Table1[Region],$F$9,Table1[Group],A18)/1000*(1-$C$5)</f>
        <v>0</v>
      </c>
      <c r="G18" s="26">
        <f>SUMIFS(Table1[SumHD_TJ],Table1[Region],$G$9,Table1[Group],A18)/1000*(1-$C$5)</f>
        <v>1.123756</v>
      </c>
      <c r="H18" s="26">
        <f>SUMIFS(Table1[SumHD_TJ],Table1[Region],$H$9,Table1[Group],A18)/1000*(1-$C$5)</f>
        <v>1.0677040000000002</v>
      </c>
      <c r="I18" s="26">
        <f>SUMIFS(Table1[SumHD_TJ],Table1[Region],$I$9,Table1[Group],A18)/1000*(1-$C$5)</f>
        <v>0.52382399999999996</v>
      </c>
      <c r="J18" s="26">
        <f>SUMIFS(Table1[SumHD_TJ],Table1[Region],$J$9,Table1[Group],A18)/1000*(1-$C$5)</f>
        <v>0.29715200000000003</v>
      </c>
      <c r="K18" s="26">
        <f>SUMIFS(Table1[SumHD_TJ],Table1[Region],$K$9,Table1[Group],A18)/1000*(1-$C$5)</f>
        <v>0.166412</v>
      </c>
      <c r="L18" s="26">
        <f>SUMIFS(Table1[SumHD_TJ],Table1[Region],$L$9,Table1[Group],A18)/1000*(1-$C$5)</f>
        <v>0.64624000000000015</v>
      </c>
      <c r="M18" s="26">
        <f>SUMIFS(Table1[SumHD_TJ],Table1[Region],$M$9,Table1[Group],A18)/1000*(1-$C$5)</f>
        <v>0.73412000000000011</v>
      </c>
      <c r="N18" s="26">
        <f>SUMIFS(Table1[SumHD_TJ],Table1[Region],$N$9,Table1[Group],A18)/1000*(1-$C$5)</f>
        <v>0.29588000000000003</v>
      </c>
      <c r="O18">
        <f>SUMIFS(Table1[SumHD_TJ],Table1[Region],$O$9,Table1[Group],A18)/1000*(1-$C$5)</f>
        <v>0.20218800000000001</v>
      </c>
      <c r="P18">
        <f>SUMIFS(Table1[SumHD_TJ],Table1[Region],$P$9,Table1[Group],A18)/1000*(1-$C$5)</f>
        <v>0.51423999999999992</v>
      </c>
      <c r="Q18">
        <f>SUMIFS(Table1[SumHD_TJ],Table1[Region],$Q$9,Table1[Group],A18)/1000*(1-$C$5)</f>
        <v>0.47094400000000003</v>
      </c>
      <c r="R18">
        <f>SUMIFS(Table1[SumHD_TJ],Table1[Region],$R$9,Table1[Group],A18)/1000*(1-$C$5)</f>
        <v>0.38620800000000005</v>
      </c>
      <c r="S18">
        <f>SUMIFS(Table1[SumHD_TJ],Table1[Region],$S$9,Table1[Group],A18)/1000*(1-$C$5)</f>
        <v>0.67069199999999995</v>
      </c>
      <c r="T18">
        <f>SUMIFS(Table1[SumHD_TJ],Table1[Region],$T$9,Table1[Group],A18)/1000*(1-$C$5)</f>
        <v>0</v>
      </c>
      <c r="U18">
        <f>SUMIFS(Table1[SumHD_TJ],Table1[Region],$U$9,Table1[Group],A18)/1000*(1-$C$5)</f>
        <v>2.1299999999999999E-2</v>
      </c>
      <c r="V18">
        <f>SUMIFS(Table1[SumHD_TJ],Table1[Region],$V$9,Table1[Group],A18)/1000*(1-$C$5)</f>
        <v>0.46490400000000004</v>
      </c>
      <c r="W18">
        <f>SUMIFS(Table1[SumHD_TJ],Table1[Region],$W$9,Table1[Group],A18)/1000*(1-$C$5)</f>
        <v>0.12686399999999998</v>
      </c>
      <c r="X18">
        <f>SUMIFS(Table1[SumHD_TJ],Table1[Region],$X$9,Table1[Group],A18)/1000*(1-$C$5)</f>
        <v>0.12826399999999999</v>
      </c>
      <c r="Y18">
        <f>SUMIFS(Table1[SumHD_TJ],Table1[Region],$Y$9,Table1[Group],A18)/1000*(1-$C$5)</f>
        <v>8.4820000000000007E-2</v>
      </c>
      <c r="Z18">
        <f>SUMIFS(Table1[SumHD_TJ],Table1[Region],$Z$9,Table1[Group],A18)/1000*(1-$C$5)</f>
        <v>0.23490000000000003</v>
      </c>
      <c r="AA18">
        <f>SUMIFS(Table1[SumHD_TJ],Table1[Region],$AA$9,Table1[Group],A18)/1000*(1-$C$5)</f>
        <v>0.38877200000000001</v>
      </c>
      <c r="AB18">
        <f>SUMIFS(Table1[SumHD_TJ],Table1[Region],$AB$9,Table1[Group],A18)/1000*(1-$C$5)</f>
        <v>0.30846000000000001</v>
      </c>
      <c r="AC18">
        <f>SUMIFS(Table1[SumHD_TJ],Table1[Region],$AC$9,Table1[Group],A18)/1000*(1-$C$5)</f>
        <v>0.20333999999999999</v>
      </c>
      <c r="AD18">
        <f>SUMIFS(Table1[SumHD_TJ],Table1[Region],$AD$9,Table1[Group],A18)/1000*(1-$C$5)</f>
        <v>0.46395599999999998</v>
      </c>
      <c r="AE18">
        <f>SUMIFS(Table1[SumHD_TJ],Table1[Region],$AE$9,Table1[Group],A18)/1000*(1-$C$5)</f>
        <v>9.6183999999999992E-2</v>
      </c>
      <c r="AF18" s="26">
        <f t="shared" ref="AF18:AF20" si="1">E18</f>
        <v>9.6211239999999982</v>
      </c>
    </row>
    <row r="19" spans="1:32">
      <c r="A19">
        <v>2</v>
      </c>
      <c r="C19" s="25" t="s">
        <v>472</v>
      </c>
      <c r="D19" s="25" t="s">
        <v>476</v>
      </c>
      <c r="E19" s="26">
        <f>SUMIFS(Table1[SumHD_TJ],Table1[Group],A19)/1000*(1-$C$5)</f>
        <v>4.1165639999999994</v>
      </c>
      <c r="F19" s="26">
        <f>SUMIFS(Table1[SumHD_TJ],Table1[Region],$F$9,Table1[Group],A19)/1000*(1-$C$5)</f>
        <v>0.22434400000000002</v>
      </c>
      <c r="G19" s="26">
        <f>SUMIFS(Table1[SumHD_TJ],Table1[Region],$G$9,Table1[Group],A19)/1000*(1-$C$5)</f>
        <v>0.312884</v>
      </c>
      <c r="H19" s="26">
        <f>SUMIFS(Table1[SumHD_TJ],Table1[Region],$H$9,Table1[Group],A19)/1000*(1-$C$5)</f>
        <v>0.30175200000000002</v>
      </c>
      <c r="I19" s="26">
        <f>SUMIFS(Table1[SumHD_TJ],Table1[Region],$I$9,Table1[Group],A19)/1000*(1-$C$5)</f>
        <v>5.7504E-2</v>
      </c>
      <c r="J19" s="26">
        <f>SUMIFS(Table1[SumHD_TJ],Table1[Region],$J$9,Table1[Group],A19)/1000*(1-$C$5)</f>
        <v>1.6648E-2</v>
      </c>
      <c r="K19" s="26">
        <f>SUMIFS(Table1[SumHD_TJ],Table1[Region],$K$9,Table1[Group],A19)/1000*(1-$C$5)</f>
        <v>3.2180000000000007E-2</v>
      </c>
      <c r="L19" s="26">
        <f>SUMIFS(Table1[SumHD_TJ],Table1[Region],$L$9,Table1[Group],A19)/1000*(1-$C$5)</f>
        <v>2.5527999999999995E-2</v>
      </c>
      <c r="M19" s="26">
        <f>SUMIFS(Table1[SumHD_TJ],Table1[Region],$M$9,Table1[Group],A19)/1000*(1-$C$5)</f>
        <v>0.57198799999999994</v>
      </c>
      <c r="N19" s="26">
        <f>SUMIFS(Table1[SumHD_TJ],Table1[Region],$N$9,Table1[Group],A19)/1000*(1-$C$5)</f>
        <v>8.3244000000000012E-2</v>
      </c>
      <c r="O19">
        <f>SUMIFS(Table1[SumHD_TJ],Table1[Region],$O$9,Table1[Group],A19)/1000*(1-$C$5)</f>
        <v>0</v>
      </c>
      <c r="P19">
        <f>SUMIFS(Table1[SumHD_TJ],Table1[Region],$P$9,Table1[Group],A19)/1000*(1-$C$5)</f>
        <v>0.10367200000000001</v>
      </c>
      <c r="Q19">
        <f>SUMIFS(Table1[SumHD_TJ],Table1[Region],$Q$9,Table1[Group],A19)/1000*(1-$C$5)</f>
        <v>0.26766799999999996</v>
      </c>
      <c r="R19">
        <f>SUMIFS(Table1[SumHD_TJ],Table1[Region],$R$9,Table1[Group],A19)/1000*(1-$C$5)</f>
        <v>4.7128000000000003E-2</v>
      </c>
      <c r="S19">
        <f>SUMIFS(Table1[SumHD_TJ],Table1[Region],$S$9,Table1[Group],A19)/1000*(1-$C$5)</f>
        <v>0.44575199999999998</v>
      </c>
      <c r="T19">
        <f>SUMIFS(Table1[SumHD_TJ],Table1[Region],$T$9,Table1[Group],A19)/1000*(1-$C$5)</f>
        <v>0.36031600000000008</v>
      </c>
      <c r="U19">
        <f>SUMIFS(Table1[SumHD_TJ],Table1[Region],$U$9,Table1[Group],A19)/1000*(1-$C$5)</f>
        <v>0.20916000000000007</v>
      </c>
      <c r="V19">
        <f>SUMIFS(Table1[SumHD_TJ],Table1[Region],$V$9,Table1[Group],A19)/1000*(1-$C$5)</f>
        <v>0.10593200000000001</v>
      </c>
      <c r="W19">
        <f>SUMIFS(Table1[SumHD_TJ],Table1[Region],$W$9,Table1[Group],A19)/1000*(1-$C$5)</f>
        <v>0.124056</v>
      </c>
      <c r="X19">
        <f>SUMIFS(Table1[SumHD_TJ],Table1[Region],$X$9,Table1[Group],A19)/1000*(1-$C$5)</f>
        <v>0.25581199999999998</v>
      </c>
      <c r="Y19">
        <f>SUMIFS(Table1[SumHD_TJ],Table1[Region],$Y$9,Table1[Group],A19)/1000*(1-$C$5)</f>
        <v>1.5688000000000001E-2</v>
      </c>
      <c r="Z19">
        <f>SUMIFS(Table1[SumHD_TJ],Table1[Region],$Z$9,Table1[Group],A19)/1000*(1-$C$5)</f>
        <v>0.19816</v>
      </c>
      <c r="AA19">
        <f>SUMIFS(Table1[SumHD_TJ],Table1[Region],$AA$9,Table1[Group],A19)/1000*(1-$C$5)</f>
        <v>4.0240000000000005E-2</v>
      </c>
      <c r="AB19">
        <f>SUMIFS(Table1[SumHD_TJ],Table1[Region],$AB$9,Table1[Group],A19)/1000*(1-$C$5)</f>
        <v>4.8596E-2</v>
      </c>
      <c r="AC19">
        <f>SUMIFS(Table1[SumHD_TJ],Table1[Region],$AC$9,Table1[Group],A19)/1000*(1-$C$5)</f>
        <v>8.4856000000000001E-2</v>
      </c>
      <c r="AD19">
        <f>SUMIFS(Table1[SumHD_TJ],Table1[Region],$AD$9,Table1[Group],A19)/1000*(1-$C$5)</f>
        <v>4.9563999999999997E-2</v>
      </c>
      <c r="AE19">
        <f>SUMIFS(Table1[SumHD_TJ],Table1[Region],$AE$9,Table1[Group],A19)/1000*(1-$C$5)</f>
        <v>0.13389200000000001</v>
      </c>
      <c r="AF19" s="26">
        <f t="shared" si="1"/>
        <v>4.1165639999999994</v>
      </c>
    </row>
    <row r="20" spans="1:32">
      <c r="A20">
        <v>3</v>
      </c>
      <c r="C20" s="25" t="s">
        <v>473</v>
      </c>
      <c r="D20" s="25" t="s">
        <v>476</v>
      </c>
      <c r="E20" s="26">
        <f>SUMIFS(Table1[SumHD_TJ],Table1[Group],A20)/1000*(1-$C$5)</f>
        <v>1.0145240000000004</v>
      </c>
      <c r="F20" s="26">
        <f>SUMIFS(Table1[SumHD_TJ],Table1[Region],$F$9,Table1[Group],A20)/1000*(1-$C$5)</f>
        <v>3.0972E-2</v>
      </c>
      <c r="G20" s="26">
        <f>SUMIFS(Table1[SumHD_TJ],Table1[Region],$G$9,Table1[Group],A20)/1000*(1-$C$5)</f>
        <v>5.0560000000000006E-3</v>
      </c>
      <c r="H20" s="26">
        <f>SUMIFS(Table1[SumHD_TJ],Table1[Region],$H$9,Table1[Group],A20)/1000*(1-$C$5)</f>
        <v>4.0608000000000012E-2</v>
      </c>
      <c r="I20" s="26">
        <f>SUMIFS(Table1[SumHD_TJ],Table1[Region],$I$9,Table1[Group],A20)/1000*(1-$C$5)</f>
        <v>2.0868000000000001E-2</v>
      </c>
      <c r="J20" s="26">
        <f>SUMIFS(Table1[SumHD_TJ],Table1[Region],$J$9,Table1[Group],A20)/1000*(1-$C$5)</f>
        <v>2.8743999999999992E-2</v>
      </c>
      <c r="K20" s="26">
        <f>SUMIFS(Table1[SumHD_TJ],Table1[Region],$K$9,Table1[Group],A20)/1000*(1-$C$5)</f>
        <v>9.7039999999999991E-3</v>
      </c>
      <c r="L20" s="26">
        <f>SUMIFS(Table1[SumHD_TJ],Table1[Region],$L$9,Table1[Group],A20)/1000*(1-$C$5)</f>
        <v>3.9211999999999997E-2</v>
      </c>
      <c r="M20" s="26">
        <f>SUMIFS(Table1[SumHD_TJ],Table1[Region],$M$9,Table1[Group],A20)/1000*(1-$C$5)</f>
        <v>1.3712E-2</v>
      </c>
      <c r="N20" s="26">
        <f>SUMIFS(Table1[SumHD_TJ],Table1[Region],$N$9,Table1[Group],A20)/1000*(1-$C$5)</f>
        <v>3.0524000000000003E-2</v>
      </c>
      <c r="O20">
        <f>SUMIFS(Table1[SumHD_TJ],Table1[Region],$O$9,Table1[Group],A20)/1000*(1-$C$5)</f>
        <v>1.3688000000000001E-2</v>
      </c>
      <c r="P20">
        <f>SUMIFS(Table1[SumHD_TJ],Table1[Region],$P$9,Table1[Group],A20)/1000*(1-$C$5)</f>
        <v>4.9827999999999997E-2</v>
      </c>
      <c r="Q20">
        <f>SUMIFS(Table1[SumHD_TJ],Table1[Region],$Q$9,Table1[Group],A20)/1000*(1-$C$5)</f>
        <v>5.7160000000000002E-2</v>
      </c>
      <c r="R20">
        <f>SUMIFS(Table1[SumHD_TJ],Table1[Region],$R$9,Table1[Group],A20)/1000*(1-$C$5)</f>
        <v>3.6008000000000005E-2</v>
      </c>
      <c r="S20">
        <f>SUMIFS(Table1[SumHD_TJ],Table1[Region],$S$9,Table1[Group],A20)/1000*(1-$C$5)</f>
        <v>0.11165200000000003</v>
      </c>
      <c r="T20">
        <f>SUMIFS(Table1[SumHD_TJ],Table1[Region],$T$9,Table1[Group],A20)/1000*(1-$C$5)</f>
        <v>7.1779999999999997E-2</v>
      </c>
      <c r="U20">
        <f>SUMIFS(Table1[SumHD_TJ],Table1[Region],$U$9,Table1[Group],A20)/1000*(1-$C$5)</f>
        <v>8.7127999999999983E-2</v>
      </c>
      <c r="V20">
        <f>SUMIFS(Table1[SumHD_TJ],Table1[Region],$V$9,Table1[Group],A20)/1000*(1-$C$5)</f>
        <v>1.7648000000000004E-2</v>
      </c>
      <c r="W20">
        <f>SUMIFS(Table1[SumHD_TJ],Table1[Region],$W$9,Table1[Group],A20)/1000*(1-$C$5)</f>
        <v>3.0707999999999999E-2</v>
      </c>
      <c r="X20">
        <f>SUMIFS(Table1[SumHD_TJ],Table1[Region],$X$9,Table1[Group],A20)/1000*(1-$C$5)</f>
        <v>4.8755999999999994E-2</v>
      </c>
      <c r="Y20">
        <f>SUMIFS(Table1[SumHD_TJ],Table1[Region],$Y$9,Table1[Group],A20)/1000*(1-$C$5)</f>
        <v>2.2447999999999999E-2</v>
      </c>
      <c r="Z20">
        <f>SUMIFS(Table1[SumHD_TJ],Table1[Region],$Z$9,Table1[Group],A20)/1000*(1-$C$5)</f>
        <v>4.1483999999999993E-2</v>
      </c>
      <c r="AA20">
        <f>SUMIFS(Table1[SumHD_TJ],Table1[Region],$AA$9,Table1[Group],A20)/1000*(1-$C$5)</f>
        <v>1.8447999999999999E-2</v>
      </c>
      <c r="AB20">
        <f>SUMIFS(Table1[SumHD_TJ],Table1[Region],$AB$9,Table1[Group],A20)/1000*(1-$C$5)</f>
        <v>3.9312000000000007E-2</v>
      </c>
      <c r="AC20">
        <f>SUMIFS(Table1[SumHD_TJ],Table1[Region],$AC$9,Table1[Group],A20)/1000*(1-$C$5)</f>
        <v>1.9200000000000002E-2</v>
      </c>
      <c r="AD20">
        <f>SUMIFS(Table1[SumHD_TJ],Table1[Region],$AD$9,Table1[Group],A20)/1000*(1-$C$5)</f>
        <v>0.11476000000000003</v>
      </c>
      <c r="AE20">
        <f>SUMIFS(Table1[SumHD_TJ],Table1[Region],$AE$9,Table1[Group],A20)/1000*(1-$C$5)</f>
        <v>1.5115999999999999E-2</v>
      </c>
      <c r="AF20" s="26">
        <f t="shared" si="1"/>
        <v>1.0145240000000004</v>
      </c>
    </row>
    <row r="22" spans="1:32" ht="15">
      <c r="D22" s="23" t="s">
        <v>462</v>
      </c>
    </row>
    <row r="23" spans="1:32" ht="15.75" thickBot="1">
      <c r="C23" s="24" t="s">
        <v>0</v>
      </c>
      <c r="D23" s="24" t="s">
        <v>474</v>
      </c>
      <c r="E23" s="24" t="s">
        <v>460</v>
      </c>
      <c r="F23" s="24" t="s">
        <v>433</v>
      </c>
      <c r="G23" s="24" t="s">
        <v>434</v>
      </c>
      <c r="H23" s="24" t="s">
        <v>435</v>
      </c>
      <c r="I23" s="24" t="s">
        <v>436</v>
      </c>
      <c r="J23" s="24" t="s">
        <v>437</v>
      </c>
      <c r="K23" s="24" t="s">
        <v>438</v>
      </c>
      <c r="L23" s="24" t="s">
        <v>439</v>
      </c>
      <c r="M23" s="24" t="s">
        <v>440</v>
      </c>
      <c r="N23" s="24" t="s">
        <v>441</v>
      </c>
      <c r="O23" s="24" t="s">
        <v>442</v>
      </c>
      <c r="P23" s="24" t="s">
        <v>443</v>
      </c>
      <c r="Q23" s="24" t="s">
        <v>444</v>
      </c>
      <c r="R23" s="24" t="s">
        <v>445</v>
      </c>
      <c r="S23" s="24" t="s">
        <v>446</v>
      </c>
      <c r="T23" s="24" t="s">
        <v>447</v>
      </c>
      <c r="U23" s="24" t="s">
        <v>448</v>
      </c>
      <c r="V23" s="24" t="s">
        <v>449</v>
      </c>
      <c r="W23" s="24" t="s">
        <v>450</v>
      </c>
      <c r="X23" s="24" t="s">
        <v>451</v>
      </c>
      <c r="Y23" s="24" t="s">
        <v>452</v>
      </c>
      <c r="Z23" s="24" t="s">
        <v>453</v>
      </c>
      <c r="AA23" s="24" t="s">
        <v>454</v>
      </c>
      <c r="AB23" s="24" t="s">
        <v>455</v>
      </c>
      <c r="AC23" s="24" t="s">
        <v>456</v>
      </c>
      <c r="AD23" s="24" t="s">
        <v>457</v>
      </c>
      <c r="AE23" s="24" t="s">
        <v>458</v>
      </c>
      <c r="AF23" s="27" t="s">
        <v>464</v>
      </c>
    </row>
    <row r="24" spans="1:32">
      <c r="A24">
        <v>0</v>
      </c>
      <c r="C24" s="25" t="s">
        <v>466</v>
      </c>
      <c r="D24" s="25" t="s">
        <v>475</v>
      </c>
      <c r="E24" s="26" cm="1">
        <f t="array" ref="E24">IFERROR(SUMPRODUCT((Table1[Group]=A24)*(Table1[Avg_DCCH_50percDH])*(Table1[SumHD_TJ]/((E10+E17)*1000))),0)</f>
        <v>3.0407225378419636</v>
      </c>
      <c r="F24" s="26" cm="1">
        <f t="array" ref="F24">IFERROR(SUMPRODUCT((Table1[Region]=F$23)*(Table1[Group]=$A24)*(Table1[Avg_DCCH_50percDH])*(Table1[SumHD_TJ]/((F10+F17)*1000))),0)</f>
        <v>0</v>
      </c>
      <c r="G24" s="26" cm="1">
        <f t="array" ref="G24">IFERROR(SUMPRODUCT((Table1[Region]=G$23)*(Table1[Group]=$A24)*(Table1[Avg_DCCH_50percDH])*(Table1[SumHD_TJ]/((G10+G17)*1000))),0)</f>
        <v>3.13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0</v>
      </c>
      <c r="S24" s="26" cm="1">
        <f t="array" ref="S24">IFERROR(SUMPRODUCT((Table1[Region]=S$23)*(Table1[Group]=$A24)*(Table1[Avg_DCCH_50percDH])*(Table1[SumHD_TJ]/((S10+S17)*1000))),0)</f>
        <v>2.94</v>
      </c>
      <c r="T24" s="26" cm="1">
        <f t="array" ref="T24">IFERROR(SUMPRODUCT((Table1[Region]=T$23)*(Table1[Group]=$A24)*(Table1[Avg_DCCH_50percDH])*(Table1[SumHD_TJ]/((T10+T17)*1000))),0)</f>
        <v>0</v>
      </c>
      <c r="U24" s="26" cm="1">
        <f t="array" ref="U24">IFERROR(SUMPRODUCT((Table1[Region]=U$23)*(Table1[Group]=$A24)*(Table1[Avg_DCCH_50percDH])*(Table1[SumHD_TJ]/((U10+U17)*1000))),0)</f>
        <v>3.23</v>
      </c>
      <c r="V24" s="26" cm="1">
        <f t="array" ref="V24">IFERROR(SUMPRODUCT((Table1[Region]=V$23)*(Table1[Group]=$A24)*(Table1[Avg_DCCH_50percDH])*(Table1[SumHD_TJ]/((V10+V17)*1000))),0)</f>
        <v>0</v>
      </c>
      <c r="W24" s="26" cm="1">
        <f t="array" ref="W24">IFERROR(SUMPRODUCT((Table1[Region]=W$23)*(Table1[Group]=$A24)*(Table1[Avg_DCCH_50percDH])*(Table1[SumHD_TJ]/((W10+W17)*1000))),0)</f>
        <v>2.4500000000000002</v>
      </c>
      <c r="X24" s="26" cm="1">
        <f t="array" ref="X24">IFERROR(SUMPRODUCT((Table1[Region]=X$23)*(Table1[Group]=$A24)*(Table1[Avg_DCCH_50percDH])*(Table1[SumHD_TJ]/((X10+X17)*1000))),0)</f>
        <v>2.64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 cm="1">
        <f t="array" ref="AE24">IFERROR(SUMPRODUCT((Table1[Region]=AE$23)*(Table1[Group]=$A24)*(Table1[Avg_DCCH_50percDH])*(Table1[SumHD_TJ]/((AE10+AE17)*1000))),0)</f>
        <v>0</v>
      </c>
      <c r="AF24" s="26">
        <f>E24</f>
        <v>3.0407225378419636</v>
      </c>
    </row>
    <row r="25" spans="1:32">
      <c r="A25">
        <v>1</v>
      </c>
      <c r="C25" s="25" t="s">
        <v>467</v>
      </c>
      <c r="D25" s="25" t="s">
        <v>475</v>
      </c>
      <c r="E25" s="26" cm="1">
        <f t="array" ref="E25">IFERROR(SUMPRODUCT((Table1[Group]=A25)*(Table1[Avg_DCCH_50percDH])*(Table1[SumHD_TJ]/((E11+E18)*1000))),0)</f>
        <v>3.2309865999024647</v>
      </c>
      <c r="F25" s="26" cm="1">
        <f t="array" ref="F25">IFERROR(SUMPRODUCT((Table1[Region]=F$23)*(Table1[Group]=$A25)*(Table1[Avg_DCCH_50percDH])*(Table1[SumHD_TJ]/((F11+F18)*1000))),0)</f>
        <v>0</v>
      </c>
      <c r="G25" s="26" cm="1">
        <f t="array" ref="G25">IFERROR(SUMPRODUCT((Table1[Region]=G$23)*(Table1[Group]=$A25)*(Table1[Avg_DCCH_50percDH])*(Table1[SumHD_TJ]/((G11+G18)*1000))),0)</f>
        <v>4.3617632297402631</v>
      </c>
      <c r="H25" s="26" cm="1">
        <f t="array" ref="H25">IFERROR(SUMPRODUCT((Table1[Region]=H$23)*(Table1[Group]=$A25)*(Table1[Avg_DCCH_50percDH])*(Table1[SumHD_TJ]/((H11+H18)*1000))),0)</f>
        <v>2.4503708143830121</v>
      </c>
      <c r="I25" s="26" cm="1">
        <f t="array" ref="I25">IFERROR(SUMPRODUCT((Table1[Region]=I$23)*(Table1[Group]=$A25)*(Table1[Avg_DCCH_50percDH])*(Table1[SumHD_TJ]/((I11+I18)*1000))),0)</f>
        <v>2.5445523687345375</v>
      </c>
      <c r="J25" s="26" cm="1">
        <f t="array" ref="J25">IFERROR(SUMPRODUCT((Table1[Region]=J$23)*(Table1[Group]=$A25)*(Table1[Avg_DCCH_50percDH])*(Table1[SumHD_TJ]/((J11+J18)*1000))),0)</f>
        <v>2.5751231692870986</v>
      </c>
      <c r="K25" s="26" cm="1">
        <f t="array" ref="K25">IFERROR(SUMPRODUCT((Table1[Region]=K$23)*(Table1[Group]=$A25)*(Table1[Avg_DCCH_50percDH])*(Table1[SumHD_TJ]/((K11+K18)*1000))),0)</f>
        <v>3.3725810638655869</v>
      </c>
      <c r="L25" s="26" cm="1">
        <f t="array" ref="L25">IFERROR(SUMPRODUCT((Table1[Region]=L$23)*(Table1[Group]=$A25)*(Table1[Avg_DCCH_50percDH])*(Table1[SumHD_TJ]/((L11+L18)*1000))),0)</f>
        <v>2.7560777420153499</v>
      </c>
      <c r="M25" s="26" cm="1">
        <f t="array" ref="M25">IFERROR(SUMPRODUCT((Table1[Region]=M$23)*(Table1[Group]=$A25)*(Table1[Avg_DCCH_50percDH])*(Table1[SumHD_TJ]/((M11+M18)*1000))),0)</f>
        <v>2.6909484008064073</v>
      </c>
      <c r="N25" s="26" cm="1">
        <f t="array" ref="N25">IFERROR(SUMPRODUCT((Table1[Region]=N$23)*(Table1[Group]=$A25)*(Table1[Avg_DCCH_50percDH])*(Table1[SumHD_TJ]/((N11+N18)*1000))),0)</f>
        <v>2.8990957144788427</v>
      </c>
      <c r="O25" s="26" cm="1">
        <f t="array" ref="O25">IFERROR(SUMPRODUCT((Table1[Region]=O$23)*(Table1[Group]=$A25)*(Table1[Avg_DCCH_50percDH])*(Table1[SumHD_TJ]/((O11+O18)*1000))),0)</f>
        <v>2.8066876372485012</v>
      </c>
      <c r="P25" s="26" cm="1">
        <f t="array" ref="P25">IFERROR(SUMPRODUCT((Table1[Region]=P$23)*(Table1[Group]=$A25)*(Table1[Avg_DCCH_50percDH])*(Table1[SumHD_TJ]/((P11+P18)*1000))),0)</f>
        <v>3.2700493932794021</v>
      </c>
      <c r="Q25" s="26" cm="1">
        <f t="array" ref="Q25">IFERROR(SUMPRODUCT((Table1[Region]=Q$23)*(Table1[Group]=$A25)*(Table1[Avg_DCCH_50percDH])*(Table1[SumHD_TJ]/((Q11+Q18)*1000))),0)</f>
        <v>3.3485069137731882</v>
      </c>
      <c r="R25" s="26" cm="1">
        <f t="array" ref="R25">IFERROR(SUMPRODUCT((Table1[Region]=R$23)*(Table1[Group]=$A25)*(Table1[Avg_DCCH_50percDH])*(Table1[SumHD_TJ]/((R11+R18)*1000))),0)</f>
        <v>4.3774391001739978</v>
      </c>
      <c r="S25" s="26" cm="1">
        <f t="array" ref="S25">IFERROR(SUMPRODUCT((Table1[Region]=S$23)*(Table1[Group]=$A25)*(Table1[Avg_DCCH_50percDH])*(Table1[SumHD_TJ]/((S11+S18)*1000))),0)</f>
        <v>3.2276063528415433</v>
      </c>
      <c r="T25" s="26" cm="1">
        <f t="array" ref="T25">IFERROR(SUMPRODUCT((Table1[Region]=T$23)*(Table1[Group]=$A25)*(Table1[Avg_DCCH_50percDH])*(Table1[SumHD_TJ]/((T11+T18)*1000))),0)</f>
        <v>0</v>
      </c>
      <c r="U25" s="26" cm="1">
        <f t="array" ref="U25">IFERROR(SUMPRODUCT((Table1[Region]=U$23)*(Table1[Group]=$A25)*(Table1[Avg_DCCH_50percDH])*(Table1[SumHD_TJ]/((U11+U18)*1000))),0)</f>
        <v>1.2500882629107981</v>
      </c>
      <c r="V25" s="26" cm="1">
        <f t="array" ref="V25">IFERROR(SUMPRODUCT((Table1[Region]=V$23)*(Table1[Group]=$A25)*(Table1[Avg_DCCH_50percDH])*(Table1[SumHD_TJ]/((V11+V18)*1000))),0)</f>
        <v>4.2940457384750399</v>
      </c>
      <c r="W25" s="26" cm="1">
        <f t="array" ref="W25">IFERROR(SUMPRODUCT((Table1[Region]=W$23)*(Table1[Group]=$A25)*(Table1[Avg_DCCH_50percDH])*(Table1[SumHD_TJ]/((W11+W18)*1000))),0)</f>
        <v>3.0074170765544208</v>
      </c>
      <c r="X25" s="26" cm="1">
        <f t="array" ref="X25">IFERROR(SUMPRODUCT((Table1[Region]=X$23)*(Table1[Group]=$A25)*(Table1[Avg_DCCH_50percDH])*(Table1[SumHD_TJ]/((X11+X18)*1000))),0)</f>
        <v>3.6103879498534273</v>
      </c>
      <c r="Y25" s="26" cm="1">
        <f t="array" ref="Y25">IFERROR(SUMPRODUCT((Table1[Region]=Y$23)*(Table1[Group]=$A25)*(Table1[Avg_DCCH_50percDH])*(Table1[SumHD_TJ]/((Y11+Y18)*1000))),0)</f>
        <v>3.6</v>
      </c>
      <c r="Z25" s="26" cm="1">
        <f t="array" ref="Z25">IFERROR(SUMPRODUCT((Table1[Region]=Z$23)*(Table1[Group]=$A25)*(Table1[Avg_DCCH_50percDH])*(Table1[SumHD_TJ]/((Z11+Z18)*1000))),0)</f>
        <v>2.9590503192848017</v>
      </c>
      <c r="AA25" s="26" cm="1">
        <f t="array" ref="AA25">IFERROR(SUMPRODUCT((Table1[Region]=AA$23)*(Table1[Group]=$A25)*(Table1[Avg_DCCH_50percDH])*(Table1[SumHD_TJ]/((AA11+AA18)*1000))),0)</f>
        <v>3.7756996903069151</v>
      </c>
      <c r="AB25" s="26" cm="1">
        <f t="array" ref="AB25">IFERROR(SUMPRODUCT((Table1[Region]=AB$23)*(Table1[Group]=$A25)*(Table1[Avg_DCCH_50percDH])*(Table1[SumHD_TJ]/((AB11+AB18)*1000))),0)</f>
        <v>2.917711210529728</v>
      </c>
      <c r="AC25" s="26" cm="1">
        <f t="array" ref="AC25">IFERROR(SUMPRODUCT((Table1[Region]=AC$23)*(Table1[Group]=$A25)*(Table1[Avg_DCCH_50percDH])*(Table1[SumHD_TJ]/((AC11+AC18)*1000))),0)</f>
        <v>2.4883257598111537</v>
      </c>
      <c r="AD25" s="26" cm="1">
        <f t="array" ref="AD25">IFERROR(SUMPRODUCT((Table1[Region]=AD$23)*(Table1[Group]=$A25)*(Table1[Avg_DCCH_50percDH])*(Table1[SumHD_TJ]/((AD11+AD18)*1000))),0)</f>
        <v>3.2851475570959323</v>
      </c>
      <c r="AE25" s="26" cm="1">
        <f t="array" ref="AE25">IFERROR(SUMPRODUCT((Table1[Region]=AE$23)*(Table1[Group]=$A25)*(Table1[Avg_DCCH_50percDH])*(Table1[SumHD_TJ]/((AE11+AE18)*1000))),0)</f>
        <v>3.6058670880811783</v>
      </c>
      <c r="AF25" s="26">
        <f t="shared" ref="AF25:AF27" si="2">E25</f>
        <v>3.2309865999024647</v>
      </c>
    </row>
    <row r="26" spans="1:32">
      <c r="A26">
        <v>2</v>
      </c>
      <c r="C26" s="25" t="s">
        <v>468</v>
      </c>
      <c r="D26" s="25" t="s">
        <v>475</v>
      </c>
      <c r="E26" s="26" cm="1">
        <f t="array" ref="E26">IFERROR(SUMPRODUCT((Table1[Group]=A26)*(Table1[Avg_DCCH_50percDH])*(Table1[SumHD_TJ]/((E12+E19)*1000))),0)</f>
        <v>5.675035529631022</v>
      </c>
      <c r="F26" s="26" cm="1">
        <f t="array" ref="F26">IFERROR(SUMPRODUCT((Table1[Region]=F$23)*(Table1[Group]=$A26)*(Table1[Avg_DCCH_50percDH])*(Table1[SumHD_TJ]/((F12+F19)*1000))),0)</f>
        <v>4.0793470741361482</v>
      </c>
      <c r="G26" s="26" cm="1">
        <f t="array" ref="G26">IFERROR(SUMPRODUCT((Table1[Region]=G$23)*(Table1[Group]=$A26)*(Table1[Avg_DCCH_50percDH])*(Table1[SumHD_TJ]/((G12+G19)*1000))),0)</f>
        <v>6.6593508137201018</v>
      </c>
      <c r="H26" s="26" cm="1">
        <f t="array" ref="H26">IFERROR(SUMPRODUCT((Table1[Region]=H$23)*(Table1[Group]=$A26)*(Table1[Avg_DCCH_50percDH])*(Table1[SumHD_TJ]/((H12+H19)*1000))),0)</f>
        <v>5.9571859010047978</v>
      </c>
      <c r="I26" s="26" cm="1">
        <f t="array" ref="I26">IFERROR(SUMPRODUCT((Table1[Region]=I$23)*(Table1[Group]=$A26)*(Table1[Avg_DCCH_50percDH])*(Table1[SumHD_TJ]/((I12+I19)*1000))),0)</f>
        <v>8.9177191151919875</v>
      </c>
      <c r="J26" s="26" cm="1">
        <f t="array" ref="J26">IFERROR(SUMPRODUCT((Table1[Region]=J$23)*(Table1[Group]=$A26)*(Table1[Avg_DCCH_50percDH])*(Table1[SumHD_TJ]/((J12+J19)*1000))),0)</f>
        <v>5.2124891878904371</v>
      </c>
      <c r="K26" s="26" cm="1">
        <f t="array" ref="K26">IFERROR(SUMPRODUCT((Table1[Region]=K$23)*(Table1[Group]=$A26)*(Table1[Avg_DCCH_50percDH])*(Table1[SumHD_TJ]/((K12+K19)*1000))),0)</f>
        <v>7.2922635177128647</v>
      </c>
      <c r="L26" s="26" cm="1">
        <f t="array" ref="L26">IFERROR(SUMPRODUCT((Table1[Region]=L$23)*(Table1[Group]=$A26)*(Table1[Avg_DCCH_50percDH])*(Table1[SumHD_TJ]/((L12+L19)*1000))),0)</f>
        <v>5.6395863365716092</v>
      </c>
      <c r="M26" s="26" cm="1">
        <f t="array" ref="M26">IFERROR(SUMPRODUCT((Table1[Region]=M$23)*(Table1[Group]=$A26)*(Table1[Avg_DCCH_50percDH])*(Table1[SumHD_TJ]/((M12+M19)*1000))),0)</f>
        <v>5.3160711763183865</v>
      </c>
      <c r="N26" s="26" cm="1">
        <f t="array" ref="N26">IFERROR(SUMPRODUCT((Table1[Region]=N$23)*(Table1[Group]=$A26)*(Table1[Avg_DCCH_50percDH])*(Table1[SumHD_TJ]/((N12+N19)*1000))),0)</f>
        <v>5.7256993897458068</v>
      </c>
      <c r="O26" s="26" cm="1">
        <f t="array" ref="O26">IFERROR(SUMPRODUCT((Table1[Region]=O$23)*(Table1[Group]=$A26)*(Table1[Avg_DCCH_50percDH])*(Table1[SumHD_TJ]/((O12+O19)*1000))),0)</f>
        <v>0</v>
      </c>
      <c r="P26" s="26" cm="1">
        <f t="array" ref="P26">IFERROR(SUMPRODUCT((Table1[Region]=P$23)*(Table1[Group]=$A26)*(Table1[Avg_DCCH_50percDH])*(Table1[SumHD_TJ]/((P12+P19)*1000))),0)</f>
        <v>7.0201994752681536</v>
      </c>
      <c r="Q26" s="26" cm="1">
        <f t="array" ref="Q26">IFERROR(SUMPRODUCT((Table1[Region]=Q$23)*(Table1[Group]=$A26)*(Table1[Avg_DCCH_50percDH])*(Table1[SumHD_TJ]/((Q12+Q19)*1000))),0)</f>
        <v>5.8743219211859472</v>
      </c>
      <c r="R26" s="26" cm="1">
        <f t="array" ref="R26">IFERROR(SUMPRODUCT((Table1[Region]=R$23)*(Table1[Group]=$A26)*(Table1[Avg_DCCH_50percDH])*(Table1[SumHD_TJ]/((R12+R19)*1000))),0)</f>
        <v>7.9187124427092179</v>
      </c>
      <c r="S26" s="26" cm="1">
        <f t="array" ref="S26">IFERROR(SUMPRODUCT((Table1[Region]=S$23)*(Table1[Group]=$A26)*(Table1[Avg_DCCH_50percDH])*(Table1[SumHD_TJ]/((S12+S19)*1000))),0)</f>
        <v>5.7904222976004593</v>
      </c>
      <c r="T26" s="26" cm="1">
        <f t="array" ref="T26">IFERROR(SUMPRODUCT((Table1[Region]=T$23)*(Table1[Group]=$A26)*(Table1[Avg_DCCH_50percDH])*(Table1[SumHD_TJ]/((T12+T19)*1000))),0)</f>
        <v>3.7254368942816862</v>
      </c>
      <c r="U26" s="26" cm="1">
        <f t="array" ref="U26">IFERROR(SUMPRODUCT((Table1[Region]=U$23)*(Table1[Group]=$A26)*(Table1[Avg_DCCH_50percDH])*(Table1[SumHD_TJ]/((U12+U19)*1000))),0)</f>
        <v>5.6967699368904174</v>
      </c>
      <c r="V26" s="26" cm="1">
        <f t="array" ref="V26">IFERROR(SUMPRODUCT((Table1[Region]=V$23)*(Table1[Group]=$A26)*(Table1[Avg_DCCH_50percDH])*(Table1[SumHD_TJ]/((V12+V19)*1000))),0)</f>
        <v>6.0029456632556739</v>
      </c>
      <c r="W26" s="26" cm="1">
        <f t="array" ref="W26">IFERROR(SUMPRODUCT((Table1[Region]=W$23)*(Table1[Group]=$A26)*(Table1[Avg_DCCH_50percDH])*(Table1[SumHD_TJ]/((W12+W19)*1000))),0)</f>
        <v>7.3234358676726643</v>
      </c>
      <c r="X26" s="26" cm="1">
        <f t="array" ref="X26">IFERROR(SUMPRODUCT((Table1[Region]=X$23)*(Table1[Group]=$A26)*(Table1[Avg_DCCH_50percDH])*(Table1[SumHD_TJ]/((X12+X19)*1000))),0)</f>
        <v>5.6935064813222214</v>
      </c>
      <c r="Y26" s="26" cm="1">
        <f t="array" ref="Y26">IFERROR(SUMPRODUCT((Table1[Region]=Y$23)*(Table1[Group]=$A26)*(Table1[Avg_DCCH_50percDH])*(Table1[SumHD_TJ]/((Y12+Y19)*1000))),0)</f>
        <v>6.9997118816930151</v>
      </c>
      <c r="Z26" s="26" cm="1">
        <f t="array" ref="Z26">IFERROR(SUMPRODUCT((Table1[Region]=Z$23)*(Table1[Group]=$A26)*(Table1[Avg_DCCH_50percDH])*(Table1[SumHD_TJ]/((Z12+Z19)*1000))),0)</f>
        <v>5.5836077916834883</v>
      </c>
      <c r="AA26" s="26" cm="1">
        <f t="array" ref="AA26">IFERROR(SUMPRODUCT((Table1[Region]=AA$23)*(Table1[Group]=$A26)*(Table1[Avg_DCCH_50percDH])*(Table1[SumHD_TJ]/((AA12+AA19)*1000))),0)</f>
        <v>6.1848518886679926</v>
      </c>
      <c r="AB26" s="26" cm="1">
        <f t="array" ref="AB26">IFERROR(SUMPRODUCT((Table1[Region]=AB$23)*(Table1[Group]=$A26)*(Table1[Avg_DCCH_50percDH])*(Table1[SumHD_TJ]/((AB12+AB19)*1000))),0)</f>
        <v>5.9208650917771024</v>
      </c>
      <c r="AC26" s="26" cm="1">
        <f t="array" ref="AC26">IFERROR(SUMPRODUCT((Table1[Region]=AC$23)*(Table1[Group]=$A26)*(Table1[Avg_DCCH_50percDH])*(Table1[SumHD_TJ]/((AC12+AC19)*1000))),0)</f>
        <v>6.2626256245875371</v>
      </c>
      <c r="AD26" s="26" cm="1">
        <f t="array" ref="AD26">IFERROR(SUMPRODUCT((Table1[Region]=AD$23)*(Table1[Group]=$A26)*(Table1[Avg_DCCH_50percDH])*(Table1[SumHD_TJ]/((AD12+AD19)*1000))),0)</f>
        <v>6.5033419417319021</v>
      </c>
      <c r="AE26" s="26" cm="1">
        <f t="array" ref="AE26">IFERROR(SUMPRODUCT((Table1[Region]=AE$23)*(Table1[Group]=$A26)*(Table1[Avg_DCCH_50percDH])*(Table1[SumHD_TJ]/((AE12+AE19)*1000))),0)</f>
        <v>5.0329253428136109</v>
      </c>
      <c r="AF26" s="26">
        <f t="shared" si="2"/>
        <v>5.675035529631022</v>
      </c>
    </row>
    <row r="27" spans="1:32">
      <c r="A27">
        <v>3</v>
      </c>
      <c r="C27" s="25" t="s">
        <v>469</v>
      </c>
      <c r="D27" s="25" t="s">
        <v>475</v>
      </c>
      <c r="E27" s="26" cm="1">
        <f t="array" ref="E27">IFERROR(SUMPRODUCT((Table1[Group]=A27)*(Table1[Avg_DCCH_50percDH])*(Table1[SumHD_TJ]/((E13+E20)*1000))),0)</f>
        <v>12.177971699043084</v>
      </c>
      <c r="F27" s="26" cm="1">
        <f t="array" ref="F27">IFERROR(SUMPRODUCT((Table1[Region]=F$23)*(Table1[Group]=$A27)*(Table1[Avg_DCCH_50percDH])*(Table1[SumHD_TJ]/((F13+F20)*1000))),0)</f>
        <v>10.637242670799434</v>
      </c>
      <c r="G27" s="26" cm="1">
        <f t="array" ref="G27">IFERROR(SUMPRODUCT((Table1[Region]=G$23)*(Table1[Group]=$A27)*(Table1[Avg_DCCH_50percDH])*(Table1[SumHD_TJ]/((G13+G20)*1000))),0)</f>
        <v>20.5</v>
      </c>
      <c r="H27" s="26" cm="1">
        <f t="array" ref="H27">IFERROR(SUMPRODUCT((Table1[Region]=H$23)*(Table1[Group]=$A27)*(Table1[Avg_DCCH_50percDH])*(Table1[SumHD_TJ]/((H13+H20)*1000))),0)</f>
        <v>13.795917060677695</v>
      </c>
      <c r="I27" s="26" cm="1">
        <f t="array" ref="I27">IFERROR(SUMPRODUCT((Table1[Region]=I$23)*(Table1[Group]=$A27)*(Table1[Avg_DCCH_50percDH])*(Table1[SumHD_TJ]/((I13+I20)*1000))),0)</f>
        <v>12.430990990990992</v>
      </c>
      <c r="J27" s="26" cm="1">
        <f t="array" ref="J27">IFERROR(SUMPRODUCT((Table1[Region]=J$23)*(Table1[Group]=$A27)*(Table1[Avg_DCCH_50percDH])*(Table1[SumHD_TJ]/((J13+J20)*1000))),0)</f>
        <v>12.07431533537434</v>
      </c>
      <c r="K27" s="26" cm="1">
        <f t="array" ref="K27">IFERROR(SUMPRODUCT((Table1[Region]=K$23)*(Table1[Group]=$A27)*(Table1[Avg_DCCH_50percDH])*(Table1[SumHD_TJ]/((K13+K20)*1000))),0)</f>
        <v>15.338120362737019</v>
      </c>
      <c r="L27" s="26" cm="1">
        <f t="array" ref="L27">IFERROR(SUMPRODUCT((Table1[Region]=L$23)*(Table1[Group]=$A27)*(Table1[Avg_DCCH_50percDH])*(Table1[SumHD_TJ]/((L13+L20)*1000))),0)</f>
        <v>12.942052432928698</v>
      </c>
      <c r="M27" s="26" cm="1">
        <f t="array" ref="M27">IFERROR(SUMPRODUCT((Table1[Region]=M$23)*(Table1[Group]=$A27)*(Table1[Avg_DCCH_50percDH])*(Table1[SumHD_TJ]/((M13+M20)*1000))),0)</f>
        <v>14.145046674445741</v>
      </c>
      <c r="N27" s="26" cm="1">
        <f t="array" ref="N27">IFERROR(SUMPRODUCT((Table1[Region]=N$23)*(Table1[Group]=$A27)*(Table1[Avg_DCCH_50percDH])*(Table1[SumHD_TJ]/((N13+N20)*1000))),0)</f>
        <v>11.669644869610797</v>
      </c>
      <c r="O27" s="26" cm="1">
        <f t="array" ref="O27">IFERROR(SUMPRODUCT((Table1[Region]=O$23)*(Table1[Group]=$A27)*(Table1[Avg_DCCH_50percDH])*(Table1[SumHD_TJ]/((O13+O20)*1000))),0)</f>
        <v>11.782901811805962</v>
      </c>
      <c r="P27" s="26" cm="1">
        <f t="array" ref="P27">IFERROR(SUMPRODUCT((Table1[Region]=P$23)*(Table1[Group]=$A27)*(Table1[Avg_DCCH_50percDH])*(Table1[SumHD_TJ]/((P13+P20)*1000))),0)</f>
        <v>11.749842658746088</v>
      </c>
      <c r="Q27" s="26" cm="1">
        <f t="array" ref="Q27">IFERROR(SUMPRODUCT((Table1[Region]=Q$23)*(Table1[Group]=$A27)*(Table1[Avg_DCCH_50percDH])*(Table1[SumHD_TJ]/((Q13+Q20)*1000))),0)</f>
        <v>14.2956011196641</v>
      </c>
      <c r="R27" s="26" cm="1">
        <f t="array" ref="R27">IFERROR(SUMPRODUCT((Table1[Region]=R$23)*(Table1[Group]=$A27)*(Table1[Avg_DCCH_50percDH])*(Table1[SumHD_TJ]/((R13+R20)*1000))),0)</f>
        <v>13.219953343701402</v>
      </c>
      <c r="S27" s="26" cm="1">
        <f t="array" ref="S27">IFERROR(SUMPRODUCT((Table1[Region]=S$23)*(Table1[Group]=$A27)*(Table1[Avg_DCCH_50percDH])*(Table1[SumHD_TJ]/((S13+S20)*1000))),0)</f>
        <v>9.9402787231755809</v>
      </c>
      <c r="T27" s="26" cm="1">
        <f t="array" ref="T27">IFERROR(SUMPRODUCT((Table1[Region]=T$23)*(Table1[Group]=$A27)*(Table1[Avg_DCCH_50percDH])*(Table1[SumHD_TJ]/((T13+T20)*1000))),0)</f>
        <v>11.532456951797158</v>
      </c>
      <c r="U27" s="26" cm="1">
        <f t="array" ref="U27">IFERROR(SUMPRODUCT((Table1[Region]=U$23)*(Table1[Group]=$A27)*(Table1[Avg_DCCH_50percDH])*(Table1[SumHD_TJ]/((U13+U20)*1000))),0)</f>
        <v>12.009080892480032</v>
      </c>
      <c r="V27" s="26" cm="1">
        <f t="array" ref="V27">IFERROR(SUMPRODUCT((Table1[Region]=V$23)*(Table1[Group]=$A27)*(Table1[Avg_DCCH_50percDH])*(Table1[SumHD_TJ]/((V13+V20)*1000))),0)</f>
        <v>12.407495466908431</v>
      </c>
      <c r="W27" s="26" cm="1">
        <f t="array" ref="W27">IFERROR(SUMPRODUCT((Table1[Region]=W$23)*(Table1[Group]=$A27)*(Table1[Avg_DCCH_50percDH])*(Table1[SumHD_TJ]/((W13+W20)*1000))),0)</f>
        <v>11.674048456428292</v>
      </c>
      <c r="X27" s="26" cm="1">
        <f t="array" ref="X27">IFERROR(SUMPRODUCT((Table1[Region]=X$23)*(Table1[Group]=$A27)*(Table1[Avg_DCCH_50percDH])*(Table1[SumHD_TJ]/((X13+X20)*1000))),0)</f>
        <v>12.172261875461484</v>
      </c>
      <c r="Y27" s="26" cm="1">
        <f t="array" ref="Y27">IFERROR(SUMPRODUCT((Table1[Region]=Y$23)*(Table1[Group]=$A27)*(Table1[Avg_DCCH_50percDH])*(Table1[SumHD_TJ]/((Y13+Y20)*1000))),0)</f>
        <v>10.700547042052746</v>
      </c>
      <c r="Z27" s="26" cm="1">
        <f t="array" ref="Z27">IFERROR(SUMPRODUCT((Table1[Region]=Z$23)*(Table1[Group]=$A27)*(Table1[Avg_DCCH_50percDH])*(Table1[SumHD_TJ]/((Z13+Z20)*1000))),0)</f>
        <v>13.994888631761647</v>
      </c>
      <c r="AA27" s="26" cm="1">
        <f t="array" ref="AA27">IFERROR(SUMPRODUCT((Table1[Region]=AA$23)*(Table1[Group]=$A27)*(Table1[Avg_DCCH_50percDH])*(Table1[SumHD_TJ]/((AA13+AA20)*1000))),0)</f>
        <v>11.458100607111882</v>
      </c>
      <c r="AB27" s="26" cm="1">
        <f t="array" ref="AB27">IFERROR(SUMPRODUCT((Table1[Region]=AB$23)*(Table1[Group]=$A27)*(Table1[Avg_DCCH_50percDH])*(Table1[SumHD_TJ]/((AB13+AB20)*1000))),0)</f>
        <v>12.163822751322751</v>
      </c>
      <c r="AC27" s="26" cm="1">
        <f t="array" ref="AC27">IFERROR(SUMPRODUCT((Table1[Region]=AC$23)*(Table1[Group]=$A27)*(Table1[Avg_DCCH_50percDH])*(Table1[SumHD_TJ]/((AC13+AC20)*1000))),0)</f>
        <v>12.729979166666666</v>
      </c>
      <c r="AD27" s="26" cm="1">
        <f t="array" ref="AD27">IFERROR(SUMPRODUCT((Table1[Region]=AD$23)*(Table1[Group]=$A27)*(Table1[Avg_DCCH_50percDH])*(Table1[SumHD_TJ]/((AD13+AD20)*1000))),0)</f>
        <v>12.328911118856743</v>
      </c>
      <c r="AE27" s="26" cm="1">
        <f t="array" ref="AE27">IFERROR(SUMPRODUCT((Table1[Region]=AE$23)*(Table1[Group]=$A27)*(Table1[Avg_DCCH_50percDH])*(Table1[SumHD_TJ]/((AE13+AE20)*1000))),0)</f>
        <v>12.18051336332363</v>
      </c>
      <c r="AF27" s="26">
        <f t="shared" si="2"/>
        <v>12.177971699043084</v>
      </c>
    </row>
    <row r="28" spans="1:32">
      <c r="C28" s="25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2" ht="15">
      <c r="D29" s="23" t="s">
        <v>462</v>
      </c>
    </row>
    <row r="30" spans="1:32" ht="15.75" thickBot="1">
      <c r="C30" s="24" t="s">
        <v>0</v>
      </c>
      <c r="D30" s="24" t="s">
        <v>474</v>
      </c>
      <c r="E30" s="24" t="s">
        <v>460</v>
      </c>
      <c r="F30" s="24" t="s">
        <v>433</v>
      </c>
      <c r="G30" s="24" t="s">
        <v>434</v>
      </c>
      <c r="H30" s="24" t="s">
        <v>435</v>
      </c>
      <c r="I30" s="24" t="s">
        <v>436</v>
      </c>
      <c r="J30" s="24" t="s">
        <v>437</v>
      </c>
      <c r="K30" s="24" t="s">
        <v>438</v>
      </c>
      <c r="L30" s="24" t="s">
        <v>439</v>
      </c>
      <c r="M30" s="24" t="s">
        <v>440</v>
      </c>
      <c r="N30" s="24" t="s">
        <v>441</v>
      </c>
      <c r="O30" s="24" t="s">
        <v>442</v>
      </c>
      <c r="P30" s="24" t="s">
        <v>443</v>
      </c>
      <c r="Q30" s="24" t="s">
        <v>444</v>
      </c>
      <c r="R30" s="24" t="s">
        <v>445</v>
      </c>
      <c r="S30" s="24" t="s">
        <v>446</v>
      </c>
      <c r="T30" s="24" t="s">
        <v>447</v>
      </c>
      <c r="U30" s="24" t="s">
        <v>448</v>
      </c>
      <c r="V30" s="24" t="s">
        <v>449</v>
      </c>
      <c r="W30" s="24" t="s">
        <v>450</v>
      </c>
      <c r="X30" s="24" t="s">
        <v>451</v>
      </c>
      <c r="Y30" s="24" t="s">
        <v>452</v>
      </c>
      <c r="Z30" s="24" t="s">
        <v>453</v>
      </c>
      <c r="AA30" s="24" t="s">
        <v>454</v>
      </c>
      <c r="AB30" s="24" t="s">
        <v>455</v>
      </c>
      <c r="AC30" s="24" t="s">
        <v>456</v>
      </c>
      <c r="AD30" s="24" t="s">
        <v>457</v>
      </c>
      <c r="AE30" s="24" t="s">
        <v>458</v>
      </c>
      <c r="AF30" s="27" t="s">
        <v>464</v>
      </c>
    </row>
    <row r="31" spans="1:32">
      <c r="A31">
        <v>0</v>
      </c>
      <c r="C31" s="25" t="s">
        <v>470</v>
      </c>
      <c r="D31" s="25" t="s">
        <v>476</v>
      </c>
      <c r="E31" s="26">
        <f>E24</f>
        <v>3.0407225378419636</v>
      </c>
      <c r="F31" s="26">
        <f t="shared" ref="F31:AE34" si="3">F24</f>
        <v>0</v>
      </c>
      <c r="G31" s="26">
        <f t="shared" si="3"/>
        <v>3.13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0</v>
      </c>
      <c r="S31" s="26">
        <f t="shared" si="3"/>
        <v>2.94</v>
      </c>
      <c r="T31" s="26">
        <f t="shared" si="3"/>
        <v>0</v>
      </c>
      <c r="U31" s="26">
        <f t="shared" si="3"/>
        <v>3.23</v>
      </c>
      <c r="V31" s="26">
        <f t="shared" si="3"/>
        <v>0</v>
      </c>
      <c r="W31" s="26">
        <f t="shared" si="3"/>
        <v>2.4500000000000002</v>
      </c>
      <c r="X31" s="26">
        <f t="shared" si="3"/>
        <v>2.64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 t="shared" si="3"/>
        <v>0</v>
      </c>
      <c r="AF31" s="26">
        <f>E31</f>
        <v>3.0407225378419636</v>
      </c>
    </row>
    <row r="32" spans="1:32">
      <c r="A32">
        <v>1</v>
      </c>
      <c r="C32" s="25" t="s">
        <v>471</v>
      </c>
      <c r="D32" s="25" t="s">
        <v>476</v>
      </c>
      <c r="E32" s="26">
        <f t="shared" ref="E32:T34" si="4">E25</f>
        <v>3.2309865999024647</v>
      </c>
      <c r="F32" s="26">
        <f t="shared" si="4"/>
        <v>0</v>
      </c>
      <c r="G32" s="26">
        <f t="shared" si="4"/>
        <v>4.3617632297402631</v>
      </c>
      <c r="H32" s="26">
        <f t="shared" si="4"/>
        <v>2.4503708143830121</v>
      </c>
      <c r="I32" s="26">
        <f t="shared" si="4"/>
        <v>2.5445523687345375</v>
      </c>
      <c r="J32" s="26">
        <f t="shared" si="4"/>
        <v>2.5751231692870986</v>
      </c>
      <c r="K32" s="26">
        <f t="shared" si="4"/>
        <v>3.3725810638655869</v>
      </c>
      <c r="L32" s="26">
        <f t="shared" si="4"/>
        <v>2.7560777420153499</v>
      </c>
      <c r="M32" s="26">
        <f t="shared" si="4"/>
        <v>2.6909484008064073</v>
      </c>
      <c r="N32" s="26">
        <f t="shared" si="4"/>
        <v>2.8990957144788427</v>
      </c>
      <c r="O32" s="26">
        <f t="shared" si="4"/>
        <v>2.8066876372485012</v>
      </c>
      <c r="P32" s="26">
        <f t="shared" si="4"/>
        <v>3.2700493932794021</v>
      </c>
      <c r="Q32" s="26">
        <f t="shared" si="4"/>
        <v>3.3485069137731882</v>
      </c>
      <c r="R32" s="26">
        <f t="shared" si="4"/>
        <v>4.3774391001739978</v>
      </c>
      <c r="S32" s="26">
        <f t="shared" si="4"/>
        <v>3.2276063528415433</v>
      </c>
      <c r="T32" s="26">
        <f t="shared" si="4"/>
        <v>0</v>
      </c>
      <c r="U32" s="26">
        <f t="shared" si="3"/>
        <v>1.2500882629107981</v>
      </c>
      <c r="V32" s="26">
        <f t="shared" si="3"/>
        <v>4.2940457384750399</v>
      </c>
      <c r="W32" s="26">
        <f t="shared" si="3"/>
        <v>3.0074170765544208</v>
      </c>
      <c r="X32" s="26">
        <f t="shared" si="3"/>
        <v>3.6103879498534273</v>
      </c>
      <c r="Y32" s="26">
        <f t="shared" si="3"/>
        <v>3.6</v>
      </c>
      <c r="Z32" s="26">
        <f t="shared" si="3"/>
        <v>2.9590503192848017</v>
      </c>
      <c r="AA32" s="26">
        <f t="shared" si="3"/>
        <v>3.7756996903069151</v>
      </c>
      <c r="AB32" s="26">
        <f t="shared" si="3"/>
        <v>2.917711210529728</v>
      </c>
      <c r="AC32" s="26">
        <f t="shared" si="3"/>
        <v>2.4883257598111537</v>
      </c>
      <c r="AD32" s="26">
        <f t="shared" si="3"/>
        <v>3.2851475570959323</v>
      </c>
      <c r="AE32" s="26">
        <f t="shared" si="3"/>
        <v>3.6058670880811783</v>
      </c>
      <c r="AF32" s="26">
        <f t="shared" ref="AF32:AF34" si="5">E32</f>
        <v>3.2309865999024647</v>
      </c>
    </row>
    <row r="33" spans="1:32">
      <c r="A33">
        <v>2</v>
      </c>
      <c r="C33" s="25" t="s">
        <v>472</v>
      </c>
      <c r="D33" s="25" t="s">
        <v>476</v>
      </c>
      <c r="E33" s="26">
        <f t="shared" si="4"/>
        <v>5.675035529631022</v>
      </c>
      <c r="F33" s="26">
        <f t="shared" si="3"/>
        <v>4.0793470741361482</v>
      </c>
      <c r="G33" s="26">
        <f t="shared" si="3"/>
        <v>6.6593508137201018</v>
      </c>
      <c r="H33" s="26">
        <f t="shared" si="3"/>
        <v>5.9571859010047978</v>
      </c>
      <c r="I33" s="26">
        <f t="shared" si="3"/>
        <v>8.9177191151919875</v>
      </c>
      <c r="J33" s="26">
        <f t="shared" si="3"/>
        <v>5.2124891878904371</v>
      </c>
      <c r="K33" s="26">
        <f t="shared" si="3"/>
        <v>7.2922635177128647</v>
      </c>
      <c r="L33" s="26">
        <f t="shared" si="3"/>
        <v>5.6395863365716092</v>
      </c>
      <c r="M33" s="26">
        <f t="shared" si="3"/>
        <v>5.3160711763183865</v>
      </c>
      <c r="N33" s="26">
        <f t="shared" si="3"/>
        <v>5.7256993897458068</v>
      </c>
      <c r="O33" s="26">
        <f t="shared" si="3"/>
        <v>0</v>
      </c>
      <c r="P33" s="26">
        <f t="shared" si="3"/>
        <v>7.0201994752681536</v>
      </c>
      <c r="Q33" s="26">
        <f t="shared" si="3"/>
        <v>5.8743219211859472</v>
      </c>
      <c r="R33" s="26">
        <f t="shared" si="3"/>
        <v>7.9187124427092179</v>
      </c>
      <c r="S33" s="26">
        <f t="shared" si="3"/>
        <v>5.7904222976004593</v>
      </c>
      <c r="T33" s="26">
        <f t="shared" si="3"/>
        <v>3.7254368942816862</v>
      </c>
      <c r="U33" s="26">
        <f t="shared" si="3"/>
        <v>5.6967699368904174</v>
      </c>
      <c r="V33" s="26">
        <f t="shared" si="3"/>
        <v>6.0029456632556739</v>
      </c>
      <c r="W33" s="26">
        <f t="shared" si="3"/>
        <v>7.3234358676726643</v>
      </c>
      <c r="X33" s="26">
        <f t="shared" si="3"/>
        <v>5.6935064813222214</v>
      </c>
      <c r="Y33" s="26">
        <f t="shared" si="3"/>
        <v>6.9997118816930151</v>
      </c>
      <c r="Z33" s="26">
        <f t="shared" si="3"/>
        <v>5.5836077916834883</v>
      </c>
      <c r="AA33" s="26">
        <f t="shared" si="3"/>
        <v>6.1848518886679926</v>
      </c>
      <c r="AB33" s="26">
        <f t="shared" si="3"/>
        <v>5.9208650917771024</v>
      </c>
      <c r="AC33" s="26">
        <f t="shared" si="3"/>
        <v>6.2626256245875371</v>
      </c>
      <c r="AD33" s="26">
        <f t="shared" si="3"/>
        <v>6.5033419417319021</v>
      </c>
      <c r="AE33" s="26">
        <f t="shared" si="3"/>
        <v>5.0329253428136109</v>
      </c>
      <c r="AF33" s="26">
        <f t="shared" si="5"/>
        <v>5.675035529631022</v>
      </c>
    </row>
    <row r="34" spans="1:32">
      <c r="A34">
        <v>3</v>
      </c>
      <c r="C34" s="25" t="s">
        <v>473</v>
      </c>
      <c r="D34" s="25" t="s">
        <v>476</v>
      </c>
      <c r="E34" s="26">
        <f t="shared" si="4"/>
        <v>12.177971699043084</v>
      </c>
      <c r="F34" s="26">
        <f t="shared" si="3"/>
        <v>10.637242670799434</v>
      </c>
      <c r="G34" s="26">
        <f t="shared" si="3"/>
        <v>20.5</v>
      </c>
      <c r="H34" s="26">
        <f t="shared" si="3"/>
        <v>13.795917060677695</v>
      </c>
      <c r="I34" s="26">
        <f t="shared" si="3"/>
        <v>12.430990990990992</v>
      </c>
      <c r="J34" s="26">
        <f t="shared" si="3"/>
        <v>12.07431533537434</v>
      </c>
      <c r="K34" s="26">
        <f t="shared" si="3"/>
        <v>15.338120362737019</v>
      </c>
      <c r="L34" s="26">
        <f t="shared" si="3"/>
        <v>12.942052432928698</v>
      </c>
      <c r="M34" s="26">
        <f t="shared" si="3"/>
        <v>14.145046674445741</v>
      </c>
      <c r="N34" s="26">
        <f t="shared" si="3"/>
        <v>11.669644869610797</v>
      </c>
      <c r="O34" s="26">
        <f t="shared" si="3"/>
        <v>11.782901811805962</v>
      </c>
      <c r="P34" s="26">
        <f t="shared" si="3"/>
        <v>11.749842658746088</v>
      </c>
      <c r="Q34" s="26">
        <f t="shared" si="3"/>
        <v>14.2956011196641</v>
      </c>
      <c r="R34" s="26">
        <f t="shared" si="3"/>
        <v>13.219953343701402</v>
      </c>
      <c r="S34" s="26">
        <f t="shared" si="3"/>
        <v>9.9402787231755809</v>
      </c>
      <c r="T34" s="26">
        <f t="shared" si="3"/>
        <v>11.532456951797158</v>
      </c>
      <c r="U34" s="26">
        <f t="shared" si="3"/>
        <v>12.009080892480032</v>
      </c>
      <c r="V34" s="26">
        <f t="shared" si="3"/>
        <v>12.407495466908431</v>
      </c>
      <c r="W34" s="26">
        <f t="shared" si="3"/>
        <v>11.674048456428292</v>
      </c>
      <c r="X34" s="26">
        <f t="shared" si="3"/>
        <v>12.172261875461484</v>
      </c>
      <c r="Y34" s="26">
        <f t="shared" si="3"/>
        <v>10.700547042052746</v>
      </c>
      <c r="Z34" s="26">
        <f t="shared" si="3"/>
        <v>13.994888631761647</v>
      </c>
      <c r="AA34" s="26">
        <f t="shared" si="3"/>
        <v>11.458100607111882</v>
      </c>
      <c r="AB34" s="26">
        <f t="shared" si="3"/>
        <v>12.163822751322751</v>
      </c>
      <c r="AC34" s="26">
        <f t="shared" si="3"/>
        <v>12.729979166666666</v>
      </c>
      <c r="AD34" s="26">
        <f t="shared" si="3"/>
        <v>12.328911118856743</v>
      </c>
      <c r="AE34" s="26">
        <f t="shared" si="3"/>
        <v>12.18051336332363</v>
      </c>
      <c r="AF34" s="26">
        <f t="shared" si="5"/>
        <v>12.177971699043084</v>
      </c>
    </row>
    <row r="36" spans="1:32" ht="15">
      <c r="D36" s="23" t="s">
        <v>463</v>
      </c>
    </row>
    <row r="37" spans="1:32" ht="15.75" thickBot="1">
      <c r="C37" s="24" t="s">
        <v>0</v>
      </c>
      <c r="D37" s="24" t="s">
        <v>474</v>
      </c>
      <c r="E37" s="24" t="s">
        <v>460</v>
      </c>
      <c r="F37" s="24" t="s">
        <v>433</v>
      </c>
      <c r="G37" s="24" t="s">
        <v>434</v>
      </c>
      <c r="H37" s="24" t="s">
        <v>435</v>
      </c>
      <c r="I37" s="24" t="s">
        <v>436</v>
      </c>
      <c r="J37" s="24" t="s">
        <v>437</v>
      </c>
      <c r="K37" s="24" t="s">
        <v>438</v>
      </c>
      <c r="L37" s="24" t="s">
        <v>439</v>
      </c>
      <c r="M37" s="24" t="s">
        <v>440</v>
      </c>
      <c r="N37" s="24" t="s">
        <v>441</v>
      </c>
      <c r="O37" s="24" t="s">
        <v>442</v>
      </c>
      <c r="P37" s="24" t="s">
        <v>443</v>
      </c>
      <c r="Q37" s="24" t="s">
        <v>444</v>
      </c>
      <c r="R37" s="24" t="s">
        <v>445</v>
      </c>
      <c r="S37" s="24" t="s">
        <v>446</v>
      </c>
      <c r="T37" s="24" t="s">
        <v>447</v>
      </c>
      <c r="U37" s="24" t="s">
        <v>448</v>
      </c>
      <c r="V37" s="24" t="s">
        <v>449</v>
      </c>
      <c r="W37" s="24" t="s">
        <v>450</v>
      </c>
      <c r="X37" s="24" t="s">
        <v>451</v>
      </c>
      <c r="Y37" s="24" t="s">
        <v>452</v>
      </c>
      <c r="Z37" s="24" t="s">
        <v>453</v>
      </c>
      <c r="AA37" s="24" t="s">
        <v>454</v>
      </c>
      <c r="AB37" s="24" t="s">
        <v>455</v>
      </c>
      <c r="AC37" s="24" t="s">
        <v>456</v>
      </c>
      <c r="AD37" s="24" t="s">
        <v>457</v>
      </c>
      <c r="AE37" s="24" t="s">
        <v>458</v>
      </c>
      <c r="AF37" s="27" t="s">
        <v>464</v>
      </c>
    </row>
    <row r="38" spans="1:32">
      <c r="A38">
        <v>0</v>
      </c>
      <c r="C38" s="25" t="s">
        <v>466</v>
      </c>
      <c r="D38" s="25" t="s">
        <v>475</v>
      </c>
      <c r="E38" s="26">
        <f>E24*$A$5</f>
        <v>9.1221676135258903E-2</v>
      </c>
      <c r="F38" s="26"/>
      <c r="G38" s="26">
        <f>G24*$A$5</f>
        <v>9.3899999999999997E-2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>
        <f>S24*$A$5</f>
        <v>8.8200000000000001E-2</v>
      </c>
      <c r="T38" s="26"/>
      <c r="U38" s="26">
        <f>U24*$A$5</f>
        <v>9.69E-2</v>
      </c>
      <c r="V38" s="26"/>
      <c r="W38" s="26">
        <f t="shared" ref="W38:X41" si="6">W24*$A$5</f>
        <v>7.3499999999999996E-2</v>
      </c>
      <c r="X38" s="26">
        <f t="shared" si="6"/>
        <v>7.9200000000000007E-2</v>
      </c>
      <c r="Y38" s="26"/>
      <c r="Z38" s="26"/>
      <c r="AA38" s="26"/>
      <c r="AB38" s="26"/>
      <c r="AC38" s="26"/>
      <c r="AD38" s="26"/>
      <c r="AE38" s="26"/>
      <c r="AF38" s="26">
        <f>E38</f>
        <v>9.1221676135258903E-2</v>
      </c>
    </row>
    <row r="39" spans="1:32">
      <c r="A39">
        <v>1</v>
      </c>
      <c r="C39" s="25" t="s">
        <v>467</v>
      </c>
      <c r="D39" s="25" t="s">
        <v>475</v>
      </c>
      <c r="E39" s="26">
        <f>E25*$A$5</f>
        <v>9.6929597997073944E-2</v>
      </c>
      <c r="F39" s="26"/>
      <c r="G39" s="26">
        <f>G25*$A$5</f>
        <v>0.13085289689220789</v>
      </c>
      <c r="H39" s="26">
        <f t="shared" ref="H39:R39" si="7">H25*$A$5</f>
        <v>7.3511124431490354E-2</v>
      </c>
      <c r="I39" s="26">
        <f t="shared" si="7"/>
        <v>7.6336571062036118E-2</v>
      </c>
      <c r="J39" s="26">
        <f t="shared" si="7"/>
        <v>7.7253695078612961E-2</v>
      </c>
      <c r="K39" s="26">
        <f t="shared" si="7"/>
        <v>0.10117743191596761</v>
      </c>
      <c r="L39" s="26">
        <f t="shared" si="7"/>
        <v>8.2682332260460498E-2</v>
      </c>
      <c r="M39" s="26">
        <f t="shared" si="7"/>
        <v>8.072845202419221E-2</v>
      </c>
      <c r="N39" s="26">
        <f t="shared" si="7"/>
        <v>8.6972871434365273E-2</v>
      </c>
      <c r="O39" s="26">
        <f t="shared" si="7"/>
        <v>8.4200629117455031E-2</v>
      </c>
      <c r="P39" s="26">
        <f t="shared" si="7"/>
        <v>9.8101481798382059E-2</v>
      </c>
      <c r="Q39" s="26">
        <f t="shared" si="7"/>
        <v>0.10045520741319565</v>
      </c>
      <c r="R39" s="26">
        <f t="shared" si="7"/>
        <v>0.13132317300521992</v>
      </c>
      <c r="S39" s="26">
        <f>S25*$A$5</f>
        <v>9.682819058524629E-2</v>
      </c>
      <c r="T39" s="26"/>
      <c r="U39" s="26">
        <f>U25*$A$5</f>
        <v>3.7502647887323944E-2</v>
      </c>
      <c r="V39" s="26">
        <f>V25*$A$5</f>
        <v>0.12882137215425118</v>
      </c>
      <c r="W39" s="26">
        <f t="shared" si="6"/>
        <v>9.0222512296632626E-2</v>
      </c>
      <c r="X39" s="26">
        <f t="shared" si="6"/>
        <v>0.10831163849560281</v>
      </c>
      <c r="Y39" s="26">
        <f t="shared" ref="Y39:AE41" si="8">Y25*$A$5</f>
        <v>0.108</v>
      </c>
      <c r="Z39" s="26">
        <f t="shared" si="8"/>
        <v>8.8771509578544044E-2</v>
      </c>
      <c r="AA39" s="26">
        <f t="shared" si="8"/>
        <v>0.11327099070920744</v>
      </c>
      <c r="AB39" s="26">
        <f t="shared" si="8"/>
        <v>8.7531336315891842E-2</v>
      </c>
      <c r="AC39" s="26">
        <f t="shared" si="8"/>
        <v>7.4649772794334601E-2</v>
      </c>
      <c r="AD39" s="26">
        <f t="shared" si="8"/>
        <v>9.8554426712877966E-2</v>
      </c>
      <c r="AE39" s="26">
        <f t="shared" si="8"/>
        <v>0.10817601264243534</v>
      </c>
      <c r="AF39" s="26">
        <f t="shared" ref="AF39:AF41" si="9">E39</f>
        <v>9.6929597997073944E-2</v>
      </c>
    </row>
    <row r="40" spans="1:32">
      <c r="A40">
        <v>2</v>
      </c>
      <c r="C40" s="25" t="s">
        <v>468</v>
      </c>
      <c r="D40" s="25" t="s">
        <v>475</v>
      </c>
      <c r="E40" s="26">
        <f>E26*$A$5</f>
        <v>0.17025106588893066</v>
      </c>
      <c r="F40" s="26">
        <f>F26*$A$5</f>
        <v>0.12238041222408444</v>
      </c>
      <c r="G40" s="26">
        <f>G26*$A$5</f>
        <v>0.19978052441160304</v>
      </c>
      <c r="H40" s="26">
        <f t="shared" ref="H40:N41" si="10">H26*$A$5</f>
        <v>0.17871557703014393</v>
      </c>
      <c r="I40" s="26">
        <f t="shared" si="10"/>
        <v>0.26753157345575962</v>
      </c>
      <c r="J40" s="26">
        <f t="shared" si="10"/>
        <v>0.15637467563671312</v>
      </c>
      <c r="K40" s="26">
        <f t="shared" si="10"/>
        <v>0.21876790553138595</v>
      </c>
      <c r="L40" s="26">
        <f t="shared" si="10"/>
        <v>0.16918759009714826</v>
      </c>
      <c r="M40" s="26">
        <f t="shared" si="10"/>
        <v>0.1594821352895516</v>
      </c>
      <c r="N40" s="26">
        <f t="shared" si="10"/>
        <v>0.1717709816923742</v>
      </c>
      <c r="O40" s="26"/>
      <c r="P40" s="26">
        <f t="shared" ref="P40:R41" si="11">P26*$A$5</f>
        <v>0.21060598425804461</v>
      </c>
      <c r="Q40" s="26">
        <f t="shared" si="11"/>
        <v>0.17622965763557841</v>
      </c>
      <c r="R40" s="26">
        <f t="shared" si="11"/>
        <v>0.23756137328127652</v>
      </c>
      <c r="S40" s="26">
        <f>S26*$A$5</f>
        <v>0.17371266892801376</v>
      </c>
      <c r="T40" s="26">
        <f>T26*$A$5</f>
        <v>0.11176310682845059</v>
      </c>
      <c r="U40" s="26">
        <f>U26*$A$5</f>
        <v>0.1709030981067125</v>
      </c>
      <c r="V40" s="26">
        <f>V26*$A$5</f>
        <v>0.18008836989767021</v>
      </c>
      <c r="W40" s="26">
        <f t="shared" si="6"/>
        <v>0.21970307603017991</v>
      </c>
      <c r="X40" s="26">
        <f t="shared" si="6"/>
        <v>0.17080519443966663</v>
      </c>
      <c r="Y40" s="26">
        <f t="shared" si="8"/>
        <v>0.20999135645079045</v>
      </c>
      <c r="Z40" s="26">
        <f t="shared" si="8"/>
        <v>0.16750823375050464</v>
      </c>
      <c r="AA40" s="26">
        <f t="shared" si="8"/>
        <v>0.18554555666003977</v>
      </c>
      <c r="AB40" s="26">
        <f t="shared" si="8"/>
        <v>0.17762595275331305</v>
      </c>
      <c r="AC40" s="26">
        <f t="shared" si="8"/>
        <v>0.1878787687376261</v>
      </c>
      <c r="AD40" s="26">
        <f t="shared" si="8"/>
        <v>0.19510025825195706</v>
      </c>
      <c r="AE40" s="26">
        <f t="shared" si="8"/>
        <v>0.15098776028440833</v>
      </c>
      <c r="AF40" s="26">
        <f t="shared" si="9"/>
        <v>0.17025106588893066</v>
      </c>
    </row>
    <row r="41" spans="1:32">
      <c r="A41">
        <v>3</v>
      </c>
      <c r="C41" s="25" t="s">
        <v>469</v>
      </c>
      <c r="D41" s="25" t="s">
        <v>475</v>
      </c>
      <c r="E41" s="26">
        <f>E27*$A$5</f>
        <v>0.36533915097129249</v>
      </c>
      <c r="F41" s="26">
        <f>F27*$A$5</f>
        <v>0.31911728012398299</v>
      </c>
      <c r="G41" s="26">
        <f>G27*$A$5</f>
        <v>0.61499999999999999</v>
      </c>
      <c r="H41" s="26">
        <f t="shared" si="10"/>
        <v>0.41387751182033083</v>
      </c>
      <c r="I41" s="26">
        <f t="shared" si="10"/>
        <v>0.37292972972972976</v>
      </c>
      <c r="J41" s="26">
        <f t="shared" si="10"/>
        <v>0.36222946006123019</v>
      </c>
      <c r="K41" s="26">
        <f t="shared" si="10"/>
        <v>0.46014361088211053</v>
      </c>
      <c r="L41" s="26">
        <f t="shared" si="10"/>
        <v>0.3882615729878609</v>
      </c>
      <c r="M41" s="26">
        <f t="shared" si="10"/>
        <v>0.4243514002333722</v>
      </c>
      <c r="N41" s="26">
        <f t="shared" si="10"/>
        <v>0.35008934608832393</v>
      </c>
      <c r="O41" s="26">
        <f>O27*$A$5</f>
        <v>0.35348705435417882</v>
      </c>
      <c r="P41" s="26">
        <f t="shared" si="11"/>
        <v>0.35249527976238265</v>
      </c>
      <c r="Q41" s="26">
        <f t="shared" si="11"/>
        <v>0.42886803358992298</v>
      </c>
      <c r="R41" s="26">
        <f t="shared" si="11"/>
        <v>0.39659860031104205</v>
      </c>
      <c r="S41" s="26">
        <f>S27*$A$5</f>
        <v>0.29820836169526743</v>
      </c>
      <c r="T41" s="26">
        <f>T27*$A$5</f>
        <v>0.34597370855391474</v>
      </c>
      <c r="U41" s="26">
        <f>U27*$A$5</f>
        <v>0.36027242677440097</v>
      </c>
      <c r="V41" s="26">
        <f>V27*$A$5</f>
        <v>0.37222486400725291</v>
      </c>
      <c r="W41" s="26">
        <f t="shared" si="6"/>
        <v>0.35022145369284874</v>
      </c>
      <c r="X41" s="26">
        <f t="shared" si="6"/>
        <v>0.36516785626384451</v>
      </c>
      <c r="Y41" s="26">
        <f t="shared" si="8"/>
        <v>0.32101641126158237</v>
      </c>
      <c r="Z41" s="26">
        <f t="shared" si="8"/>
        <v>0.41984665895284939</v>
      </c>
      <c r="AA41" s="26">
        <f t="shared" si="8"/>
        <v>0.34374301821335645</v>
      </c>
      <c r="AB41" s="26">
        <f t="shared" si="8"/>
        <v>0.36491468253968251</v>
      </c>
      <c r="AC41" s="26">
        <f t="shared" si="8"/>
        <v>0.38189937499999999</v>
      </c>
      <c r="AD41" s="26">
        <f t="shared" si="8"/>
        <v>0.36986733356570228</v>
      </c>
      <c r="AE41" s="26">
        <f t="shared" si="8"/>
        <v>0.36541540089970892</v>
      </c>
      <c r="AF41" s="26">
        <f t="shared" si="9"/>
        <v>0.36533915097129249</v>
      </c>
    </row>
    <row r="42" spans="1:32">
      <c r="G42" s="3"/>
      <c r="H42" s="3"/>
      <c r="I42" s="3"/>
      <c r="J42" s="3"/>
      <c r="K42" s="3"/>
      <c r="L42" s="3"/>
    </row>
    <row r="43" spans="1:32" ht="15">
      <c r="D43" s="23" t="s">
        <v>463</v>
      </c>
    </row>
    <row r="44" spans="1:32" ht="15.75" thickBot="1">
      <c r="C44" s="24" t="s">
        <v>0</v>
      </c>
      <c r="D44" s="24" t="s">
        <v>474</v>
      </c>
      <c r="E44" s="24" t="s">
        <v>460</v>
      </c>
      <c r="F44" s="24" t="s">
        <v>433</v>
      </c>
      <c r="G44" s="24" t="s">
        <v>434</v>
      </c>
      <c r="H44" s="24" t="s">
        <v>435</v>
      </c>
      <c r="I44" s="24" t="s">
        <v>436</v>
      </c>
      <c r="J44" s="24" t="s">
        <v>437</v>
      </c>
      <c r="K44" s="24" t="s">
        <v>438</v>
      </c>
      <c r="L44" s="24" t="s">
        <v>439</v>
      </c>
      <c r="M44" s="24" t="s">
        <v>440</v>
      </c>
      <c r="N44" s="24" t="s">
        <v>441</v>
      </c>
      <c r="O44" s="24" t="s">
        <v>442</v>
      </c>
      <c r="P44" s="24" t="s">
        <v>443</v>
      </c>
      <c r="Q44" s="24" t="s">
        <v>444</v>
      </c>
      <c r="R44" s="24" t="s">
        <v>445</v>
      </c>
      <c r="S44" s="24" t="s">
        <v>446</v>
      </c>
      <c r="T44" s="24" t="s">
        <v>447</v>
      </c>
      <c r="U44" s="24" t="s">
        <v>448</v>
      </c>
      <c r="V44" s="24" t="s">
        <v>449</v>
      </c>
      <c r="W44" s="24" t="s">
        <v>450</v>
      </c>
      <c r="X44" s="24" t="s">
        <v>451</v>
      </c>
      <c r="Y44" s="24" t="s">
        <v>452</v>
      </c>
      <c r="Z44" s="24" t="s">
        <v>453</v>
      </c>
      <c r="AA44" s="24" t="s">
        <v>454</v>
      </c>
      <c r="AB44" s="24" t="s">
        <v>455</v>
      </c>
      <c r="AC44" s="24" t="s">
        <v>456</v>
      </c>
      <c r="AD44" s="24" t="s">
        <v>457</v>
      </c>
      <c r="AE44" s="24" t="s">
        <v>458</v>
      </c>
      <c r="AF44" s="27" t="s">
        <v>464</v>
      </c>
    </row>
    <row r="45" spans="1:32">
      <c r="A45">
        <v>0</v>
      </c>
      <c r="C45" s="25" t="s">
        <v>470</v>
      </c>
      <c r="D45" s="25" t="s">
        <v>476</v>
      </c>
      <c r="E45" s="26">
        <f>E31*$A$5</f>
        <v>9.1221676135258903E-2</v>
      </c>
      <c r="F45" s="26"/>
      <c r="G45" s="26">
        <f>G31*$A$5</f>
        <v>9.3899999999999997E-2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>
        <f>S31*$A$5</f>
        <v>8.8200000000000001E-2</v>
      </c>
      <c r="T45" s="26"/>
      <c r="U45" s="26">
        <f>U31*$A$5</f>
        <v>9.69E-2</v>
      </c>
      <c r="V45" s="26"/>
      <c r="W45" s="26">
        <f t="shared" ref="W45:X48" si="12">W31*$A$5</f>
        <v>7.3499999999999996E-2</v>
      </c>
      <c r="X45" s="26">
        <f t="shared" si="12"/>
        <v>7.9200000000000007E-2</v>
      </c>
      <c r="Y45" s="26"/>
      <c r="Z45" s="26"/>
      <c r="AA45" s="26"/>
      <c r="AB45" s="26"/>
      <c r="AC45" s="26"/>
      <c r="AD45" s="26"/>
      <c r="AE45" s="26"/>
      <c r="AF45" s="26">
        <f>E45</f>
        <v>9.1221676135258903E-2</v>
      </c>
    </row>
    <row r="46" spans="1:32">
      <c r="A46">
        <v>1</v>
      </c>
      <c r="C46" s="25" t="s">
        <v>471</v>
      </c>
      <c r="D46" s="25" t="s">
        <v>476</v>
      </c>
      <c r="E46" s="26">
        <f>E32*$A$5</f>
        <v>9.6929597997073944E-2</v>
      </c>
      <c r="F46" s="26"/>
      <c r="G46" s="26">
        <f>G32*$A$5</f>
        <v>0.13085289689220789</v>
      </c>
      <c r="H46" s="26">
        <f t="shared" ref="H46:R46" si="13">H32*$A$5</f>
        <v>7.3511124431490354E-2</v>
      </c>
      <c r="I46" s="26">
        <f t="shared" si="13"/>
        <v>7.6336571062036118E-2</v>
      </c>
      <c r="J46" s="26">
        <f t="shared" si="13"/>
        <v>7.7253695078612961E-2</v>
      </c>
      <c r="K46" s="26">
        <f t="shared" si="13"/>
        <v>0.10117743191596761</v>
      </c>
      <c r="L46" s="26">
        <f t="shared" si="13"/>
        <v>8.2682332260460498E-2</v>
      </c>
      <c r="M46" s="26">
        <f t="shared" si="13"/>
        <v>8.072845202419221E-2</v>
      </c>
      <c r="N46" s="26">
        <f t="shared" si="13"/>
        <v>8.6972871434365273E-2</v>
      </c>
      <c r="O46" s="26">
        <f t="shared" si="13"/>
        <v>8.4200629117455031E-2</v>
      </c>
      <c r="P46" s="26">
        <f t="shared" si="13"/>
        <v>9.8101481798382059E-2</v>
      </c>
      <c r="Q46" s="26">
        <f t="shared" si="13"/>
        <v>0.10045520741319565</v>
      </c>
      <c r="R46" s="26">
        <f t="shared" si="13"/>
        <v>0.13132317300521992</v>
      </c>
      <c r="S46" s="26">
        <f>S32*$A$5</f>
        <v>9.682819058524629E-2</v>
      </c>
      <c r="T46" s="26"/>
      <c r="U46" s="26">
        <f>U32*$A$5</f>
        <v>3.7502647887323944E-2</v>
      </c>
      <c r="V46" s="26">
        <f>V32*$A$5</f>
        <v>0.12882137215425118</v>
      </c>
      <c r="W46" s="26">
        <f t="shared" si="12"/>
        <v>9.0222512296632626E-2</v>
      </c>
      <c r="X46" s="26">
        <f t="shared" si="12"/>
        <v>0.10831163849560281</v>
      </c>
      <c r="Y46" s="26">
        <f t="shared" ref="Y46:AE48" si="14">Y32*$A$5</f>
        <v>0.108</v>
      </c>
      <c r="Z46" s="26">
        <f t="shared" si="14"/>
        <v>8.8771509578544044E-2</v>
      </c>
      <c r="AA46" s="26">
        <f t="shared" si="14"/>
        <v>0.11327099070920744</v>
      </c>
      <c r="AB46" s="26">
        <f t="shared" si="14"/>
        <v>8.7531336315891842E-2</v>
      </c>
      <c r="AC46" s="26">
        <f t="shared" si="14"/>
        <v>7.4649772794334601E-2</v>
      </c>
      <c r="AD46" s="26">
        <f t="shared" si="14"/>
        <v>9.8554426712877966E-2</v>
      </c>
      <c r="AE46" s="26">
        <f t="shared" si="14"/>
        <v>0.10817601264243534</v>
      </c>
      <c r="AF46" s="26">
        <f t="shared" ref="AF46:AF48" si="15">E46</f>
        <v>9.6929597997073944E-2</v>
      </c>
    </row>
    <row r="47" spans="1:32">
      <c r="A47">
        <v>2</v>
      </c>
      <c r="C47" s="25" t="s">
        <v>472</v>
      </c>
      <c r="D47" s="25" t="s">
        <v>476</v>
      </c>
      <c r="E47" s="26">
        <f>E33*$A$5</f>
        <v>0.17025106588893066</v>
      </c>
      <c r="F47" s="26">
        <f>F33*$A$5</f>
        <v>0.12238041222408444</v>
      </c>
      <c r="G47" s="26">
        <f>G33*$A$5</f>
        <v>0.19978052441160304</v>
      </c>
      <c r="H47" s="26">
        <f t="shared" ref="H47:N48" si="16">H33*$A$5</f>
        <v>0.17871557703014393</v>
      </c>
      <c r="I47" s="26">
        <f t="shared" si="16"/>
        <v>0.26753157345575962</v>
      </c>
      <c r="J47" s="26">
        <f t="shared" si="16"/>
        <v>0.15637467563671312</v>
      </c>
      <c r="K47" s="26">
        <f t="shared" si="16"/>
        <v>0.21876790553138595</v>
      </c>
      <c r="L47" s="26">
        <f t="shared" si="16"/>
        <v>0.16918759009714826</v>
      </c>
      <c r="M47" s="26">
        <f t="shared" si="16"/>
        <v>0.1594821352895516</v>
      </c>
      <c r="N47" s="26">
        <f t="shared" si="16"/>
        <v>0.1717709816923742</v>
      </c>
      <c r="O47" s="26"/>
      <c r="P47" s="26">
        <f t="shared" ref="P47:R48" si="17">P33*$A$5</f>
        <v>0.21060598425804461</v>
      </c>
      <c r="Q47" s="26">
        <f t="shared" si="17"/>
        <v>0.17622965763557841</v>
      </c>
      <c r="R47" s="26">
        <f t="shared" si="17"/>
        <v>0.23756137328127652</v>
      </c>
      <c r="S47" s="26">
        <f>S33*$A$5</f>
        <v>0.17371266892801376</v>
      </c>
      <c r="T47" s="26">
        <f>T33*$A$5</f>
        <v>0.11176310682845059</v>
      </c>
      <c r="U47" s="26">
        <f>U33*$A$5</f>
        <v>0.1709030981067125</v>
      </c>
      <c r="V47" s="26">
        <f>V33*$A$5</f>
        <v>0.18008836989767021</v>
      </c>
      <c r="W47" s="26">
        <f t="shared" si="12"/>
        <v>0.21970307603017991</v>
      </c>
      <c r="X47" s="26">
        <f t="shared" si="12"/>
        <v>0.17080519443966663</v>
      </c>
      <c r="Y47" s="26">
        <f t="shared" si="14"/>
        <v>0.20999135645079045</v>
      </c>
      <c r="Z47" s="26">
        <f t="shared" si="14"/>
        <v>0.16750823375050464</v>
      </c>
      <c r="AA47" s="26">
        <f t="shared" si="14"/>
        <v>0.18554555666003977</v>
      </c>
      <c r="AB47" s="26">
        <f t="shared" si="14"/>
        <v>0.17762595275331305</v>
      </c>
      <c r="AC47" s="26">
        <f t="shared" si="14"/>
        <v>0.1878787687376261</v>
      </c>
      <c r="AD47" s="26">
        <f t="shared" si="14"/>
        <v>0.19510025825195706</v>
      </c>
      <c r="AE47" s="26">
        <f t="shared" si="14"/>
        <v>0.15098776028440833</v>
      </c>
      <c r="AF47" s="26">
        <f t="shared" si="15"/>
        <v>0.17025106588893066</v>
      </c>
    </row>
    <row r="48" spans="1:32">
      <c r="A48">
        <v>3</v>
      </c>
      <c r="C48" s="25" t="s">
        <v>473</v>
      </c>
      <c r="D48" s="25" t="s">
        <v>476</v>
      </c>
      <c r="E48" s="26">
        <f>E34*$A$5</f>
        <v>0.36533915097129249</v>
      </c>
      <c r="F48" s="26">
        <f>F34*$A$5</f>
        <v>0.31911728012398299</v>
      </c>
      <c r="G48" s="26">
        <f>G34*$A$5</f>
        <v>0.61499999999999999</v>
      </c>
      <c r="H48" s="26">
        <f t="shared" si="16"/>
        <v>0.41387751182033083</v>
      </c>
      <c r="I48" s="26">
        <f t="shared" si="16"/>
        <v>0.37292972972972976</v>
      </c>
      <c r="J48" s="26">
        <f t="shared" si="16"/>
        <v>0.36222946006123019</v>
      </c>
      <c r="K48" s="26">
        <f t="shared" si="16"/>
        <v>0.46014361088211053</v>
      </c>
      <c r="L48" s="26">
        <f t="shared" si="16"/>
        <v>0.3882615729878609</v>
      </c>
      <c r="M48" s="26">
        <f t="shared" si="16"/>
        <v>0.4243514002333722</v>
      </c>
      <c r="N48" s="26">
        <f t="shared" si="16"/>
        <v>0.35008934608832393</v>
      </c>
      <c r="O48" s="26">
        <f>O34*$A$5</f>
        <v>0.35348705435417882</v>
      </c>
      <c r="P48" s="26">
        <f t="shared" si="17"/>
        <v>0.35249527976238265</v>
      </c>
      <c r="Q48" s="26">
        <f t="shared" si="17"/>
        <v>0.42886803358992298</v>
      </c>
      <c r="R48" s="26">
        <f t="shared" si="17"/>
        <v>0.39659860031104205</v>
      </c>
      <c r="S48" s="26">
        <f>S34*$A$5</f>
        <v>0.29820836169526743</v>
      </c>
      <c r="T48" s="26">
        <f>T34*$A$5</f>
        <v>0.34597370855391474</v>
      </c>
      <c r="U48" s="26">
        <f>U34*$A$5</f>
        <v>0.36027242677440097</v>
      </c>
      <c r="V48" s="26">
        <f>V34*$A$5</f>
        <v>0.37222486400725291</v>
      </c>
      <c r="W48" s="26">
        <f t="shared" si="12"/>
        <v>0.35022145369284874</v>
      </c>
      <c r="X48" s="26">
        <f t="shared" si="12"/>
        <v>0.36516785626384451</v>
      </c>
      <c r="Y48" s="26">
        <f t="shared" si="14"/>
        <v>0.32101641126158237</v>
      </c>
      <c r="Z48" s="26">
        <f t="shared" si="14"/>
        <v>0.41984665895284939</v>
      </c>
      <c r="AA48" s="26">
        <f t="shared" si="14"/>
        <v>0.34374301821335645</v>
      </c>
      <c r="AB48" s="26">
        <f t="shared" si="14"/>
        <v>0.36491468253968251</v>
      </c>
      <c r="AC48" s="26">
        <f t="shared" si="14"/>
        <v>0.38189937499999999</v>
      </c>
      <c r="AD48" s="26">
        <f t="shared" si="14"/>
        <v>0.36986733356570228</v>
      </c>
      <c r="AE48" s="26">
        <f t="shared" si="14"/>
        <v>0.36541540089970892</v>
      </c>
      <c r="AF48" s="26">
        <f t="shared" si="15"/>
        <v>0.36533915097129249</v>
      </c>
    </row>
    <row r="49" spans="7:12">
      <c r="G49" s="3"/>
      <c r="H49" s="3"/>
      <c r="I49" s="3"/>
      <c r="J49" s="3"/>
      <c r="K49" s="3"/>
      <c r="L49" s="3"/>
    </row>
    <row r="50" spans="7:12">
      <c r="G50" s="3"/>
      <c r="H50" s="3"/>
      <c r="I50" s="3"/>
      <c r="J50" s="3"/>
      <c r="K50" s="3"/>
      <c r="L50" s="3"/>
    </row>
    <row r="51" spans="7:12">
      <c r="G51" s="3"/>
      <c r="H51" s="3"/>
      <c r="I51" s="3"/>
      <c r="J51" s="3"/>
      <c r="K51" s="3"/>
      <c r="L51" s="3"/>
    </row>
    <row r="52" spans="7:12">
      <c r="G52" s="3"/>
      <c r="H52" s="3"/>
      <c r="I52" s="3"/>
      <c r="J52" s="3"/>
      <c r="K52" s="3"/>
      <c r="L52" s="3"/>
    </row>
    <row r="53" spans="7:12">
      <c r="G53" s="3"/>
      <c r="H53" s="3"/>
      <c r="I53" s="3"/>
      <c r="J53" s="3"/>
      <c r="K53" s="3"/>
      <c r="L53" s="3"/>
    </row>
    <row r="54" spans="7:12">
      <c r="G54" s="3"/>
      <c r="H54" s="3"/>
      <c r="I54" s="3"/>
      <c r="J54" s="3"/>
      <c r="K54" s="3"/>
      <c r="L54" s="3"/>
    </row>
    <row r="55" spans="7:12">
      <c r="G55" s="3"/>
      <c r="H55" s="3"/>
      <c r="I55" s="3"/>
      <c r="J55" s="3"/>
      <c r="K55" s="3"/>
      <c r="L55" s="3"/>
    </row>
    <row r="56" spans="7:12">
      <c r="G56" s="3"/>
      <c r="H56" s="3"/>
      <c r="I56" s="3"/>
      <c r="J56" s="3"/>
      <c r="K56" s="3"/>
      <c r="L56" s="3"/>
    </row>
    <row r="57" spans="7:12">
      <c r="G57" s="3"/>
      <c r="H57" s="3"/>
      <c r="I57" s="3"/>
      <c r="J57" s="3"/>
      <c r="K57" s="3"/>
      <c r="L57" s="3"/>
    </row>
    <row r="58" spans="7:12">
      <c r="G58" s="3"/>
      <c r="H58" s="3"/>
      <c r="I58" s="3"/>
      <c r="J58" s="3"/>
      <c r="K58" s="3"/>
      <c r="L58" s="3"/>
    </row>
    <row r="59" spans="7:12">
      <c r="G59" s="3"/>
      <c r="H59" s="3"/>
      <c r="I59" s="3"/>
      <c r="J59" s="3"/>
      <c r="K59" s="3"/>
      <c r="L59" s="3"/>
    </row>
    <row r="60" spans="7:12">
      <c r="G60" s="3"/>
      <c r="H60" s="3"/>
      <c r="I60" s="3"/>
      <c r="J60" s="3"/>
      <c r="K60" s="3"/>
      <c r="L60" s="3"/>
    </row>
    <row r="61" spans="7:12">
      <c r="G61" s="3"/>
      <c r="H61" s="3"/>
      <c r="I61" s="3"/>
      <c r="J61" s="3"/>
      <c r="K61" s="3"/>
      <c r="L61" s="3"/>
    </row>
    <row r="62" spans="7:12">
      <c r="G62" s="3"/>
      <c r="H62" s="3"/>
      <c r="I62" s="3"/>
      <c r="J62" s="3"/>
      <c r="K62" s="3"/>
      <c r="L62" s="3"/>
    </row>
    <row r="63" spans="7:12">
      <c r="G63" s="3"/>
      <c r="H63" s="3"/>
      <c r="I63" s="3"/>
      <c r="J63" s="3"/>
      <c r="K63" s="3"/>
      <c r="L63" s="3"/>
    </row>
    <row r="64" spans="7:12">
      <c r="G64" s="3"/>
      <c r="H64" s="3"/>
      <c r="I64" s="3"/>
      <c r="J64" s="3"/>
      <c r="K64" s="3"/>
      <c r="L64" s="3"/>
    </row>
    <row r="65" spans="7:12">
      <c r="G65" s="3"/>
      <c r="H65" s="3"/>
      <c r="I65" s="3"/>
      <c r="J65" s="3"/>
      <c r="K65" s="3"/>
      <c r="L65" s="3"/>
    </row>
    <row r="66" spans="7:12">
      <c r="G66" s="3"/>
      <c r="H66" s="3"/>
      <c r="I66" s="3"/>
      <c r="J66" s="3"/>
      <c r="K66" s="3"/>
      <c r="L66" s="3"/>
    </row>
    <row r="67" spans="7:12">
      <c r="G67" s="3"/>
      <c r="H67" s="3"/>
      <c r="I67" s="3"/>
      <c r="J67" s="3"/>
      <c r="K67" s="3"/>
      <c r="L67" s="3"/>
    </row>
    <row r="68" spans="7:12">
      <c r="G68" s="3"/>
      <c r="H68" s="3"/>
      <c r="I68" s="3"/>
      <c r="J68" s="3"/>
      <c r="K68" s="3"/>
      <c r="L68" s="3"/>
    </row>
    <row r="69" spans="7:12">
      <c r="G69" s="3"/>
      <c r="H69" s="3"/>
      <c r="I69" s="3"/>
      <c r="J69" s="3"/>
      <c r="K69" s="3"/>
      <c r="L69" s="3"/>
    </row>
    <row r="70" spans="7:12">
      <c r="G70" s="3"/>
      <c r="H70" s="3"/>
      <c r="I70" s="3"/>
      <c r="J70" s="3"/>
      <c r="K70" s="3"/>
      <c r="L70" s="3"/>
    </row>
    <row r="71" spans="7:12">
      <c r="G71" s="3"/>
      <c r="H71" s="3"/>
      <c r="I71" s="3"/>
      <c r="J71" s="3"/>
      <c r="K71" s="3"/>
      <c r="L71" s="3"/>
    </row>
    <row r="72" spans="7:12">
      <c r="G72" s="3"/>
      <c r="H72" s="3"/>
      <c r="I72" s="3"/>
      <c r="J72" s="3"/>
      <c r="K72" s="3"/>
      <c r="L72" s="3"/>
    </row>
    <row r="73" spans="7:12">
      <c r="G73" s="3"/>
      <c r="H73" s="3"/>
      <c r="I73" s="3"/>
      <c r="J73" s="3"/>
      <c r="K73" s="3"/>
      <c r="L73" s="3"/>
    </row>
    <row r="74" spans="7:12">
      <c r="G74" s="3"/>
      <c r="H74" s="3"/>
      <c r="I74" s="3"/>
      <c r="J74" s="3"/>
      <c r="K74" s="3"/>
      <c r="L74" s="3"/>
    </row>
    <row r="75" spans="7:12">
      <c r="G75" s="3"/>
      <c r="H75" s="3"/>
      <c r="I75" s="3"/>
      <c r="J75" s="3"/>
      <c r="K75" s="3"/>
      <c r="L75" s="3"/>
    </row>
  </sheetData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topLeftCell="A9" zoomScale="80" zoomScaleNormal="80" workbookViewId="0">
      <selection activeCell="AM13" sqref="AM13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</row>
    <row r="3" spans="1:40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v>2</v>
      </c>
      <c r="AN3" s="1" t="s">
        <v>433</v>
      </c>
    </row>
    <row r="4" spans="1:40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>
        <v>3</v>
      </c>
      <c r="AN4" s="1" t="s">
        <v>433</v>
      </c>
    </row>
    <row r="5" spans="1:40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>
        <v>2</v>
      </c>
      <c r="AN5" s="1" t="s">
        <v>433</v>
      </c>
    </row>
    <row r="6" spans="1:40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>
        <v>3</v>
      </c>
      <c r="AN6" s="1" t="s">
        <v>433</v>
      </c>
    </row>
    <row r="7" spans="1:40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>
        <v>1</v>
      </c>
      <c r="AN7" s="1" t="s">
        <v>456</v>
      </c>
    </row>
    <row r="8" spans="1:40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>
        <v>2</v>
      </c>
      <c r="AN8" s="1" t="s">
        <v>456</v>
      </c>
    </row>
    <row r="9" spans="1:40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>
        <v>2</v>
      </c>
      <c r="AN9" s="1" t="s">
        <v>456</v>
      </c>
    </row>
    <row r="10" spans="1:40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>
        <v>2</v>
      </c>
      <c r="AN10" s="1" t="s">
        <v>456</v>
      </c>
    </row>
    <row r="11" spans="1:40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>
        <v>3</v>
      </c>
      <c r="AN11" s="1" t="s">
        <v>456</v>
      </c>
    </row>
    <row r="12" spans="1:40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>
        <v>2</v>
      </c>
      <c r="AN12" s="1" t="s">
        <v>456</v>
      </c>
    </row>
    <row r="13" spans="1:40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>
        <v>1</v>
      </c>
      <c r="AN13" s="1" t="s">
        <v>456</v>
      </c>
    </row>
    <row r="14" spans="1:40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>
        <v>3</v>
      </c>
      <c r="AN14" s="1" t="s">
        <v>456</v>
      </c>
    </row>
    <row r="15" spans="1:40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>
        <v>3</v>
      </c>
      <c r="AN15" s="1" t="s">
        <v>456</v>
      </c>
    </row>
    <row r="16" spans="1:40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2022-07-04T11:07:10Z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948066353797912</vt:r8>
  </property>
</Properties>
</file>