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76F7FCA-0AF9-409D-825D-392D1DA898E2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8" l="1"/>
  <c r="H39" i="8" l="1"/>
  <c r="H38" i="8"/>
  <c r="G37" i="8"/>
  <c r="F37" i="8"/>
  <c r="B19" i="8" l="1"/>
  <c r="J19" i="8" l="1"/>
  <c r="L19" i="8"/>
  <c r="N19" i="8"/>
  <c r="J13" i="8" l="1"/>
  <c r="B13" i="8" l="1"/>
  <c r="N13" i="8" l="1"/>
  <c r="N16" i="8" l="1"/>
  <c r="B16" i="8"/>
  <c r="J9" i="8" l="1"/>
  <c r="B9" i="8"/>
  <c r="B11" i="8" l="1"/>
  <c r="B14" i="8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J7" i="8" l="1"/>
  <c r="J17" i="8" l="1"/>
  <c r="L18" i="8" l="1"/>
  <c r="L17" i="8"/>
  <c r="N18" i="8"/>
  <c r="N17" i="8"/>
  <c r="B18" i="8"/>
  <c r="B2" i="8" l="1"/>
  <c r="G16" i="7" l="1"/>
  <c r="F16" i="7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<sst xmlns="http://schemas.openxmlformats.org/spreadsheetml/2006/main" count="528" uniqueCount="236">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</sst>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_NoD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9"/>
  <sheetViews>
    <sheetView tabSelected="1" topLeftCell="A2" zoomScale="70" zoomScaleNormal="70" workbookViewId="0">
      <selection activeCell="F29" sqref="F2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_xlfn.TEXTJOIN("_",TRUE,"*UC",A22,"MaxGrowth",B22)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0">1+C22</f>
        <v>1.3</v>
      </c>
      <c r="K6" s="2">
        <v>1</v>
      </c>
      <c r="L6" s="16">
        <f t="shared" ref="L6:L12" si="1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 t="shared" ref="B6:B11" si="2">_xlfn.TEXTJOIN("_",TRUE,"UC",A23,"MaxGrowth",B23)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0"/>
        <v>1.03</v>
      </c>
      <c r="K7" s="2">
        <v>1</v>
      </c>
      <c r="L7" s="16">
        <f t="shared" si="1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si="2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0"/>
        <v>1.0249999999999999</v>
      </c>
      <c r="K8" s="2">
        <v>1</v>
      </c>
      <c r="L8" s="16">
        <f t="shared" si="1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_xlfn.TEXTJOIN("_",TRUE,"UC",A25,"MinDeGrowth",B25)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0.98</v>
      </c>
      <c r="K9" s="2">
        <v>1</v>
      </c>
      <c r="L9" s="16">
        <f t="shared" si="1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 t="shared" si="2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0"/>
        <v>1.02</v>
      </c>
      <c r="K10" s="2">
        <v>1</v>
      </c>
      <c r="L10" s="16">
        <f t="shared" si="1"/>
        <v>0</v>
      </c>
      <c r="M10" s="2">
        <v>5</v>
      </c>
      <c r="N10" s="2" t="str">
        <f>_xlfn.TEXTJOIN(" ",TRUE,A26, "maximum growth rate of",B26)</f>
        <v>RSD maximum growth rate of Peat</v>
      </c>
    </row>
    <row r="11" spans="2:14" x14ac:dyDescent="0.25">
      <c r="B11" s="2" t="str">
        <f t="shared" si="2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0"/>
        <v>1.3</v>
      </c>
      <c r="K11" s="2">
        <v>1</v>
      </c>
      <c r="L11" s="16">
        <f t="shared" si="1"/>
        <v>-0.1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_xlfn.TEXTJOIN("_",TRUE,"UC",A29,"MaxGrowth",B29)</f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_xlfn.TEXTJOIN("_",TRUE,"UC",A32,"MaxGrowth",B32)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0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1+C33/10</f>
        <v>1.0149999999999999</v>
      </c>
      <c r="K18" s="2">
        <v>1</v>
      </c>
      <c r="L18" s="16">
        <f>-D33</f>
        <v>0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_xlfn.TEXTJOIN("_",TRUE,"*UC",A34,"MaxGrowth",B34)</f>
        <v>*UC_RSD_MaxGrowth_Immersion Elec</v>
      </c>
      <c r="C19" s="2" t="s">
        <v>144</v>
      </c>
      <c r="D19" s="2"/>
      <c r="F19" t="s">
        <v>207</v>
      </c>
      <c r="G19" s="2" t="s">
        <v>235</v>
      </c>
      <c r="H19" s="2">
        <v>2019</v>
      </c>
      <c r="I19" s="2" t="s">
        <v>15</v>
      </c>
      <c r="J19" s="29">
        <f>1+C34</f>
        <v>1.03</v>
      </c>
      <c r="K19" s="2">
        <v>1</v>
      </c>
      <c r="L19" s="16">
        <f>-D34</f>
        <v>0</v>
      </c>
      <c r="M19" s="2">
        <v>5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0.3</v>
      </c>
      <c r="D22">
        <v>0.3</v>
      </c>
    </row>
    <row r="23" spans="1:14" x14ac:dyDescent="0.25">
      <c r="A23" t="s">
        <v>194</v>
      </c>
      <c r="B23" t="s">
        <v>196</v>
      </c>
      <c r="C23" s="50">
        <v>0.03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0.02</v>
      </c>
      <c r="D25">
        <v>0</v>
      </c>
    </row>
    <row r="26" spans="1:14" x14ac:dyDescent="0.25">
      <c r="A26" t="s">
        <v>194</v>
      </c>
      <c r="B26" t="s">
        <v>198</v>
      </c>
      <c r="C26" s="50">
        <v>0.02</v>
      </c>
      <c r="D26">
        <v>0</v>
      </c>
    </row>
    <row r="27" spans="1:14" x14ac:dyDescent="0.25">
      <c r="A27" t="s">
        <v>194</v>
      </c>
      <c r="B27" t="s">
        <v>199</v>
      </c>
      <c r="C27" s="50">
        <v>0.3</v>
      </c>
      <c r="D27">
        <v>0.1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0.1</v>
      </c>
      <c r="D30">
        <v>0.3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</v>
      </c>
    </row>
    <row r="34" spans="1:8" x14ac:dyDescent="0.25">
      <c r="A34" t="s">
        <v>194</v>
      </c>
      <c r="B34" t="s">
        <v>234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IF([1]Regions!C$3&lt;&gt;"",[1]Regions!C$3,"*")</f>
        <v>IE</v>
      </c>
      <c r="G37" s="48" t="str">
        <f>IF([1]Regions!C$3&lt;&gt;"",[1]Regions!D$3,"*")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1E-3</v>
      </c>
      <c r="G38">
        <v>0</v>
      </c>
      <c r="H38" t="str">
        <f xml:space="preserve"> _xlfn.TEXTJOIN(",",TRUE,F6:F19)</f>
        <v>RSDAHT,RSDAHT2,RSDBDL,RSDWOO,RSDCOA,RSDPEA,RSDELC,RSDETH,RSDGAS,RSDHET*,RSDLPG,RSDKER,RSDSOL,RSDSOL,RSDELC</v>
      </c>
    </row>
    <row r="39" spans="1:8" x14ac:dyDescent="0.25">
      <c r="D39" t="s">
        <v>217</v>
      </c>
      <c r="E39">
        <v>2018</v>
      </c>
      <c r="F39">
        <v>1E-3</v>
      </c>
      <c r="G39">
        <v>1E-3</v>
      </c>
      <c r="H39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D21" sqref="D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2023-08-18T12:36:20Z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