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8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3F808DF6-F016-4ABC-81B0-6C93A00FD27C}" xr6:coauthVersionLast="47" xr6:coauthVersionMax="47" xr10:uidLastSave="{00000000-0000-0000-0000-000000000000}"/>
  <bookViews>
    <workbookView xWindow="-120" yWindow="-120" windowWidth="29040" windowHeight="15720" firstSheet="6" activeTab="8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10" l="1"/>
  <c r="E23" i="10"/>
  <c r="E13" i="10"/>
  <c r="B59" i="7"/>
  <c r="B60" i="7"/>
  <c r="B61" i="7"/>
  <c r="C56" i="7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G54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C38" i="21"/>
  <c r="B19" i="7" s="1"/>
  <c r="C37" i="21"/>
  <c r="B18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M58" i="7"/>
  <c r="L59" i="7"/>
  <c r="L60" i="7" s="1"/>
  <c r="K44" i="7"/>
  <c r="K45" i="7" s="1"/>
  <c r="L43" i="7"/>
  <c r="L61" i="7" l="1"/>
  <c r="L49" i="7"/>
  <c r="L50" i="7" s="1"/>
  <c r="M48" i="7"/>
  <c r="M59" i="7"/>
  <c r="M60" i="7" s="1"/>
  <c r="M43" i="7"/>
  <c r="M44" i="7" s="1"/>
  <c r="M45" i="7" s="1"/>
  <c r="L44" i="7"/>
  <c r="L45" i="7" s="1"/>
  <c r="M49" i="7" l="1"/>
  <c r="M50" i="7" s="1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tc={A395ADEB-EAA4-47F1-BF06-F5E93216F45B}</author>
  </authors>
  <commentList>
    <comment ref="G54" authorId="0" shapeId="0" xr:uid="{A395ADEB-EAA4-47F1-BF06-F5E93216F45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Share of wood bio resources in CONCAWE report (medium scenario)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<sst xmlns="http://schemas.openxmlformats.org/spreadsheetml/2006/main" count="1496" uniqueCount="665">
  <si>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</si>
  <si>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</si>
  <si>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</si>
  <si>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</si>
  <si>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</si>
  <si>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</si>
  <si>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</si>
  <si>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</si>
  <si>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</si>
  <si>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</si>
  <si>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</si>
  <si>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</si>
  <si>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</si>
  <si>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</si>
  <si>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</si>
  <si>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</si>
  <si>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</si>
  <si>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</si>
  <si>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</si>
  <si>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</si>
  <si>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</si>
  <si>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</si>
  <si>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</si>
  <si>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</si>
  <si>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</si>
  <si>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</si>
  <si>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</si>
  <si>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</si>
  <si>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</si>
  <si>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</si>
  <si>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</si>
  <si>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</si>
  <si>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</si>
  <si>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</si>
  <si>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</si>
  <si>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</si>
  <si>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</si>
  <si>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</si>
  <si>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</si>
  <si>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</si>
  <si>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</si>
  <si>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</si>
  <si>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</si>
  <si>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</si>
  <si>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</si>
  <si>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</si>
  <si>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</si>
  <si>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</si>
  <si>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</si>
  <si>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</si>
  <si>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</si>
  <si>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</si>
  <si>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</si>
  <si>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</si>
  <si>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</si>
  <si>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</si>
  <si>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</si>
  <si>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</si>
  <si>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</si>
  <si>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</si>
  <si>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</si>
  <si>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</si>
  <si>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</si>
  <si>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</si>
  <si>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</si>
  <si>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</si>
  <si>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</si>
  <si>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</si>
  <si>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</si>
  <si>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</si>
  <si>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</si>
  <si>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</si>
  <si>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</si>
  <si>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</si>
  <si>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</si>
  <si>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</si>
  <si>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</si>
  <si>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</si>
  <si>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</si>
  <si>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</si>
  <si>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</si>
  <si>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</si>
  <si>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</si>
  <si>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</si>
  <si>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</si>
  <si>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</si>
  <si>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</si>
  <si>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</si>
  <si>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</si>
  <si>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</si>
  <si>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</si>
  <si>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</si>
  <si>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</si>
  <si>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</si>
  <si>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</si>
  <si>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</si>
  <si>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</si>
  <si>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</si>
  <si>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</si>
  <si>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</si>
  <si>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</si>
  <si>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</si>
  <si>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</si>
  <si>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</si>
  <si>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</si>
  <si>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</si>
  <si>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</si>
  <si>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</si>
  <si>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</si>
  <si>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</si>
  <si>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</si>
  <si>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</si>
  <si>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</si>
  <si>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</si>
  <si>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</si>
  <si>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</si>
  <si>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</si>
  <si>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</si>
  <si>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</si>
  <si>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</si>
  <si>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</si>
  <si>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</si>
  <si>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</si>
  <si>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</si>
  <si>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</si>
  <si>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</si>
  <si>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</si>
  <si>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</si>
  <si>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</si>
  <si>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</si>
  <si>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</si>
  <si>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</si>
  <si>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</si>
  <si>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</si>
  <si>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</si>
  <si>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</si>
  <si>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</si>
  <si>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</si>
  <si>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</si>
  <si>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</si>
  <si>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</si>
  <si>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</si>
  <si>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</si>
  <si>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</si>
  <si>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</si>
  <si>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</si>
  <si>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</si>
  <si>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</si>
  <si>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</si>
  <si>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</si>
  <si>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</si>
  <si>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</si>
  <si>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</si>
  <si>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</si>
  <si>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</si>
  <si>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</si>
  <si>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</si>
  <si>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</si>
  <si>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</si>
  <si>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</si>
  <si>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</si>
  <si>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</si>
  <si>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</si>
  <si>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</si>
  <si>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</si>
  <si>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</si>
  <si>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</si>
  <si>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</si>
  <si>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</si>
  <si>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</si>
  <si>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</si>
  <si>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</si>
  <si>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</si>
  <si>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</si>
  <si>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</si>
  <si>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</si>
  <si>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</si>
  <si>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</si>
  <si>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</si>
  <si>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</si>
  <si>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</si>
  <si>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</si>
  <si>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</si>
  <si>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</si>
  <si>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</si>
  <si>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</si>
  <si>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</si>
  <si>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</si>
  <si>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</si>
  <si>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</si>
  <si>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</si>
  <si>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</si>
  <si>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</si>
  <si>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</si>
  <si>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</si>
  <si>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</si>
  <si>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</si>
  <si>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</si>
  <si>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</si>
  <si>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</si>
  <si>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</si>
  <si>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</si>
  <si>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</si>
  <si>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</si>
  <si>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</si>
  <si>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</si>
  <si>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</si>
  <si>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</si>
  <si>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</si>
  <si>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</si>
  <si>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</si>
  <si>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</si>
  <si>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</si>
  <si>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</si>
  <si>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</si>
  <si>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</si>
  <si>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</si>
  <si>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</si>
  <si>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</si>
  <si>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</si>
  <si>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</si>
  <si>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</si>
  <si>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</si>
  <si>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</si>
  <si>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</si>
  <si>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</si>
  <si>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</si>
  <si>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</si>
  <si>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</si>
  <si>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</si>
  <si>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</si>
  <si>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</si>
  <si>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</si>
  <si>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</si>
  <si>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</si>
  <si>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</si>
  <si>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</si>
  <si>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</si>
  <si>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</si>
  <si>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</si>
  <si>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</si>
  <si>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</si>
  <si>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</si>
  <si>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</si>
  <si>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</si>
  <si>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</si>
  <si>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</si>
  <si>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</si>
  <si>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</si>
  <si>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</si>
  <si>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</si>
  <si>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</si>
  <si>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</si>
  <si>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</si>
  <si>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</si>
  <si>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</si>
  <si>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</si>
  <si>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</si>
  <si>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</si>
  <si>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</si>
  <si>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</si>
  <si>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</si>
  <si>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</si>
  <si>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</si>
  <si>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</si>
  <si>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</si>
  <si>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</si>
  <si>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</si>
  <si>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</si>
  <si>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</si>
  <si>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</si>
  <si>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</si>
  <si>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</si>
  <si>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</si>
  <si>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</si>
  <si>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</si>
  <si>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</si>
  <si>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</si>
  <si>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</si>
  <si>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</si>
  <si>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</si>
  <si>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</si>
  <si>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</si>
  <si>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</si>
  <si>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</si>
  <si>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</si>
  <si>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</si>
  <si>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</si>
  <si>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</si>
  <si>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</si>
  <si>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</si>
  <si>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</si>
  <si>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</si>
  <si>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</si>
  <si>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</si>
  <si>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</si>
  <si>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</si>
  <si>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</si>
  <si>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</si>
  <si>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</si>
  <si>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</si>
  <si>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</si>
  <si>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</si>
  <si>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</si>
  <si>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</si>
  <si>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</si>
  <si>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</si>
  <si>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</si>
  <si>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</si>
  <si>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</si>
  <si>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</si>
  <si>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</si>
  <si>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</si>
  <si>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</si>
  <si>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</si>
  <si>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</si>
  <si>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</si>
  <si>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</si>
  <si>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</si>
  <si>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</si>
  <si>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</si>
  <si>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</si>
  <si>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</si>
  <si>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</si>
  <si>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</si>
  <si>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</si>
  <si>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</si>
  <si>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</si>
  <si>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</si>
  <si>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</si>
  <si>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</si>
  <si>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</si>
  <si>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</si>
  <si>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</si>
  <si>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</si>
  <si>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</si>
  <si>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</si>
  <si>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</si>
  <si>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</si>
  <si>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</si>
  <si>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</si>
  <si>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</si>
  <si>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</si>
  <si>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</si>
  <si>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</si>
  <si>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</si>
  <si>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</si>
  <si>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</si>
  <si>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</si>
  <si>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</si>
  <si>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</si>
  <si>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</si>
  <si>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</si>
  <si>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</si>
  <si>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</si>
  <si>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</si>
  <si>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</si>
  <si>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</si>
  <si>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</si>
  <si>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</si>
  <si>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</si>
  <si>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</si>
  <si>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</si>
  <si>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</si>
  <si>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</si>
  <si>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</si>
  <si>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</si>
  <si>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</si>
  <si>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</si>
  <si>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</si>
  <si>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</si>
  <si>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</si>
  <si>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</si>
  <si>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</si>
  <si>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</si>
  <si>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</si>
  <si>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</si>
  <si>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</si>
  <si>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</si>
  <si>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</si>
  <si>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</si>
  <si>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</si>
  <si>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</si>
  <si>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</si>
  <si>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</si>
  <si>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</si>
  <si>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</si>
  <si>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</si>
  <si>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</si>
  <si>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</si>
  <si>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</si>
  <si>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</si>
  <si>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</si>
  <si>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</si>
  <si>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</si>
  <si>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</si>
  <si>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</si>
  <si>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</si>
  <si>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</si>
  <si>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</si>
  <si>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</si>
  <si>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</si>
  <si>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</si>
  <si>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</si>
  <si>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</si>
  <si>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</si>
  <si>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</si>
  <si>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</si>
  <si>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</si>
  <si>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</si>
  <si>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</si>
  <si>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</si>
  <si>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</si>
  <si>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</si>
  <si>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</si>
  <si>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</si>
  <si>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</si>
  <si>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</si>
  <si>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</si>
  <si>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</si>
  <si>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</si>
  <si>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</si>
  <si>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</si>
  <si>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</si>
  <si>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</si>
  <si>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</si>
  <si>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</si>
  <si>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</si>
  <si>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</si>
  <si>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</si>
  <si>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</si>
  <si>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</si>
  <si>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</si>
  <si>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</si>
  <si>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</si>
  <si>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</si>
  <si>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</si>
  <si>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</si>
  <si>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</si>
  <si>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</si>
  <si>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</si>
  <si>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</si>
  <si>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</si>
  <si>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</si>
  <si>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</si>
  <si>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</si>
  <si>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</si>
  <si>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</si>
  <si>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</si>
  <si>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</si>
  <si>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</si>
  <si>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</si>
  <si>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</si>
  <si>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</si>
  <si>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</si>
  <si>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</si>
  <si>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</si>
  <si>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</si>
  <si>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</si>
  <si>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</si>
  <si>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</si>
  <si>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</si>
  <si>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</si>
  <si>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</si>
  <si>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</si>
  <si>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</si>
  <si>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</si>
  <si>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</si>
  <si>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</si>
  <si>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</si>
  <si>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</si>
  <si>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</si>
  <si>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</si>
  <si>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</si>
  <si>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</si>
  <si>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</si>
  <si>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</si>
  <si>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</si>
  <si>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</si>
  <si>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</si>
  <si>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</si>
  <si>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</si>
  <si>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</si>
  <si>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</si>
  <si>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</si>
  <si>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</si>
  <si>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</si>
  <si>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</si>
  <si>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</si>
  <si>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</si>
  <si>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</si>
  <si>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</si>
  <si>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</si>
  <si>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</si>
  <si>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</si>
  <si>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</si>
  <si>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</si>
  <si>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</si>
  <si>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</si>
  <si>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</si>
  <si>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</si>
  <si>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</si>
  <si>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</si>
  <si>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</si>
  <si>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</si>
  <si>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</si>
  <si>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</si>
  <si>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</si>
  <si>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</si>
  <si>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</si>
  <si>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</si>
  <si>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</si>
  <si>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</si>
  <si>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</si>
  <si>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</si>
  <si>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</si>
  <si>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</si>
  <si>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</si>
  <si>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</si>
  <si>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</si>
  <si>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</si>
  <si>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</si>
  <si>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</si>
  <si>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</si>
  <si>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</si>
  <si>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</si>
  <si>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</si>
  <si>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</si>
  <si>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</si>
  <si>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</si>
  <si>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</si>
  <si>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</si>
  <si>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</si>
  <si>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</si>
  <si>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</si>
  <si>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</si>
  <si>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</si>
  <si>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</si>
  <si>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</si>
  <si>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</si>
  <si>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</si>
  <si>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</si>
  <si>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</si>
  <si>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</si>
  <si>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</si>
  <si>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</si>
  <si>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</si>
  <si>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</si>
  <si>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</si>
  <si>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</si>
  <si>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</si>
  <si>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</si>
  <si>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</si>
  <si>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</si>
  <si>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</si>
  <si>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</si>
  <si>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</si>
  <si>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</si>
  <si>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</si>
  <si>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</si>
  <si>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</si>
  <si>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</si>
  <si>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</si>
  <si>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</si>
  <si>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</si>
  <si>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</si>
  <si>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</si>
  <si>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</si>
  <si>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</si>
  <si>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</si>
  <si>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</si>
  <si>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</si>
  <si>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</si>
  <si>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</si>
  <si>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</si>
  <si>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</si>
  <si>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</si>
  <si>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</si>
  <si>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</si>
  <si>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</si>
  <si>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</si>
  <si>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</si>
  <si>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</si>
  <si>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</si>
  <si>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</si>
  <si>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</si>
  <si>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</si>
  <si>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</si>
  <si>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</si>
  <si>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</si>
  <si>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</si>
  <si>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</si>
  <si>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</si>
  <si>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</si>
  <si>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</si>
  <si>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</si>
  <si>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</si>
  <si>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</si>
  <si>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</si>
  <si>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</si>
  <si>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</si>
  <si>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</si>
  <si>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</si>
  <si>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</si>
  <si>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</si>
  <si>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</si>
  <si>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</si>
  <si>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</si>
  <si>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</si>
  <si>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</si>
  <si>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</si>
  <si>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</si>
  <si>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</si>
  <si>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</si>
  <si>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</si>
  <si>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</si>
  <si>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</si>
  <si>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</si>
  <si>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</si>
  <si>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</si>
  <si>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</si>
  <si>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</si>
  <si>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</si>
  <si>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</si>
  <si>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</si>
  <si>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</si>
  <si>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</si>
  <si>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</si>
  <si>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</si>
  <si>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</si>
  <si>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</si>
  <si>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</si>
  <si>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</si>
  <si>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</si>
  <si>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</si>
  <si>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</si>
  <si>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</si>
  <si>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</si>
  <si>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</si>
  <si>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</si>
  <si>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</si>
  <si>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</si>
  <si>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</si>
  <si>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</si>
  <si>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</si>
  <si>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</si>
  <si>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</si>
  <si>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</si>
  <si>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</si>
  <si>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</si>
  <si>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</si>
  <si>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</si>
  <si>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</si>
  <si>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</si>
  <si>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</si>
  <si>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</si>
  <si>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</si>
  <si>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</si>
  <si>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</si>
  <si>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</si>
  <si>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</si>
  <si>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</si>
  <si>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</si>
  <si>
    <t>BIOMUN</t>
  </si>
  <si>
    <t>ACT_BND~2023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</si>
</sst>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4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164" fontId="64" fillId="11" borderId="0" xfId="0" applyNumberFormat="1" applyFont="1" applyFill="1" applyAlignment="1">
      <alignment horizontal="center" vertical="center"/>
    </xf>
    <xf numFmtId="164" fontId="64" fillId="11" borderId="5" xfId="0" applyNumberFormat="1" applyFont="1" applyFill="1" applyBorder="1" applyAlignment="1">
      <alignment horizontal="center" vertical="center"/>
    </xf>
    <xf numFmtId="164" fontId="64" fillId="29" borderId="0" xfId="0" applyNumberFormat="1" applyFont="1" applyFill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7" fillId="20" borderId="0" xfId="0" applyFont="1" applyFill="1" applyBorder="1" applyAlignment="1">
      <alignment horizontal="left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  <person displayName="Bakytzhan Suleimenov" id="{8DC344A8-B605-4425-B9AE-CA9E273BB438}" userId="S::BSuleimenov@ucc.ie::f6970575-8acf-461c-bc66-0e999b6a9f6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4" dT="2024-08-19T12:19:07.80" personId="{8DC344A8-B605-4425-B9AE-CA9E273BB438}" id="{A395ADEB-EAA4-47F1-BF06-F5E93216F45B}">
    <text>Share of wood bio resources in CONCAWE report (medium scenario)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28515625" customWidth="1"/>
    <col min="15" max="15" width="13.285156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7" t="s">
        <v>579</v>
      </c>
      <c r="B16" s="467"/>
      <c r="C16" s="467"/>
      <c r="D16" s="467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6" t="s">
        <v>595</v>
      </c>
      <c r="C19" s="466"/>
      <c r="D19" s="466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6" t="s">
        <v>594</v>
      </c>
      <c r="C20" s="466"/>
      <c r="D20" s="466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6" t="s">
        <v>592</v>
      </c>
      <c r="C23" s="466"/>
      <c r="D23" s="466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6" t="s">
        <v>660</v>
      </c>
      <c r="C26" s="466"/>
      <c r="D26" s="466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6" t="s">
        <v>661</v>
      </c>
      <c r="C27" s="466"/>
      <c r="D27" s="466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8" t="s">
        <v>587</v>
      </c>
      <c r="C30" s="466"/>
      <c r="D30" s="466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6" t="s">
        <v>589</v>
      </c>
      <c r="C31" s="466"/>
      <c r="D31" s="466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285156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285156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.7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285156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28515625" style="131" customWidth="1"/>
    <col min="17" max="17" width="7.28515625" style="131" bestFit="1" customWidth="1"/>
    <col min="18" max="18" width="8.140625" style="131" bestFit="1" customWidth="1"/>
    <col min="19" max="20" width="7.28515625" style="131" bestFit="1" customWidth="1"/>
    <col min="21" max="21" width="8.28515625" style="131" bestFit="1" customWidth="1"/>
    <col min="22" max="22" width="6.85546875" style="131" bestFit="1" customWidth="1"/>
    <col min="23" max="25" width="5.28515625" style="131" customWidth="1"/>
    <col min="26" max="26" width="5.285156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28515625" style="132" bestFit="1" customWidth="1"/>
    <col min="43" max="43" width="9.28515625" style="131" bestFit="1" customWidth="1"/>
    <col min="44" max="16384" width="9.140625" style="131"/>
  </cols>
  <sheetData>
    <row r="1" spans="1:43" ht="111.75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285156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3.28515625" bestFit="1" customWidth="1"/>
  </cols>
  <sheetData>
    <row r="3" spans="2:29" ht="18.7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7"/>
  <sheetViews>
    <sheetView topLeftCell="A50" zoomScale="83" zoomScaleNormal="100" workbookViewId="0">
      <selection activeCell="E77" sqref="E77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  <row r="77" spans="2:9">
      <c r="B77" t="s">
        <v>23</v>
      </c>
      <c r="C77" t="s">
        <v>663</v>
      </c>
      <c r="D77" t="s">
        <v>259</v>
      </c>
      <c r="E77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28515625" customWidth="1"/>
    <col min="9" max="9" width="25.28515625" customWidth="1"/>
    <col min="10" max="10" width="17.285156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285156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285156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544</v>
      </c>
      <c r="C1" s="4"/>
      <c r="D1" s="4"/>
    </row>
    <row r="3" spans="2:20" ht="18.7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2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9" t="s">
        <v>527</v>
      </c>
      <c r="H24" s="469"/>
      <c r="I24" s="469"/>
      <c r="J24" s="470"/>
      <c r="K24" s="471" t="s">
        <v>528</v>
      </c>
      <c r="L24" s="472"/>
      <c r="M24" s="473" t="s">
        <v>529</v>
      </c>
      <c r="N24" s="472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9" t="s">
        <v>527</v>
      </c>
      <c r="H42" s="469"/>
      <c r="I42" s="469"/>
      <c r="J42" s="470"/>
      <c r="K42" s="471" t="s">
        <v>528</v>
      </c>
      <c r="L42" s="472"/>
      <c r="M42" s="473" t="s">
        <v>555</v>
      </c>
      <c r="N42" s="472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tabSelected="1" workbookViewId="0">
      <selection activeCell="I10" sqref="I10"/>
    </sheetView>
  </sheetViews>
  <sheetFormatPr defaultRowHeight="15"/>
  <cols>
    <col min="2" max="2" width="14.7109375" customWidth="1"/>
    <col min="3" max="3" width="19.85546875" customWidth="1"/>
    <col min="4" max="4" width="26.85546875" customWidth="1"/>
    <col min="5" max="5" width="15.7109375" bestFit="1" customWidth="1"/>
    <col min="6" max="6" width="22" customWidth="1"/>
    <col min="7" max="7" width="18.7109375" customWidth="1"/>
    <col min="9" max="9" width="13.140625" bestFit="1" customWidth="1"/>
    <col min="11" max="11" width="16.285156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.7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1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.7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  <c r="H10" s="483" t="s">
        <v>664</v>
      </c>
      <c r="I10" s="483" t="s">
        <v>208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  <c r="H12">
        <v>0</v>
      </c>
      <c r="I12">
        <v>5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opLeftCell="A19" zoomScaleNormal="100" workbookViewId="0">
      <selection activeCell="G51" sqref="G51:M51"/>
    </sheetView>
  </sheetViews>
  <sheetFormatPr defaultColWidth="9.140625" defaultRowHeight="15"/>
  <cols>
    <col min="1" max="1" width="3.85546875" style="23" customWidth="1"/>
    <col min="2" max="2" width="9.42578125" style="23" customWidth="1"/>
    <col min="3" max="3" width="14.42578125" style="23" customWidth="1"/>
    <col min="4" max="4" width="31.85546875" style="23" customWidth="1"/>
    <col min="5" max="5" width="11.42578125" style="23" customWidth="1"/>
    <col min="6" max="13" width="10.85546875" style="23" customWidth="1"/>
    <col min="14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5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4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5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5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5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5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5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5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6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6">J52</f>
        <v>102.75858989456388</v>
      </c>
      <c r="L52" s="54">
        <f t="shared" si="26"/>
        <v>102.75858989456388</v>
      </c>
      <c r="M52" s="54">
        <f t="shared" si="26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7">H67</f>
        <v>1.8</v>
      </c>
      <c r="I53" s="445">
        <f t="shared" si="27"/>
        <v>1.8</v>
      </c>
      <c r="J53" s="445">
        <f t="shared" si="27"/>
        <v>1.8</v>
      </c>
      <c r="K53" s="445">
        <f t="shared" si="27"/>
        <v>3.6</v>
      </c>
      <c r="L53" s="445">
        <f t="shared" si="27"/>
        <v>7.2</v>
      </c>
      <c r="M53" s="445">
        <f t="shared" si="27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65">
        <f t="shared" ref="G54:M54" si="28">G68</f>
        <v>0</v>
      </c>
      <c r="H54" s="465">
        <f t="shared" si="28"/>
        <v>3.6</v>
      </c>
      <c r="I54" s="465">
        <f t="shared" si="28"/>
        <v>18</v>
      </c>
      <c r="J54" s="465">
        <f t="shared" si="28"/>
        <v>36</v>
      </c>
      <c r="K54" s="465">
        <f t="shared" si="28"/>
        <v>54</v>
      </c>
      <c r="L54" s="465">
        <f t="shared" si="28"/>
        <v>61.2</v>
      </c>
      <c r="M54" s="465">
        <f t="shared" si="28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v>0</v>
      </c>
      <c r="H55" s="463">
        <v>0</v>
      </c>
      <c r="I55" s="463">
        <v>0</v>
      </c>
      <c r="J55" s="463">
        <v>0</v>
      </c>
      <c r="K55" s="463">
        <v>0</v>
      </c>
      <c r="L55" s="463">
        <v>0</v>
      </c>
      <c r="M55" s="463">
        <v>0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v>0</v>
      </c>
      <c r="H56" s="464">
        <v>0</v>
      </c>
      <c r="I56" s="464">
        <v>0</v>
      </c>
      <c r="J56" s="464">
        <v>0</v>
      </c>
      <c r="K56" s="464">
        <v>0</v>
      </c>
      <c r="L56" s="464">
        <v>0</v>
      </c>
      <c r="M56" s="464">
        <v>0</v>
      </c>
      <c r="N56" s="455">
        <v>5</v>
      </c>
      <c r="O56" s="452" t="s">
        <v>647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29">SUM(H53:H56)</f>
        <v>5.4</v>
      </c>
      <c r="I57" s="462">
        <f t="shared" si="29"/>
        <v>19.8</v>
      </c>
      <c r="J57" s="462">
        <f t="shared" si="29"/>
        <v>37.799999999999997</v>
      </c>
      <c r="K57" s="462">
        <f t="shared" si="29"/>
        <v>57.6</v>
      </c>
      <c r="L57" s="462">
        <f t="shared" si="29"/>
        <v>68.400000000000006</v>
      </c>
      <c r="M57" s="462">
        <f t="shared" si="29"/>
        <v>68.400000000000006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0">H58</f>
        <v>0.30499309361140514</v>
      </c>
      <c r="J58" s="52">
        <f t="shared" si="30"/>
        <v>0.30499309361140514</v>
      </c>
      <c r="K58" s="52">
        <f t="shared" si="30"/>
        <v>0.30499309361140514</v>
      </c>
      <c r="L58" s="52">
        <f t="shared" si="30"/>
        <v>0.30499309361140514</v>
      </c>
      <c r="M58" s="52">
        <f t="shared" si="30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45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1">H58*2</f>
        <v>0.60998618722281028</v>
      </c>
      <c r="I59" s="50">
        <f t="shared" si="31"/>
        <v>0.60998618722281028</v>
      </c>
      <c r="J59" s="50">
        <f t="shared" si="31"/>
        <v>0.60998618722281028</v>
      </c>
      <c r="K59" s="50">
        <f t="shared" si="31"/>
        <v>0.60998618722281028</v>
      </c>
      <c r="L59" s="50">
        <f t="shared" si="31"/>
        <v>0.60998618722281028</v>
      </c>
      <c r="M59" s="50">
        <f t="shared" si="31"/>
        <v>0.60998618722281028</v>
      </c>
      <c r="N59" s="197">
        <v>5</v>
      </c>
      <c r="O59" s="62" t="s">
        <v>215</v>
      </c>
      <c r="P59" s="50"/>
      <c r="R59" s="25"/>
    </row>
    <row r="60" spans="2:18">
      <c r="B60" s="45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1"/>
        <v>1.2199723744456206</v>
      </c>
      <c r="I60" s="50">
        <f t="shared" si="31"/>
        <v>1.2199723744456206</v>
      </c>
      <c r="J60" s="50">
        <f t="shared" si="31"/>
        <v>1.2199723744456206</v>
      </c>
      <c r="K60" s="50">
        <f t="shared" si="31"/>
        <v>1.2199723744456206</v>
      </c>
      <c r="L60" s="50">
        <f t="shared" si="31"/>
        <v>1.2199723744456206</v>
      </c>
      <c r="M60" s="50">
        <f t="shared" si="31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2">H62-SUM(H58:H60)</f>
        <v>34.580521056720166</v>
      </c>
      <c r="I61" s="51">
        <f t="shared" si="32"/>
        <v>34.580521056720166</v>
      </c>
      <c r="J61" s="51">
        <f t="shared" si="32"/>
        <v>34.580521056720166</v>
      </c>
      <c r="K61" s="51">
        <f t="shared" si="32"/>
        <v>34.580521056720166</v>
      </c>
      <c r="L61" s="51">
        <f t="shared" si="32"/>
        <v>34.580521056720166</v>
      </c>
      <c r="M61" s="51">
        <f t="shared" si="32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.7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3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3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4">J69</f>
        <v>54</v>
      </c>
      <c r="L69" s="23">
        <f t="shared" si="34"/>
        <v>54</v>
      </c>
      <c r="M69" s="23">
        <f t="shared" si="34"/>
        <v>54</v>
      </c>
    </row>
    <row r="70" spans="4:13">
      <c r="D70" s="45" t="s">
        <v>642</v>
      </c>
      <c r="E70" s="27">
        <f>40.3</f>
        <v>40.299999999999997</v>
      </c>
      <c r="F70" s="457">
        <f t="shared" si="33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5">SUM(H67:H70)</f>
        <v>5.4</v>
      </c>
      <c r="I71" s="66">
        <f t="shared" si="35"/>
        <v>73.8</v>
      </c>
      <c r="J71" s="66">
        <f t="shared" si="35"/>
        <v>95.399999999999991</v>
      </c>
      <c r="K71" s="66">
        <f t="shared" si="35"/>
        <v>147.6</v>
      </c>
      <c r="L71" s="66">
        <f t="shared" si="35"/>
        <v>158.4</v>
      </c>
      <c r="M71" s="66">
        <f t="shared" si="35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140625" defaultRowHeight="15"/>
  <cols>
    <col min="2" max="2" width="12.5703125" customWidth="1"/>
    <col min="3" max="3" width="16.285156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.7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7" t="s">
        <v>223</v>
      </c>
      <c r="G9" s="477"/>
      <c r="H9" s="477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E23" sqref="E23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285156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8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9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9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9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9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9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9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9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Commodities!$C$44&amp;",BIOMUN"</f>
        <v>BIOMSW2,BIOMUN</v>
      </c>
      <c r="F13" s="50">
        <v>10</v>
      </c>
      <c r="G13" s="479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9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9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9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9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9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9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9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9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9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Commodities!$C$44&amp;",BIOMUN"</f>
        <v>BIOMSW2,BIOMUN</v>
      </c>
      <c r="F23" s="50">
        <v>10</v>
      </c>
      <c r="G23" s="479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9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9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9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9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9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9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9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9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9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Commodities!$C$44&amp;",BIOMUN"</f>
        <v>BIOMSW2,BIOMUN</v>
      </c>
      <c r="F33" s="50">
        <v>10</v>
      </c>
      <c r="G33" s="479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80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28515625" style="23" bestFit="1" customWidth="1"/>
    <col min="6" max="6" width="9.140625" style="23"/>
    <col min="7" max="20" width="9.28515625" style="25" customWidth="1"/>
    <col min="21" max="23" width="9.285156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285156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.7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7" t="s">
        <v>159</v>
      </c>
      <c r="H7" s="477"/>
      <c r="I7" s="477"/>
      <c r="J7" s="477"/>
      <c r="K7" s="477"/>
      <c r="L7" s="193" t="s">
        <v>67</v>
      </c>
      <c r="M7" s="192"/>
      <c r="N7" s="481" t="s">
        <v>220</v>
      </c>
      <c r="O7" s="481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.7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5"/>
  <cols>
    <col min="1" max="1" width="20.285156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82" t="s">
        <v>88</v>
      </c>
      <c r="Q1" s="482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2024-08-29T09:15:12Z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