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567AB6B1-8F1D-44E2-AEF8-F5FC8CA9DD59}" xr6:coauthVersionLast="45" xr6:coauthVersionMax="47" xr10:uidLastSave="{00000000-0000-0000-0000-000000000000}"/>
  <bookViews>
    <workbookView xWindow="-120" yWindow="-120" windowWidth="29040" windowHeight="15840" activeTab="5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" i="5" l="1"/>
  <c r="H38" i="8" l="1"/>
  <c r="H29" i="5"/>
  <c r="B16" i="8" l="1"/>
  <c r="J16" i="8" l="1"/>
  <c r="N16" i="8" l="1"/>
  <c r="B10" i="8" l="1"/>
  <c r="B9" i="8"/>
  <c r="K15" i="4" l="1"/>
  <c r="K13" i="4"/>
  <c r="K14" i="4"/>
  <c r="I13" i="4"/>
  <c r="I14" i="4"/>
  <c r="G13" i="4"/>
  <c r="G14" i="4"/>
  <c r="B13" i="4"/>
  <c r="B14" i="4"/>
  <c r="B15" i="4" l="1"/>
  <c r="B11" i="5" l="1"/>
  <c r="B12" i="4"/>
  <c r="B17" i="8" l="1"/>
  <c r="B11" i="8"/>
  <c r="B6" i="8"/>
  <c r="B14" i="8" l="1"/>
  <c r="K12" i="4"/>
  <c r="G12" i="4"/>
  <c r="I12" i="4"/>
  <c r="G15" i="4" l="1"/>
  <c r="I15" i="4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H37" i="8" l="1"/>
  <c r="J7" i="8" l="1"/>
  <c r="J17" i="8" l="1"/>
  <c r="L18" i="8" l="1"/>
  <c r="L17" i="8"/>
  <c r="N18" i="8"/>
  <c r="N17" i="8"/>
  <c r="B18" i="8"/>
  <c r="B2" i="8" l="1"/>
  <c r="G16" i="7" l="1"/>
  <c r="F16" i="7"/>
  <c r="G36" i="8"/>
  <c r="F36" i="8"/>
  <c r="G27" i="5"/>
  <c r="F27" i="5"/>
  <c r="G17" i="7"/>
  <c r="H28" i="5"/>
  <c r="J12" i="8" l="1"/>
  <c r="L12" i="8"/>
  <c r="N12" i="8"/>
  <c r="J13" i="8"/>
  <c r="L13" i="8"/>
  <c r="N13" i="8"/>
  <c r="J14" i="8"/>
  <c r="L14" i="8"/>
  <c r="N14" i="8"/>
  <c r="J15" i="8"/>
  <c r="L15" i="8"/>
  <c r="N15" i="8"/>
  <c r="L16" i="8"/>
  <c r="B7" i="8"/>
  <c r="B8" i="8"/>
  <c r="B12" i="8"/>
  <c r="B13" i="8"/>
  <c r="B15" i="8"/>
  <c r="N7" i="8"/>
  <c r="N11" i="8" l="1"/>
  <c r="L11" i="8"/>
  <c r="J11" i="8"/>
  <c r="N10" i="8"/>
  <c r="L10" i="8"/>
  <c r="N9" i="8"/>
  <c r="L9" i="8"/>
  <c r="J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33" i="4"/>
  <c r="G34" i="4"/>
  <c r="G32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<sst xmlns="http://schemas.openxmlformats.org/spreadsheetml/2006/main" count="522" uniqueCount="234">
  <si>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</si>
  <si>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</si>
  <si>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</si>
  <si>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</si>
  <si>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</si>
  <si>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</si>
  <si>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</si>
  <si>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</si>
  <si>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</si>
  <si>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</si>
  <si>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</si>
  <si>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</si>
  <si>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</si>
  <si>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</si>
  <si>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</si>
  <si>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</si>
  <si>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</si>
  <si>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</si>
  <si>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</si>
  <si>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</si>
  <si>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</si>
  <si>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</si>
  <si>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</si>
  <si>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</si>
  <si>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</si>
  <si>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</si>
  <si>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</si>
  <si>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</si>
  <si>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</si>
  <si>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</si>
  <si>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</si>
  <si>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</si>
  <si>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</si>
  <si>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</si>
  <si>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</si>
  <si>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</si>
  <si>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</si>
  <si>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</si>
  <si>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</si>
  <si>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</si>
  <si>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</si>
  <si>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</si>
  <si>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</si>
  <si>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</si>
  <si>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</si>
  <si>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</si>
  <si>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</si>
  <si>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</si>
  <si>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</si>
  <si>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</si>
  <si>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</si>
  <si>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</si>
  <si>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</si>
  <si>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</si>
  <si>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</si>
  <si>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</si>
  <si>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</si>
  <si>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</si>
  <si>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</si>
  <si>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</si>
  <si>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</si>
  <si>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</si>
  <si>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</si>
  <si>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</si>
  <si>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</si>
  <si>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</si>
  <si>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</si>
  <si>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</si>
  <si>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</si>
  <si>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</si>
  <si>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</si>
  <si>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</si>
  <si>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</si>
  <si>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</si>
  <si>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</si>
  <si>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</si>
  <si>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</si>
  <si>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</si>
  <si>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</si>
  <si>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</si>
  <si>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</si>
  <si>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</si>
  <si>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</si>
  <si>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</si>
  <si>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</si>
  <si>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</si>
  <si>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</si>
  <si>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</si>
  <si>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</si>
  <si>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</si>
  <si>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</si>
  <si>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</si>
  <si>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</si>
  <si>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</si>
  <si>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</si>
  <si>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</si>
  <si>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</si>
  <si>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</si>
  <si>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</si>
  <si>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</si>
  <si>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</si>
  <si>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</si>
  <si>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</si>
  <si>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</si>
  <si>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</si>
  <si>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</si>
  <si>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</si>
  <si>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</si>
  <si>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</si>
  <si>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</si>
  <si>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</si>
  <si>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</si>
  <si>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</si>
  <si>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</si>
  <si>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</si>
  <si>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</si>
  <si>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</si>
  <si>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</si>
  <si>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</si>
  <si>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</si>
  <si>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</si>
  <si>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</si>
  <si>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</si>
  <si>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</si>
  <si>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</si>
  <si>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</si>
  <si>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</si>
  <si>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</si>
  <si>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</si>
  <si>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</si>
  <si>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</si>
  <si>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</si>
  <si>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</si>
  <si>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</si>
  <si>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</si>
  <si>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</si>
  <si>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</si>
  <si>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</si>
  <si>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</si>
  <si>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</si>
  <si>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</si>
  <si>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</si>
  <si>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</si>
  <si>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</si>
  <si>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</si>
  <si>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</si>
  <si>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</si>
  <si>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</si>
  <si>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</si>
  <si>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</si>
  <si>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</si>
  <si>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</si>
  <si>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</si>
  <si>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</si>
  <si>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</si>
  <si>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</si>
  <si>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</si>
  <si>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</si>
  <si>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</si>
  <si>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</si>
  <si>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</si>
  <si>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</si>
  <si>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</si>
  <si>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</si>
  <si>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</si>
  <si>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</si>
  <si>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</si>
  <si>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</si>
  <si>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</si>
  <si>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</si>
  <si>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</si>
  <si>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</si>
  <si>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</si>
  <si>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</si>
  <si>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</si>
  <si>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</si>
  <si>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</si>
  <si>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</si>
  <si>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</si>
  <si>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</si>
  <si>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</si>
  <si>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</si>
  <si>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</si>
  <si>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</si>
  <si>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</si>
  <si>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</si>
  <si>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</si>
  <si>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</si>
  <si>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</si>
  <si>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</si>
  <si>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</si>
  <si>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</si>
  <si>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</si>
  <si>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</si>
  <si>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</si>
  <si>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</si>
  <si>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</si>
  <si>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</si>
  <si>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</si>
  <si>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</si>
  <si>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</si>
  <si>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</si>
  <si>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</si>
  <si>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</si>
  <si>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</si>
  <si>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</si>
  <si>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</si>
  <si>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</si>
  <si>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</si>
  <si>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</si>
  <si>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</si>
  <si>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</si>
  <si>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</si>
  <si>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</si>
  <si>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</si>
  <si>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</si>
  <si>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</si>
  <si>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</si>
  <si>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</si>
  <si>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</si>
  <si>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</si>
  <si>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</si>
  <si>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</si>
  <si>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</si>
  <si>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</si>
  <si>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</si>
  <si>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</si>
  <si>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</si>
  <si>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</si>
  <si>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</si>
  <si>
    <t>DH_PWR</t>
  </si>
  <si>
    <t>DH_DC</t>
  </si>
  <si>
    <t>DH_PWR*</t>
  </si>
  <si>
    <t>DH_DC*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</si>
</sst>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zoomScale="90" zoomScaleNormal="90" workbookViewId="0">
      <selection sqref="A1:XFD104857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1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229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ref="I12:I14" si="4">-D25</f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5">_xlfn.TEXTJOIN("_",TRUE,"UC",A26,"MaxGrowth",B26)</f>
        <v>UC_PWR_MaxGrowth_DH_PWR</v>
      </c>
      <c r="C13" s="2" t="s">
        <v>13</v>
      </c>
      <c r="D13" s="2" t="s">
        <v>232</v>
      </c>
      <c r="E13">
        <v>2018</v>
      </c>
      <c r="F13" s="2" t="s">
        <v>15</v>
      </c>
      <c r="G13" s="26">
        <f t="shared" ref="G13:G14" si="6">1+$C26</f>
        <v>1.05</v>
      </c>
      <c r="H13" s="2">
        <v>1</v>
      </c>
      <c r="I13" s="16">
        <f t="shared" si="4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5"/>
        <v>UC_PWR_MaxGrowth_DH_DC</v>
      </c>
      <c r="C14" s="2" t="s">
        <v>13</v>
      </c>
      <c r="D14" s="2" t="s">
        <v>233</v>
      </c>
      <c r="E14">
        <v>2018</v>
      </c>
      <c r="F14" s="2" t="s">
        <v>15</v>
      </c>
      <c r="G14" s="26">
        <f t="shared" si="6"/>
        <v>1.1000000000000001</v>
      </c>
      <c r="H14" s="2">
        <v>1</v>
      </c>
      <c r="I14" s="16">
        <f t="shared" si="4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228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226</v>
      </c>
      <c r="C25" s="11">
        <v>0.1</v>
      </c>
      <c r="D25">
        <v>0.1</v>
      </c>
    </row>
    <row r="26" spans="1:11" x14ac:dyDescent="0.25">
      <c r="A26" t="s">
        <v>128</v>
      </c>
      <c r="B26" t="s">
        <v>230</v>
      </c>
      <c r="C26" s="11">
        <v>0.05</v>
      </c>
      <c r="D26">
        <v>0.1</v>
      </c>
    </row>
    <row r="27" spans="1:11" x14ac:dyDescent="0.25">
      <c r="A27" t="s">
        <v>128</v>
      </c>
      <c r="B27" t="s">
        <v>231</v>
      </c>
      <c r="C27" s="11">
        <v>0.1</v>
      </c>
      <c r="D27">
        <v>0.1</v>
      </c>
    </row>
    <row r="28" spans="1:11" x14ac:dyDescent="0.25">
      <c r="A28" t="s">
        <v>128</v>
      </c>
      <c r="B28" t="s">
        <v>227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8"/>
  <sheetViews>
    <sheetView zoomScaleNormal="100" workbookViewId="0">
      <selection activeCell="H39" sqref="H39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_xlfn.TEXTJOIN("_",TRUE,"*UC",A21,"MaxGrowth",B21)</f>
        <v>*UC_RSD_MaxGrowth_AmbientHeat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1.03</v>
      </c>
      <c r="K7" s="2">
        <v>1</v>
      </c>
      <c r="L7" s="16">
        <f>-D22</f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1.0249999999999999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>_xlfn.TEXTJOIN("_",TRUE,"*UC",A26,"MaxGrowth",B26)</f>
        <v>*UC_RSD_MaxGrowth_Electricity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5" si="0">1+C26</f>
        <v>1.3</v>
      </c>
      <c r="K11" s="2">
        <v>1</v>
      </c>
      <c r="L11" s="16">
        <f t="shared" ref="L11:L16" si="1">-D26</f>
        <v>-0.1</v>
      </c>
      <c r="M11" s="2">
        <v>5</v>
      </c>
      <c r="N11" s="2" t="str">
        <f t="shared" ref="N11:N15" si="2">_xlfn.TEXTJOIN(" ",TRUE,A26, "maximum growth rate of",B26)</f>
        <v>RSD maximum growth rate of Electricity</v>
      </c>
    </row>
    <row r="12" spans="2:14" x14ac:dyDescent="0.25">
      <c r="B12" s="2" t="str">
        <f t="shared" ref="B12:B15" si="3">_xlfn.TEXTJOIN("_",TRUE,"UC",A27,"MaxGrowth",B27)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0"/>
        <v>1.1000000000000001</v>
      </c>
      <c r="K12" s="2">
        <v>1</v>
      </c>
      <c r="L12" s="16">
        <f t="shared" si="1"/>
        <v>0</v>
      </c>
      <c r="M12" s="2">
        <v>5</v>
      </c>
      <c r="N12" s="2" t="str">
        <f t="shared" si="2"/>
        <v>RSD maximum growth rate of Ethanol</v>
      </c>
    </row>
    <row r="13" spans="2:14" x14ac:dyDescent="0.25">
      <c r="B13" s="2" t="str">
        <f t="shared" si="3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0"/>
        <v>1.01</v>
      </c>
      <c r="K13" s="2">
        <v>1</v>
      </c>
      <c r="L13" s="16">
        <f t="shared" si="1"/>
        <v>-0.1</v>
      </c>
      <c r="M13" s="2">
        <v>5</v>
      </c>
      <c r="N13" s="2" t="str">
        <f t="shared" si="2"/>
        <v>RSD maximum growth rate of Gas</v>
      </c>
    </row>
    <row r="14" spans="2:14" x14ac:dyDescent="0.25">
      <c r="B14" s="2" t="str">
        <f>_xlfn.TEXTJOIN("_",TRUE,"*UC",A29,"MaxGrowth",B29)</f>
        <v>*UC_RSD_MaxGrowth_DistrictHeat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0"/>
        <v>1.2</v>
      </c>
      <c r="K14" s="2">
        <v>1</v>
      </c>
      <c r="L14" s="16">
        <f t="shared" si="1"/>
        <v>-0.3</v>
      </c>
      <c r="M14" s="2">
        <v>5</v>
      </c>
      <c r="N14" s="2" t="str">
        <f t="shared" si="2"/>
        <v>RSD maximum growth rate of DistrictHeat</v>
      </c>
    </row>
    <row r="15" spans="2:14" x14ac:dyDescent="0.25">
      <c r="B15" s="2" t="str">
        <f t="shared" si="3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0"/>
        <v>1.01</v>
      </c>
      <c r="K15" s="2">
        <v>1</v>
      </c>
      <c r="L15" s="16">
        <f t="shared" si="1"/>
        <v>0</v>
      </c>
      <c r="M15" s="2">
        <v>5</v>
      </c>
      <c r="N15" s="2" t="str">
        <f t="shared" si="2"/>
        <v>RSD maximum growth rate of LPG</v>
      </c>
    </row>
    <row r="16" spans="2:14" x14ac:dyDescent="0.25">
      <c r="B16" s="2" t="str">
        <f>_xlfn.TEXTJOIN("_",TRUE,"*UC",A31,"MaxDEGrowth",B31)</f>
        <v>*UC_RSD_MaxDEGrowth_Kerosene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185</v>
      </c>
      <c r="J16" s="29">
        <f>1-C31</f>
        <v>0.95</v>
      </c>
      <c r="K16" s="2">
        <v>1</v>
      </c>
      <c r="L16" s="16">
        <f t="shared" si="1"/>
        <v>-0.1</v>
      </c>
      <c r="M16" s="2">
        <v>5</v>
      </c>
      <c r="N16" s="2" t="str">
        <f>_xlfn.TEXTJOIN(" ",TRUE,A31, "maximum degrowth rate of",B31)</f>
        <v>RSD maximum degrowth rate of Kerosene</v>
      </c>
    </row>
    <row r="17" spans="1:14" x14ac:dyDescent="0.25">
      <c r="B17" s="2" t="str">
        <f>_xlfn.TEXTJOIN("_",TRUE,"*UC",A32,"MaxGrowth",B32)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0.03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0.01</v>
      </c>
      <c r="D28">
        <v>0.1</v>
      </c>
    </row>
    <row r="29" spans="1:14" x14ac:dyDescent="0.25">
      <c r="A29" t="s">
        <v>194</v>
      </c>
      <c r="B29" t="s">
        <v>191</v>
      </c>
      <c r="C29" s="50">
        <v>0.2</v>
      </c>
      <c r="D29">
        <v>0.3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0.05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0</v>
      </c>
      <c r="G37">
        <v>0</v>
      </c>
      <c r="H37" t="str">
        <f xml:space="preserve"> _xlfn.TEXTJOIN(",",TRUE,F6:F18)</f>
        <v>RSDAHT,RSDAHT2,RSDBDL,RSDWOO,RSDCOA,RSDPEA,RSDELC,RSDETH,RSDGAS,RSDHET*,RSDLPG,RSDKER,RSDSOL,RSDSOL</v>
      </c>
    </row>
    <row r="38" spans="2:8" x14ac:dyDescent="0.25">
      <c r="D38" t="s">
        <v>217</v>
      </c>
      <c r="E38">
        <v>2018</v>
      </c>
      <c r="F38">
        <v>1E-3</v>
      </c>
      <c r="G38">
        <v>1E-3</v>
      </c>
      <c r="H38" t="str">
        <f xml:space="preserve"> _xlfn.TEXTJOIN(",",TRUE,F6)</f>
        <v>RSDAHT,RSDAHT2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9"/>
  <sheetViews>
    <sheetView tabSelected="1" zoomScaleNormal="100" workbookViewId="0">
      <selection activeCell="B10" sqref="B10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_xlfn.TEXTJOIN("_",TRUE,"*UC",A20,"MaxGrowth",B20)</f>
        <v>*UC_SRV_MaxGrowth_DistrictHeat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0.1</v>
      </c>
      <c r="D20">
        <v>0.3</v>
      </c>
    </row>
    <row r="21" spans="1:8" x14ac:dyDescent="0.25">
      <c r="A21" t="s">
        <v>139</v>
      </c>
      <c r="B21" t="s">
        <v>192</v>
      </c>
      <c r="C21" s="50">
        <v>0.01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  <row r="29" spans="1:8" x14ac:dyDescent="0.25">
      <c r="D29" t="s">
        <v>217</v>
      </c>
      <c r="E29">
        <v>2018</v>
      </c>
      <c r="F29">
        <v>1E-3</v>
      </c>
      <c r="G29">
        <v>1E-3</v>
      </c>
      <c r="H29" t="str">
        <f xml:space="preserve"> _xlfn.TEXTJOIN(",",TRUE,F8)</f>
        <v>SRVAHT,SRVAHT2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2023-05-13T17:00:27Z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