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bRES_TMPL\"/>
    </mc:Choice>
  </mc:AlternateContent>
  <bookViews>
    <workbookView xWindow="2805" yWindow="1815" windowWidth="19200" windowHeight="11175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<sst xmlns="http://schemas.openxmlformats.org/spreadsheetml/2006/main" count="2938" uniqueCount="303">
  <si>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</si>
  <si>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</si>
  <si>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</si>
  <si>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</si>
  <si>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</si>
  <si>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</si>
  <si>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</si>
  <si>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</si>
  <si>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</si>
  <si>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</si>
  <si>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</si>
  <si>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</si>
  <si>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</si>
  <si>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</si>
  <si>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</si>
  <si>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</si>
  <si>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</si>
  <si>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</si>
  <si>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</si>
  <si>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</si>
  <si>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</si>
  <si>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</si>
  <si>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</si>
  <si>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</si>
  <si>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</si>
  <si>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</si>
  <si>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</si>
  <si>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</si>
  <si>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</si>
  <si>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</si>
  <si>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</si>
  <si>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</si>
  <si>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</si>
  <si>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</si>
  <si>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</si>
  <si>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</si>
  <si>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</si>
  <si>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</si>
  <si>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</si>
  <si>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</si>
  <si>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</si>
  <si>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</si>
  <si>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</si>
  <si>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</si>
  <si>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</si>
  <si>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</si>
  <si>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</si>
  <si>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</si>
  <si>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</si>
  <si>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</si>
  <si>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</si>
  <si>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</si>
  <si>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</si>
  <si>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</si>
  <si>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</si>
  <si>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</si>
  <si>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</si>
  <si>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</si>
  <si>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</si>
  <si>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</si>
  <si>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</si>
  <si>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</si>
  <si>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</si>
  <si>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</si>
  <si>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</si>
  <si>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</si>
  <si>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</si>
  <si>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</si>
  <si>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</si>
  <si>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</si>
  <si>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</si>
  <si>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</si>
  <si>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</si>
  <si>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</si>
  <si>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</si>
  <si>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</si>
  <si>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</si>
  <si>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</si>
  <si>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</si>
  <si>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</si>
  <si>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</si>
  <si>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</si>
  <si>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</si>
  <si>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</si>
  <si>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</si>
  <si>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</si>
  <si>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</si>
  <si>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</si>
  <si>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</si>
  <si>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</si>
  <si>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</si>
  <si>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</si>
  <si>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</si>
  <si>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</si>
  <si>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</si>
  <si>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</si>
  <si>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</si>
  <si>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</si>
  <si>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</si>
  <si>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</si>
  <si>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</si>
  <si>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</si>
  <si>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</si>
  <si>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</si>
  <si>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</si>
  <si>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</si>
  <si>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</si>
  <si>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</si>
  <si>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</si>
  <si>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</si>
  <si>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</si>
  <si>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</si>
  <si>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</si>
  <si>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</si>
  <si>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</si>
  <si>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</si>
  <si>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</si>
  <si>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</si>
  <si>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</si>
  <si>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</si>
  <si>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</si>
  <si>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</si>
  <si>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</si>
  <si>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</si>
  <si>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</si>
  <si>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</si>
  <si>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</si>
  <si>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</si>
  <si>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</si>
  <si>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</si>
  <si>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</si>
  <si>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</si>
  <si>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</si>
  <si>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</si>
  <si>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</si>
  <si>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</si>
  <si>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</si>
  <si>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</si>
  <si>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</si>
  <si>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</si>
  <si>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</si>
  <si>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</si>
  <si>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</si>
  <si>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</si>
  <si>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</si>
  <si>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</si>
  <si>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</si>
  <si>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</si>
  <si>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</si>
  <si>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</si>
  <si>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</si>
  <si>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</si>
  <si>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</si>
  <si>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</si>
  <si>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</si>
  <si>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</si>
  <si>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</si>
  <si>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</si>
  <si>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</si>
  <si>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</si>
  <si>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</si>
  <si>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</si>
  <si>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</si>
  <si>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</si>
  <si>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</si>
  <si>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R-LT_Det_X0</t>
  </si>
  <si>
    <t>R-LT_Att_X0</t>
  </si>
  <si>
    <t>R-LT_Apt_X0</t>
  </si>
  <si>
    <t>R-RSDCD_X0</t>
  </si>
  <si>
    <t>R-PF_Det_X0</t>
  </si>
  <si>
    <t>R-PF_Att_X0</t>
  </si>
  <si>
    <t>R-PF_Apt_X0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</si>
  <si>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</si>
  <si>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</si>
  <si>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</si>
  <si>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</si>
  <si>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</si>
  <si>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</si>
  <si>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</si>
  <si>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</si>
  <si>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</si>
  <si>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</si>
  <si>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</si>
  <si>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</si>
  <si>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</si>
  <si>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</si>
  <si>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</si>
  <si>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</si>
  <si>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</si>
  <si>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</si>
  <si>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</si>
  <si>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</si>
  <si>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</si>
  <si>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</si>
  <si>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</si>
  <si>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</si>
  <si>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</si>
  <si>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</si>
  <si>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</si>
  <si>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</si>
  <si>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</si>
  <si>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</si>
  <si>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</si>
  <si>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</si>
  <si>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</si>
  <si>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</si>
  <si>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</si>
  <si>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</si>
  <si>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</si>
  <si>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</si>
  <si>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</si>
  <si>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</si>
  <si>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</si>
  <si>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</si>
  <si>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</si>
  <si>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</si>
  <si>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</si>
  <si>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</si>
  <si>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</si>
  <si>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</si>
  <si>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</si>
  <si>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</si>
  <si>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</si>
  <si>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</si>
  <si>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</si>
  <si>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</si>
  <si>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</si>
  <si>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</si>
  <si>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</si>
  <si>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</si>
  <si>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</si>
  <si>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</si>
  <si>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</si>
  <si>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</si>
  <si>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</si>
  <si>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</si>
  <si>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</si>
  <si>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</si>
  <si>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</si>
  <si>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</si>
  <si>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</si>
  <si>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</si>
  <si>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</si>
  <si>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</si>
  <si>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</si>
  <si>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</si>
  <si>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</si>
  <si>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</si>
  <si>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</si>
  <si>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</si>
  <si>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</si>
  <si>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</si>
  <si>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</si>
  <si>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R-RSDCK_LPG_X0</t>
  </si>
  <si>
    <t>R-RSDCK_GAS_X0</t>
  </si>
  <si>
    <t>R-RSDCK_ELC_X0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</si>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</sst>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889999628067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88999962806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0" tint="-0.0498999990522861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100029468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2" borderId="1" xfId="0" applyFont="1" applyFill="1" applyBorder="1"/>
    <xf numFmtId="0" fontId="3" fillId="0" borderId="0" xfId="0" applyFont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6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3" xfId="0" applyFont="1" applyFill="1" applyBorder="1"/>
    <xf numFmtId="0" fontId="14" fillId="9" borderId="3" xfId="0" applyFont="1" applyFill="1" applyBorder="1"/>
    <xf numFmtId="0" fontId="2" fillId="10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5" fillId="11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11" borderId="0" xfId="20" applyFont="1" applyFill="1" applyAlignment="1">
      <alignment vertical="center"/>
      <protection/>
    </xf>
    <xf numFmtId="0" fontId="19" fillId="10" borderId="0" xfId="20" applyFont="1" applyFill="1" applyAlignment="1">
      <alignment vertical="center"/>
      <protection/>
    </xf>
    <xf numFmtId="0" fontId="10" fillId="11" borderId="0" xfId="20" applyFont="1" applyFill="1" applyAlignment="1">
      <alignment vertical="center"/>
      <protection/>
    </xf>
    <xf numFmtId="0" fontId="20" fillId="11" borderId="0" xfId="20" applyFont="1" applyFill="1" applyAlignment="1">
      <alignment vertical="center"/>
      <protection/>
    </xf>
    <xf numFmtId="0" fontId="10" fillId="10" borderId="0" xfId="20" applyFont="1" applyFill="1" applyAlignment="1">
      <alignment vertical="center"/>
      <protection/>
    </xf>
    <xf numFmtId="164" fontId="10" fillId="10" borderId="0" xfId="20" applyNumberFormat="1" applyFont="1" applyFill="1" applyAlignment="1">
      <alignment horizontal="left" vertical="center"/>
      <protection/>
    </xf>
    <xf numFmtId="0" fontId="21" fillId="11" borderId="0" xfId="20" applyFont="1" applyFill="1" applyAlignment="1">
      <alignment vertical="center"/>
      <protection/>
    </xf>
    <xf numFmtId="0" fontId="22" fillId="10" borderId="0" xfId="20" applyFont="1" applyFill="1" applyAlignment="1">
      <alignment vertical="center"/>
      <protection/>
    </xf>
    <xf numFmtId="0" fontId="16" fillId="10" borderId="0" xfId="22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3" borderId="3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0" borderId="0" xfId="20" applyFont="1" applyFill="1" applyAlignment="1">
      <alignment vertical="center"/>
      <protection/>
    </xf>
    <xf numFmtId="0" fontId="15" fillId="10" borderId="0" xfId="20" applyFont="1" applyFill="1" applyAlignment="1">
      <alignment horizontal="center" vertical="center"/>
      <protection/>
    </xf>
    <xf numFmtId="0" fontId="16" fillId="10" borderId="0" xfId="22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6" t="8921" r="7734" b="12913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6" t="6552" r="3999" b="6324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7" t="26187" r="3987" b="26185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39" customWidth="1"/>
    <col min="5" max="6" width="14.1428571428571" style="39" customWidth="1"/>
    <col min="7" max="7" width="12.1428571428571" style="39" customWidth="1"/>
    <col min="8" max="10" width="8.14285714285714" style="39" customWidth="1"/>
    <col min="11" max="11" width="9.57142857142857" style="39" customWidth="1"/>
    <col min="12" max="12" width="8.14285714285714" style="39" customWidth="1"/>
    <col min="13" max="13" width="10" style="39" customWidth="1"/>
    <col min="14" max="14" width="11.4285714285714" style="39" customWidth="1"/>
    <col min="15" max="15" width="13.4285714285714" style="39" customWidth="1"/>
    <col min="16" max="16384" width="8.85714285714286" style="39"/>
  </cols>
  <sheetData>
    <row r="1" spans="1:26" ht="1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ht="12.75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ht="12.75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>
      <c r="A6" t="s">
        <v>11</v>
      </c>
      <c r="C6" s="8" t="str">
        <f>C5</f>
        <v>IE</v>
      </c>
      <c r="D6" s="8" t="str">
        <f>"*"&amp;D5</f>
        <v>*National</v>
      </c>
      <c r="E6" s="8" t="str">
        <f t="shared" si="0" ref="E6:AD6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>
      <c r="A7" t="s">
        <v>12</v>
      </c>
      <c r="C7" s="8" t="str">
        <f>"*"&amp;C5</f>
        <v>*IE</v>
      </c>
      <c r="D7" s="8" t="str">
        <f>D5</f>
        <v>National</v>
      </c>
      <c r="E7" s="8" t="str">
        <f t="shared" si="1" ref="E7:AD7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2" ht="15.75" thickBot="1">
      <c r="A10" s="10" t="s">
        <v>13</v>
      </c>
      <c r="B10" s="10" t="s">
        <v>14</v>
      </c>
    </row>
    <row r="11" spans="1:2" ht="12.75">
      <c r="A11" s="11" t="s">
        <v>15</v>
      </c>
      <c r="B11" s="11" t="s">
        <v>16</v>
      </c>
    </row>
    <row r="12" spans="1:2" ht="12.75">
      <c r="A12" s="12" t="s">
        <v>17</v>
      </c>
      <c r="B12" s="12" t="s">
        <v>18</v>
      </c>
    </row>
    <row r="13" spans="1:2" ht="12.75">
      <c r="A13" s="12" t="s">
        <v>19</v>
      </c>
      <c r="B13" s="12" t="s">
        <v>20</v>
      </c>
    </row>
    <row r="14" spans="1:2" ht="12.75">
      <c r="A14" s="12" t="s">
        <v>21</v>
      </c>
      <c r="B14" s="12" t="s">
        <v>22</v>
      </c>
    </row>
    <row r="15" spans="1:2" ht="12.75">
      <c r="A15" s="12" t="s">
        <v>23</v>
      </c>
      <c r="B15" s="12" t="s">
        <v>24</v>
      </c>
    </row>
    <row r="16" spans="1:2" ht="12.75">
      <c r="A16" s="12" t="s">
        <v>25</v>
      </c>
      <c r="B16" s="12" t="s">
        <v>26</v>
      </c>
    </row>
    <row r="17" spans="1:2" ht="12.75">
      <c r="A17" s="12" t="s">
        <v>27</v>
      </c>
      <c r="B17" s="12" t="s">
        <v>28</v>
      </c>
    </row>
    <row r="18" spans="1:2" ht="12.75">
      <c r="A18" s="12" t="s">
        <v>29</v>
      </c>
      <c r="B18" s="12" t="s">
        <v>30</v>
      </c>
    </row>
    <row r="19" spans="1:2" ht="12.75">
      <c r="A19" s="12" t="s">
        <v>31</v>
      </c>
      <c r="B19" s="12" t="s">
        <v>32</v>
      </c>
    </row>
    <row r="20" spans="1:2" ht="12.75">
      <c r="A20" s="12" t="s">
        <v>33</v>
      </c>
      <c r="B20" s="12" t="s">
        <v>34</v>
      </c>
    </row>
    <row r="21" spans="1:2" ht="12.75">
      <c r="A21" s="12" t="s">
        <v>35</v>
      </c>
      <c r="B21" s="12" t="s">
        <v>36</v>
      </c>
    </row>
    <row r="22" spans="1:2" ht="12.75">
      <c r="A22" s="12" t="s">
        <v>37</v>
      </c>
      <c r="B22" s="12" t="s">
        <v>38</v>
      </c>
    </row>
    <row r="23" spans="1:2" ht="12.75">
      <c r="A23" s="12" t="s">
        <v>39</v>
      </c>
      <c r="B23" s="12" t="s">
        <v>40</v>
      </c>
    </row>
    <row r="24" spans="1:2" ht="12.75">
      <c r="A24" s="12" t="s">
        <v>41</v>
      </c>
      <c r="B24" s="12" t="s">
        <v>42</v>
      </c>
    </row>
    <row r="25" spans="1:2" ht="12.75">
      <c r="A25" s="12" t="s">
        <v>43</v>
      </c>
      <c r="B25" s="12" t="s">
        <v>44</v>
      </c>
    </row>
    <row r="26" spans="1:2" ht="12.75">
      <c r="A26" s="12" t="s">
        <v>45</v>
      </c>
      <c r="B26" s="12" t="s">
        <v>46</v>
      </c>
    </row>
    <row r="27" spans="1:2" ht="12.75">
      <c r="A27" s="12" t="s">
        <v>47</v>
      </c>
      <c r="B27" s="12" t="s">
        <v>48</v>
      </c>
    </row>
    <row r="28" spans="1:2" ht="12.75">
      <c r="A28" s="12" t="s">
        <v>49</v>
      </c>
      <c r="B28" s="12" t="s">
        <v>50</v>
      </c>
    </row>
    <row r="29" spans="1:2" ht="12.75">
      <c r="A29" s="12" t="s">
        <v>51</v>
      </c>
      <c r="B29" s="12" t="s">
        <v>52</v>
      </c>
    </row>
    <row r="30" spans="1:2" ht="12.75">
      <c r="A30" s="12" t="s">
        <v>53</v>
      </c>
      <c r="B30" s="12" t="s">
        <v>54</v>
      </c>
    </row>
    <row r="31" spans="1:2" ht="12.75">
      <c r="A31" s="12" t="s">
        <v>55</v>
      </c>
      <c r="B31" s="12" t="s">
        <v>56</v>
      </c>
    </row>
    <row r="32" spans="1:2" ht="12.75">
      <c r="A32" s="12" t="s">
        <v>57</v>
      </c>
      <c r="B32" s="12" t="s">
        <v>58</v>
      </c>
    </row>
    <row r="33" spans="1:2" ht="12.75">
      <c r="A33" s="12" t="s">
        <v>59</v>
      </c>
      <c r="B33" s="12" t="s">
        <v>60</v>
      </c>
    </row>
    <row r="34" spans="1:2" ht="12.75">
      <c r="A34" s="12" t="s">
        <v>61</v>
      </c>
      <c r="B34" s="12" t="s">
        <v>62</v>
      </c>
    </row>
    <row r="35" spans="1:2" ht="12.75">
      <c r="A35" s="12" t="s">
        <v>63</v>
      </c>
      <c r="B35" s="12" t="s">
        <v>64</v>
      </c>
    </row>
    <row r="36" spans="1:2" ht="12.75">
      <c r="A36" s="12" t="s">
        <v>65</v>
      </c>
      <c r="B36" s="12" t="s">
        <v>66</v>
      </c>
    </row>
    <row r="37" spans="1:1" ht="15">
      <c r="A37" s="13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2" bestFit="1" customWidth="1"/>
    <col min="9" max="9" width="8.57142857142857" style="2" bestFit="1" customWidth="1"/>
    <col min="10" max="11" width="3.57142857142857" style="2" bestFit="1" customWidth="1"/>
    <col min="12" max="13" width="3.42857142857143" style="2" bestFit="1" customWidth="1"/>
    <col min="14" max="15" width="3.57142857142857" style="2" bestFit="1" customWidth="1"/>
    <col min="16" max="17" width="3.42857142857143" style="2" bestFit="1" customWidth="1"/>
    <col min="18" max="18" width="2.57142857142857" style="2" bestFit="1" customWidth="1"/>
    <col min="19" max="19" width="3.42857142857143" style="2" bestFit="1" customWidth="1"/>
    <col min="20" max="21" width="3.57142857142857" style="2" bestFit="1" customWidth="1"/>
    <col min="22" max="24" width="2.57142857142857" style="2" bestFit="1" customWidth="1"/>
    <col min="25" max="27" width="3.42857142857143" style="2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5"/>
    <col min="6" max="6" width="12.8571428571429" style="15" customWidth="1"/>
    <col min="7" max="15" width="9.14285714285714" style="15"/>
    <col min="16" max="16" width="11.4285714285714" style="15" customWidth="1"/>
    <col min="17" max="25" width="9.14285714285714" style="15"/>
    <col min="26" max="26" width="11.5714285714286" style="15" customWidth="1"/>
    <col min="27" max="16384" width="9.14285714285714" style="15"/>
  </cols>
  <sheetData>
    <row r="1" spans="2:22" ht="23.25">
      <c r="B1" s="14" t="s">
        <v>91</v>
      </c>
      <c r="L1" s="14" t="s">
        <v>91</v>
      </c>
      <c r="V1" s="14" t="s">
        <v>180</v>
      </c>
    </row>
    <row r="3" spans="2:30" ht="15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20" ht="15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20" ht="15.75" thickBot="1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20" ht="1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20" ht="15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20" ht="15.75" thickBot="1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20" ht="1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12:20" ht="15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12:20" ht="15.75" thickBot="1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12:20" ht="1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/>
  </sheetViews>
  <sheetFormatPr defaultColWidth="9.14428571428571" defaultRowHeight="12.75"/>
  <cols>
    <col min="1" max="1" width="12.4285714285714" style="21" customWidth="1"/>
    <col min="2" max="2" width="37.8571428571429" style="21" customWidth="1"/>
    <col min="3" max="3" width="22.5714285714286" style="21" customWidth="1"/>
    <col min="4" max="4" width="12.4285714285714" style="21" customWidth="1"/>
    <col min="5" max="5" width="9.42857142857143" style="21" customWidth="1"/>
    <col min="6" max="6" width="13.5714285714286" style="21" customWidth="1"/>
    <col min="7" max="7" width="18.1428571428571" style="21" bestFit="1" customWidth="1"/>
    <col min="8" max="8" width="31.4285714285714" style="21" customWidth="1"/>
    <col min="9" max="9" width="9.14285714285714" style="21"/>
    <col min="10" max="10" width="13.1428571428571" style="21" customWidth="1"/>
    <col min="11" max="11" width="15.1428571428571" style="21" customWidth="1"/>
    <col min="12" max="12" width="13" style="21" customWidth="1"/>
    <col min="13" max="16384" width="9.14285714285714" style="21"/>
  </cols>
  <sheetData>
    <row r="1" spans="1:1" ht="23.25">
      <c r="A1" s="20" t="s">
        <v>107</v>
      </c>
    </row>
    <row r="2" spans="1:8" ht="12" customHeight="1">
      <c r="A2" s="20"/>
      <c r="H2" s="22"/>
    </row>
    <row r="3" spans="1:10" ht="15">
      <c r="A3" s="16" t="s">
        <v>243</v>
      </c>
      <c r="J3" s="16" t="s">
        <v>243</v>
      </c>
    </row>
    <row r="4" spans="1:12" ht="15.75" thickBot="1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0.40654789002485697</v>
      </c>
      <c r="F6" s="30" t="s">
        <v>109</v>
      </c>
      <c r="G6" s="30" t="s">
        <v>82</v>
      </c>
      <c r="H6" s="30" t="str">
        <f t="shared" si="0" ref="H6:H12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0.0096640000122913006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0.0121865123037202</v>
      </c>
    </row>
    <row r="8" spans="1:12" ht="1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2.0797704474084602E-05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0.0104455975746106</v>
      </c>
    </row>
    <row r="9" spans="1:12" ht="15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0.047559865677763699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0.010445583301088201</v>
      </c>
    </row>
    <row r="10" spans="1:12" ht="15">
      <c r="A10" s="30" t="s">
        <v>244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0.18130269923092601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0.0067195931921959296</v>
      </c>
    </row>
    <row r="11" spans="1:12" ht="15">
      <c r="A11" s="31" t="s">
        <v>244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0.013931119040235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0.0118630136986301</v>
      </c>
    </row>
    <row r="12" spans="1:12" ht="15">
      <c r="A12" s="30" t="s">
        <v>244</v>
      </c>
      <c r="B12" s="30" t="str">
        <f t="shared" si="1" ref="B12:B17">"R-SH*"&amp;F12&amp;"_"&amp;G12&amp;"*"</f>
        <v>R-SH*Apt_KER*</v>
      </c>
      <c r="C12" s="30"/>
      <c r="D12" s="53">
        <f>AVERAGEIFS('BY-RSD-SH_AF'!$L$2:$L$100,'BY-RSD-SH_AF'!$C$2:$C$100,B12,'BY-RSD-SH_AF'!$A$2:$A$100,"BASE")</f>
        <v>0.066604254563694898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0.010896637608966401</v>
      </c>
    </row>
    <row r="13" spans="1:12" ht="15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0.025618485673577399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0.93569571451266098</v>
      </c>
    </row>
    <row r="14" spans="1:12" ht="1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0.161743747694956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8" ht="1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0.14274595375996399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8" ht="15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0.036221240391349503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0" ht="1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0.0024002855672672599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.75" thickBot="1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0.30984484845142601</v>
      </c>
      <c r="F19" s="30" t="s">
        <v>105</v>
      </c>
      <c r="G19" s="30" t="s">
        <v>82</v>
      </c>
      <c r="H19" s="30" t="str">
        <f t="shared" si="2" ref="H19:H22">"R-S*_"&amp;F19&amp;"_"&amp;G19&amp;"*"</f>
        <v>R-S*_Att_COA*</v>
      </c>
      <c r="J19" s="27" t="s">
        <v>106</v>
      </c>
      <c r="K19" s="28"/>
      <c r="L19" s="29"/>
    </row>
    <row r="20" spans="1:12" ht="1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0.0253147717385124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0.21098594733224099</v>
      </c>
    </row>
    <row r="21" spans="1:12" ht="1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0.29847129365993402</v>
      </c>
    </row>
    <row r="22" spans="1:12" ht="15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0.048109166237074001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0.49065561985780998</v>
      </c>
    </row>
    <row r="23" spans="1:12" ht="15">
      <c r="A23" s="30" t="s">
        <v>244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0.11404303534564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0.12716586319930701</v>
      </c>
    </row>
    <row r="24" spans="1:12" ht="15">
      <c r="A24" s="31" t="s">
        <v>244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0.035156391297092499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0.24175608869574</v>
      </c>
    </row>
    <row r="25" spans="1:12" ht="15">
      <c r="A25" s="30" t="s">
        <v>244</v>
      </c>
      <c r="B25" s="30" t="str">
        <f t="shared" si="3" ref="B25:B32">"R-SH*"&amp;F25&amp;"_"&amp;G25&amp;"*"</f>
        <v>R-SH*Att_KER*</v>
      </c>
      <c r="C25" s="30"/>
      <c r="D25" s="53">
        <f>AVERAGEIFS('BY-RSD-SH_AF'!$L$2:$L$100,'BY-RSD-SH_AF'!$C$2:$C$100,H25,'BY-RSD-SH_AF'!$A$2:$A$100,"BASE")</f>
        <v>0.047079298490866298</v>
      </c>
      <c r="F25" s="30" t="s">
        <v>105</v>
      </c>
      <c r="G25" s="30" t="s">
        <v>193</v>
      </c>
      <c r="H25" s="30" t="str">
        <f t="shared" si="4" ref="H25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0.29872122806778101</v>
      </c>
    </row>
    <row r="26" spans="1:12" ht="15">
      <c r="A26" s="31" t="s">
        <v>244</v>
      </c>
      <c r="B26" s="31" t="s">
        <v>273</v>
      </c>
      <c r="C26" s="31"/>
      <c r="D26" s="54">
        <f>D25</f>
        <v>0.047079298490866298</v>
      </c>
      <c r="F26" s="31"/>
      <c r="G26" s="31"/>
      <c r="H26" s="31"/>
      <c r="J26" s="31"/>
      <c r="K26" s="31"/>
      <c r="L26" s="31"/>
    </row>
    <row r="27" spans="1:8" ht="15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0.035964557684536103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8" ht="1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0.0727790788417393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8" ht="1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0.072438724233275797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8" ht="15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0.11656908094434699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8" ht="15">
      <c r="A31" s="30" t="s">
        <v>244</v>
      </c>
      <c r="B31" s="30" t="s">
        <v>269</v>
      </c>
      <c r="C31" s="30"/>
      <c r="D31" s="53">
        <f>D30</f>
        <v>0.11656908094434699</v>
      </c>
      <c r="F31" s="30"/>
      <c r="G31" s="30"/>
      <c r="H31" s="30"/>
    </row>
    <row r="32" spans="1:8" ht="1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0.023481233276961201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5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0.46414376338591401</v>
      </c>
      <c r="F34" s="30" t="s">
        <v>114</v>
      </c>
      <c r="G34" s="30" t="s">
        <v>82</v>
      </c>
      <c r="H34" s="30" t="str">
        <f t="shared" si="5" ref="H34:H37">"R-S*_"&amp;F34&amp;"_"&amp;G34&amp;"*"</f>
        <v>R-S*_Det_COA*</v>
      </c>
    </row>
    <row r="35" spans="1:8" ht="1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5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0.0697946718860816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5">
      <c r="A38" s="30" t="s">
        <v>244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0.138319067250922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5">
      <c r="A39" s="31" t="s">
        <v>244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0.043843217634644903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5">
      <c r="A40" s="30" t="s">
        <v>244</v>
      </c>
      <c r="B40" s="30" t="str">
        <f t="shared" si="6" ref="B40:B47">"R-SH*"&amp;F40&amp;"_"&amp;G40&amp;"*"</f>
        <v>R-SH*Det_KER*</v>
      </c>
      <c r="C40" s="30"/>
      <c r="D40" s="53">
        <f>AVERAGEIFS('BY-RSD-SH_AF'!$L$2:$L$100,'BY-RSD-SH_AF'!$C$2:$C$100,H40,'BY-RSD-SH_AF'!$A$2:$A$100,"BASE")</f>
        <v>0.0537535468762151</v>
      </c>
      <c r="F40" s="30" t="s">
        <v>114</v>
      </c>
      <c r="G40" s="30" t="s">
        <v>193</v>
      </c>
      <c r="H40" s="30" t="str">
        <f t="shared" si="7" ref="H40">"R-S*_"&amp;F40&amp;"_"&amp;G40&amp;"*"</f>
        <v>R-S*_Det_KER*</v>
      </c>
    </row>
    <row r="41" spans="1:8" ht="15">
      <c r="A41" s="31" t="s">
        <v>244</v>
      </c>
      <c r="B41" s="31" t="s">
        <v>274</v>
      </c>
      <c r="C41" s="31"/>
      <c r="D41" s="54">
        <f>D40</f>
        <v>0.0537535468762151</v>
      </c>
      <c r="F41" s="31"/>
      <c r="G41" s="31"/>
      <c r="H41" s="31"/>
    </row>
    <row r="42" spans="1:8" ht="15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0.0396720040920054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0.101539467044872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0.13495608652757701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5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0.094687203541950801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5">
      <c r="A46" s="30" t="s">
        <v>244</v>
      </c>
      <c r="B46" s="30" t="s">
        <v>270</v>
      </c>
      <c r="C46" s="30"/>
      <c r="D46" s="53">
        <f>D45</f>
        <v>0.094687203541950801</v>
      </c>
      <c r="F46" s="30"/>
      <c r="G46" s="30"/>
      <c r="H46" s="30"/>
    </row>
    <row r="47" spans="1:8" ht="1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0.203493994761373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5">
      <c r="A48" s="27" t="s">
        <v>251</v>
      </c>
      <c r="B48" s="28"/>
      <c r="C48" s="28"/>
      <c r="D48" s="29"/>
      <c r="F48" s="28"/>
      <c r="G48" s="28"/>
      <c r="H48" s="28"/>
    </row>
    <row r="49" spans="1:8" ht="15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0.40654789002485697</v>
      </c>
      <c r="F49" s="30" t="s">
        <v>109</v>
      </c>
      <c r="G49" s="30" t="s">
        <v>82</v>
      </c>
      <c r="H49" s="30" t="str">
        <f t="shared" si="8" ref="H49:H52">"R-S*_"&amp;F49&amp;"_"&amp;G49&amp;"*"</f>
        <v>R-S*_Apt_COA*</v>
      </c>
    </row>
    <row r="50" spans="1:8" ht="15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si="9" ref="D50:D59">D7</f>
        <v>0.0096640000122913006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5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2.0797704474084602E-05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5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0.047559865677763699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5">
      <c r="A53" s="30" t="s">
        <v>198</v>
      </c>
      <c r="B53" s="30" t="str">
        <f>"R-*_"&amp;F53&amp;"*"&amp;"HPN*"</f>
        <v>R-*_Apt*HPN*</v>
      </c>
      <c r="C53" s="30" t="s">
        <v>296</v>
      </c>
      <c r="D53" s="53">
        <f>D10</f>
        <v>0.18130269923092601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5">
      <c r="A54" s="31" t="s">
        <v>198</v>
      </c>
      <c r="B54" s="31" t="str">
        <f>"R-S*_"&amp;F54&amp;"_"&amp;G54&amp;"_N1"&amp;",-R-SC*"</f>
        <v>R-S*_Apt_ELC_N1,-R-SC*</v>
      </c>
      <c r="C54" s="31" t="s">
        <v>296</v>
      </c>
      <c r="D54" s="54">
        <f t="shared" si="9"/>
        <v>0.013931119040235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5">
      <c r="A55" s="30" t="s">
        <v>198</v>
      </c>
      <c r="B55" s="30" t="str">
        <f t="shared" si="10" ref="B55:B60">"R-SW*"&amp;F55&amp;"_"&amp;G55&amp;"*"</f>
        <v>R-SW*Apt_KER*</v>
      </c>
      <c r="C55" s="30" t="s">
        <v>296</v>
      </c>
      <c r="D55" s="53">
        <f t="shared" si="9"/>
        <v>0.066604254563694898</v>
      </c>
      <c r="F55" s="30" t="s">
        <v>109</v>
      </c>
      <c r="G55" s="30" t="s">
        <v>193</v>
      </c>
      <c r="H55" s="30" t="str">
        <f t="shared" si="11" ref="H55">"R-S*_"&amp;F55&amp;"_"&amp;G55&amp;"*"</f>
        <v>R-S*_Apt_KER*</v>
      </c>
    </row>
    <row r="56" spans="1:8" ht="15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0.025618485673577399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5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0.161743747694956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5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0.14274595375996399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5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0.036221240391349503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5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0.0024002855672672599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5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5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0.30984484845142601</v>
      </c>
      <c r="F62" s="30" t="s">
        <v>105</v>
      </c>
      <c r="G62" s="30" t="s">
        <v>82</v>
      </c>
      <c r="H62" s="30" t="str">
        <f t="shared" si="12" ref="H62:H65">"R-S*_"&amp;F62&amp;"_"&amp;G62&amp;"*"</f>
        <v>R-S*_Att_COA*</v>
      </c>
    </row>
    <row r="63" spans="1:8" ht="15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si="13" ref="D63:D75">D20</f>
        <v>0.0253147717385124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5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5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0.048109166237074001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5">
      <c r="A66" s="30" t="s">
        <v>198</v>
      </c>
      <c r="B66" s="30" t="str">
        <f>"R-*_"&amp;F66&amp;"*"&amp;"HPN*"</f>
        <v>R-*_Att*HPN*</v>
      </c>
      <c r="C66" s="30" t="s">
        <v>298</v>
      </c>
      <c r="D66" s="53">
        <f t="shared" si="13"/>
        <v>0.11404303534564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5">
      <c r="A67" s="31" t="s">
        <v>198</v>
      </c>
      <c r="B67" s="31" t="str">
        <f>"R-S*_"&amp;F67&amp;"_"&amp;G67&amp;"_N1"&amp;",-R-SC*"</f>
        <v>R-S*_Att_ELC_N1,-R-SC*</v>
      </c>
      <c r="C67" s="31" t="s">
        <v>298</v>
      </c>
      <c r="D67" s="54">
        <f t="shared" si="13"/>
        <v>0.035156391297092499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5">
      <c r="A68" s="30" t="s">
        <v>198</v>
      </c>
      <c r="B68" s="30" t="str">
        <f t="shared" si="14" ref="B68:B75">"R-SW*"&amp;F68&amp;"_"&amp;G68&amp;"*"</f>
        <v>R-SW*Att_KER*</v>
      </c>
      <c r="C68" s="30" t="s">
        <v>298</v>
      </c>
      <c r="D68" s="53">
        <f t="shared" si="13"/>
        <v>0.047079298490866298</v>
      </c>
      <c r="F68" s="30" t="s">
        <v>105</v>
      </c>
      <c r="G68" s="30" t="s">
        <v>193</v>
      </c>
      <c r="H68" s="30" t="str">
        <f t="shared" si="15" ref="H68">"R-S*_"&amp;F68&amp;"_"&amp;G68&amp;"*"</f>
        <v>R-S*_Att_KER*</v>
      </c>
    </row>
    <row r="69" spans="1:8" ht="15">
      <c r="A69" s="31" t="s">
        <v>198</v>
      </c>
      <c r="B69" s="31" t="s">
        <v>275</v>
      </c>
      <c r="C69" s="31" t="s">
        <v>298</v>
      </c>
      <c r="D69" s="54">
        <f t="shared" si="13"/>
        <v>0.047079298490866298</v>
      </c>
      <c r="F69" s="31"/>
      <c r="G69" s="31"/>
      <c r="H69" s="31"/>
    </row>
    <row r="70" spans="1:8" ht="15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0.035964557684536103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5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0.0727790788417393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5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0.072438724233275797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5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0.11656908094434699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5">
      <c r="A74" s="30" t="s">
        <v>198</v>
      </c>
      <c r="B74" s="30" t="s">
        <v>271</v>
      </c>
      <c r="C74" s="30" t="s">
        <v>298</v>
      </c>
      <c r="D74" s="53">
        <f t="shared" si="13"/>
        <v>0.11656908094434699</v>
      </c>
      <c r="F74" s="30"/>
      <c r="G74" s="30"/>
      <c r="H74" s="30"/>
    </row>
    <row r="75" spans="1:8" ht="15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0.023481233276961201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5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5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0.46414376338591401</v>
      </c>
      <c r="F77" s="30" t="s">
        <v>114</v>
      </c>
      <c r="G77" s="30" t="s">
        <v>82</v>
      </c>
      <c r="H77" s="30" t="str">
        <f t="shared" si="16" ref="H77:H80">"R-S*_"&amp;F77&amp;"_"&amp;G77&amp;"*"</f>
        <v>R-S*_Det_COA*</v>
      </c>
    </row>
    <row r="78" spans="1:8" ht="15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si="17" ref="D78:D90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5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5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0.0697946718860816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5">
      <c r="A81" s="30" t="s">
        <v>198</v>
      </c>
      <c r="B81" s="30" t="str">
        <f>"R-*_"&amp;F81&amp;"*"&amp;"HPN*"</f>
        <v>R-*_Det*HPN*</v>
      </c>
      <c r="C81" s="30" t="s">
        <v>300</v>
      </c>
      <c r="D81" s="53">
        <f t="shared" si="17"/>
        <v>0.138319067250922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5">
      <c r="A82" s="31" t="s">
        <v>198</v>
      </c>
      <c r="B82" s="31" t="str">
        <f>"R-S*_"&amp;F82&amp;"_"&amp;G82&amp;"_N1"&amp;",-R-SC*"</f>
        <v>R-S*_Det_ELC_N1,-R-SC*</v>
      </c>
      <c r="C82" s="31" t="s">
        <v>300</v>
      </c>
      <c r="D82" s="54">
        <f t="shared" si="17"/>
        <v>0.043843217634644903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5">
      <c r="A83" s="30" t="s">
        <v>198</v>
      </c>
      <c r="B83" s="30" t="str">
        <f t="shared" si="18" ref="B83:B90">"R-SW*"&amp;F83&amp;"_"&amp;G83&amp;"*"</f>
        <v>R-SW*Det_KER*</v>
      </c>
      <c r="C83" s="30" t="s">
        <v>300</v>
      </c>
      <c r="D83" s="53">
        <f t="shared" si="17"/>
        <v>0.0537535468762151</v>
      </c>
      <c r="F83" s="30" t="s">
        <v>114</v>
      </c>
      <c r="G83" s="30" t="s">
        <v>193</v>
      </c>
      <c r="H83" s="30" t="str">
        <f t="shared" si="19" ref="H83">"R-S*_"&amp;F83&amp;"_"&amp;G83&amp;"*"</f>
        <v>R-S*_Det_KER*</v>
      </c>
    </row>
    <row r="84" spans="1:8" ht="15">
      <c r="A84" s="31" t="s">
        <v>198</v>
      </c>
      <c r="B84" s="31" t="s">
        <v>276</v>
      </c>
      <c r="C84" s="31" t="s">
        <v>300</v>
      </c>
      <c r="D84" s="54">
        <f t="shared" si="17"/>
        <v>0.0537535468762151</v>
      </c>
      <c r="F84" s="31"/>
      <c r="G84" s="31"/>
      <c r="H84" s="31"/>
    </row>
    <row r="85" spans="1:8" ht="15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0.0396720040920054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5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0.101539467044872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5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0.13495608652757701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5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0.094687203541950801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5">
      <c r="A89" s="30" t="s">
        <v>198</v>
      </c>
      <c r="B89" s="30" t="s">
        <v>272</v>
      </c>
      <c r="C89" s="30" t="s">
        <v>300</v>
      </c>
      <c r="D89" s="53">
        <f t="shared" si="17"/>
        <v>0.094687203541950801</v>
      </c>
      <c r="F89" s="30"/>
      <c r="G89" s="30"/>
      <c r="H89" s="30"/>
    </row>
    <row r="90" spans="1:8" ht="15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0.203493994761373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5">
      <c r="A91" s="27" t="s">
        <v>115</v>
      </c>
      <c r="B91" s="28"/>
      <c r="C91" s="28"/>
      <c r="D91" s="29"/>
      <c r="F91" s="28"/>
      <c r="G91" s="28"/>
      <c r="H91" s="28"/>
    </row>
    <row r="92" spans="1:8" ht="15">
      <c r="A92" s="30" t="s">
        <v>1</v>
      </c>
      <c r="B92" s="30" t="str">
        <f t="shared" si="20" ref="B92:B102">"R-WH_"&amp;F92&amp;"_"&amp;G92&amp;"*"</f>
        <v>R-WH_Apt_COA*</v>
      </c>
      <c r="C92" s="30"/>
      <c r="D92" s="53">
        <f>AVERAGEIFS('BY-RSD-WH_AF'!$L$2:$L$100,'BY-RSD-WH_AF'!$C$2:$C$100,H92,'BY-RSD-WH_AF'!$A$2:$A$100,"BASE")</f>
        <v>0.42342871317737102</v>
      </c>
      <c r="F92" s="30" t="s">
        <v>109</v>
      </c>
      <c r="G92" s="30" t="s">
        <v>82</v>
      </c>
      <c r="H92" s="30" t="str">
        <f t="shared" si="21" ref="H92:H97">"R-WH_"&amp;F92&amp;"_"&amp;G92&amp;"*"</f>
        <v>R-WH_Apt_COA*</v>
      </c>
    </row>
    <row r="93" spans="1:8" ht="1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0.075051369863013695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0.090422374429223698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0.12792665468435199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5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0.053377456313566302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0.11252568167857099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0.060645497051149098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0.090627195293291204</v>
      </c>
      <c r="F99" s="31" t="s">
        <v>109</v>
      </c>
      <c r="G99" s="31" t="s">
        <v>110</v>
      </c>
      <c r="H99" s="31" t="str">
        <f t="shared" si="22" ref="H99:H103">"R-WH_"&amp;F99&amp;"_"&amp;G99&amp;"*"</f>
        <v>R-WH_Apt_PEA*</v>
      </c>
    </row>
    <row r="100" spans="1:8" ht="1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0.0867381932124731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0.099394310243560199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0.0032373195740855901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5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0.13976565562716001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5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5">
      <c r="A105" s="30" t="s">
        <v>1</v>
      </c>
      <c r="B105" s="30" t="str">
        <f t="shared" si="23" ref="B105:B115">"R-WH_"&amp;F105&amp;"_"&amp;G105&amp;"*"</f>
        <v>R-WH_Att_COA*</v>
      </c>
      <c r="C105" s="30"/>
      <c r="D105" s="53">
        <f>AVERAGEIFS('BY-RSD-WH_AF'!$L$2:$L$100,'BY-RSD-WH_AF'!$C$2:$C$100,H105,'BY-RSD-WH_AF'!$A$2:$A$100,"BASE")</f>
        <v>0.10081773520747001</v>
      </c>
      <c r="F105" s="30" t="s">
        <v>105</v>
      </c>
      <c r="G105" s="30" t="s">
        <v>82</v>
      </c>
      <c r="H105" s="30" t="str">
        <f t="shared" si="24" ref="H105:H110">"R-WH_"&amp;F105&amp;"_"&amp;G105&amp;"*"</f>
        <v>R-WH_Att_COA*</v>
      </c>
    </row>
    <row r="106" spans="1:8" ht="1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0.088919330289193299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0.067212328767123297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0.0973639647341112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5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0.062077936363827101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0.069903120588175702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0.049806776874505597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0.068944308925102102</v>
      </c>
      <c r="F112" s="31" t="s">
        <v>105</v>
      </c>
      <c r="G112" s="31" t="s">
        <v>110</v>
      </c>
      <c r="H112" s="31" t="str">
        <f t="shared" si="25" ref="H112:H116">"R-WH_"&amp;F112&amp;"_"&amp;G112&amp;"*"</f>
        <v>R-WH_Att_PEA*</v>
      </c>
    </row>
    <row r="113" spans="1:8" ht="1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0.057147241043066198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0.066620869969995597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0.0048794584261943399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5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0.21413130493478699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5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5">
      <c r="A118" s="30" t="s">
        <v>1</v>
      </c>
      <c r="B118" s="30" t="str">
        <f t="shared" si="26" ref="B118:B128">"R-WH_"&amp;F118&amp;"_"&amp;G118&amp;"*"</f>
        <v>R-WH_Det_COA*</v>
      </c>
      <c r="C118" s="30"/>
      <c r="D118" s="53">
        <f>AVERAGEIFS('BY-RSD-WH_AF'!$L$2:$L$100,'BY-RSD-WH_AF'!$C$2:$C$100,H118,'BY-RSD-WH_AF'!$A$2:$A$100,"BASE")</f>
        <v>0.070651721487066402</v>
      </c>
      <c r="F118" s="30" t="s">
        <v>114</v>
      </c>
      <c r="G118" s="30" t="s">
        <v>82</v>
      </c>
      <c r="H118" s="30" t="str">
        <f t="shared" si="27" ref="H118:H123">"R-WH_"&amp;F118&amp;"_"&amp;G118&amp;"*"</f>
        <v>R-WH_Det_COA*</v>
      </c>
    </row>
    <row r="119" spans="1:8" ht="1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0.042328767123287703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0.047947345890410997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0.067402586104361395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5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0.044735473424353099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0.0537114750791833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0.042554933846820402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0.023589745043839899</v>
      </c>
      <c r="F125" s="31" t="s">
        <v>114</v>
      </c>
      <c r="G125" s="31" t="s">
        <v>110</v>
      </c>
      <c r="H125" s="31" t="str">
        <f t="shared" si="28" ref="H125:H129">"R-WH_"&amp;F125&amp;"_"&amp;G125&amp;"*"</f>
        <v>R-WH_Det_PEA*</v>
      </c>
    </row>
    <row r="126" spans="1:8" ht="1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0.043752307505030202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0.056573502855343599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0.0051032329364559198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5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0.14341496381045399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5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0.18130269923092601</v>
      </c>
      <c r="F131" s="30" t="s">
        <v>109</v>
      </c>
      <c r="G131" s="30" t="s">
        <v>83</v>
      </c>
      <c r="H131" s="30" t="str">
        <f t="shared" si="29" ref="H131:H133">"R-SH_"&amp;F131&amp;"_"&amp;G131&amp;"*X1"</f>
        <v>R-SH_Apt_ELC*X1</v>
      </c>
    </row>
    <row r="132" spans="1:8" ht="1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0.11404303534564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0.138319067250922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5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5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0.18130269923092601</v>
      </c>
      <c r="F135" s="30" t="s">
        <v>109</v>
      </c>
      <c r="G135" s="30" t="s">
        <v>83</v>
      </c>
      <c r="H135" s="30" t="str">
        <f t="shared" si="30" ref="H135:H137">"R-SH_"&amp;F135&amp;"_"&amp;G135&amp;"*X1"</f>
        <v>R-SH_Apt_ELC*X1</v>
      </c>
    </row>
    <row r="136" spans="1:8" ht="15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0.11404303534564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5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0.138319067250922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5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5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0.18130269923092601</v>
      </c>
      <c r="F139" s="30" t="s">
        <v>109</v>
      </c>
      <c r="G139" s="30" t="s">
        <v>83</v>
      </c>
      <c r="H139" s="30" t="str">
        <f t="shared" si="31" ref="H139:H141">"R-SH_"&amp;F139&amp;"_"&amp;G139&amp;"*X1"</f>
        <v>R-SH_Apt_ELC*X1</v>
      </c>
    </row>
    <row r="140" spans="1:8" ht="15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0.11404303534564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5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0.138319067250922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1">
      <selection pane="topLeft" activeCell="F39" sqref="F39"/>
    </sheetView>
  </sheetViews>
  <sheetFormatPr defaultColWidth="9.14428571428571" defaultRowHeight="12.75"/>
  <cols>
    <col min="1" max="1" width="13.5714285714286" style="21" customWidth="1"/>
    <col min="2" max="2" width="18.1428571428571" style="21" bestFit="1" customWidth="1"/>
    <col min="3" max="3" width="20.5714285714286" style="21" customWidth="1"/>
    <col min="4" max="4" width="9.14285714285714" style="21"/>
    <col min="5" max="5" width="11.1428571428571" style="21" customWidth="1"/>
    <col min="6" max="6" width="23.5714285714286" style="21" customWidth="1"/>
    <col min="7" max="7" width="18.4285714285714" style="21" customWidth="1"/>
    <col min="8" max="16384" width="9.14285714285714" style="21"/>
  </cols>
  <sheetData>
    <row r="1" spans="1:1" ht="23.25">
      <c r="A1" s="20" t="s">
        <v>181</v>
      </c>
    </row>
    <row r="2" spans="3:3" ht="12" customHeight="1">
      <c r="C2" s="22"/>
    </row>
    <row r="3" spans="5:5" ht="15">
      <c r="E3" s="16" t="s">
        <v>176</v>
      </c>
    </row>
    <row r="4" spans="1:7" ht="15.75" thickBot="1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>
      <c r="A5" s="28"/>
      <c r="B5" s="28"/>
      <c r="C5" s="28"/>
      <c r="E5" s="27" t="s">
        <v>183</v>
      </c>
      <c r="F5" s="28"/>
      <c r="G5" s="29"/>
    </row>
    <row r="6" spans="1:7" ht="15">
      <c r="A6" s="30" t="s">
        <v>109</v>
      </c>
      <c r="B6" s="30" t="s">
        <v>82</v>
      </c>
      <c r="C6" s="30" t="str">
        <f t="shared" si="0" ref="C6:C16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>
      <c r="A18" s="28"/>
      <c r="B18" s="28"/>
      <c r="C18" s="28"/>
      <c r="E18" s="27" t="s">
        <v>112</v>
      </c>
      <c r="F18" s="28"/>
      <c r="G18" s="28"/>
    </row>
    <row r="19" spans="1:7" ht="15">
      <c r="A19" s="30" t="s">
        <v>105</v>
      </c>
      <c r="B19" s="30" t="s">
        <v>82</v>
      </c>
      <c r="C19" s="30" t="str">
        <f t="shared" si="1" ref="C19:C42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>
      <c r="A31" s="28"/>
      <c r="B31" s="28"/>
      <c r="C31" s="28"/>
      <c r="E31" s="27" t="s">
        <v>113</v>
      </c>
      <c r="F31" s="28"/>
      <c r="G31" s="28"/>
    </row>
    <row r="32" spans="1:7" ht="1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>
      <c r="A44" s="28"/>
      <c r="B44" s="28"/>
      <c r="C44" s="28"/>
      <c r="E44" s="27" t="s">
        <v>246</v>
      </c>
      <c r="F44" s="28"/>
      <c r="G44" s="29"/>
    </row>
    <row r="45" spans="1:7" ht="1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si="2" ref="F45:F47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>
      <c r="A48" s="28"/>
      <c r="B48" s="28"/>
      <c r="C48" s="28"/>
      <c r="E48" s="27" t="s">
        <v>115</v>
      </c>
      <c r="F48" s="28"/>
      <c r="G48" s="29"/>
    </row>
    <row r="49" spans="1:7" ht="1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>
      <c r="A50" s="31" t="s">
        <v>109</v>
      </c>
      <c r="B50" s="31" t="s">
        <v>191</v>
      </c>
      <c r="C50" s="31" t="str">
        <f t="shared" si="3" ref="C50:C61">"R-WH_"&amp;A50&amp;"_"&amp;B50&amp;"*"</f>
        <v>R-WH_Apt_BDL*</v>
      </c>
      <c r="E50" s="31" t="s">
        <v>1</v>
      </c>
      <c r="F50" s="31" t="str">
        <f t="shared" si="4" ref="F50:F61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>
      <c r="A62" s="28"/>
      <c r="B62" s="28"/>
      <c r="C62" s="28"/>
      <c r="E62" s="27" t="s">
        <v>116</v>
      </c>
      <c r="F62" s="28"/>
      <c r="G62" s="29"/>
    </row>
    <row r="63" spans="1:7" ht="1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>
      <c r="A64" s="31" t="s">
        <v>105</v>
      </c>
      <c r="B64" s="31" t="s">
        <v>191</v>
      </c>
      <c r="C64" s="31" t="str">
        <f t="shared" si="5" ref="C64:C66">"R-WH_"&amp;A64&amp;"_"&amp;B64&amp;"*"</f>
        <v>R-WH_Att_BDL*</v>
      </c>
      <c r="E64" s="31" t="s">
        <v>1</v>
      </c>
      <c r="F64" s="31" t="str">
        <f t="shared" si="6" ref="F64:F75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>
      <c r="A69" s="31" t="s">
        <v>105</v>
      </c>
      <c r="B69" s="31" t="s">
        <v>193</v>
      </c>
      <c r="C69" s="31" t="str">
        <f t="shared" si="7" ref="C69:C75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>
      <c r="A76" s="28"/>
      <c r="B76" s="28"/>
      <c r="C76" s="28"/>
      <c r="E76" s="27" t="s">
        <v>117</v>
      </c>
      <c r="F76" s="28"/>
      <c r="G76" s="29"/>
    </row>
    <row r="77" spans="1:7" ht="1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>
      <c r="A78" s="31" t="s">
        <v>114</v>
      </c>
      <c r="B78" s="31" t="s">
        <v>191</v>
      </c>
      <c r="C78" s="31" t="str">
        <f t="shared" si="8" ref="C78:C80">"R-WH_"&amp;A78&amp;"_"&amp;B78&amp;"*"</f>
        <v>R-WH_Det_BDL*</v>
      </c>
      <c r="E78" s="31" t="s">
        <v>1</v>
      </c>
      <c r="F78" s="31" t="str">
        <f t="shared" si="9" ref="F78:F8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>
      <c r="A83" s="31" t="s">
        <v>114</v>
      </c>
      <c r="B83" s="31" t="s">
        <v>193</v>
      </c>
      <c r="C83" s="31" t="str">
        <f t="shared" si="10" ref="C83:C89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169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167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253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2023-11-16T00:15:28Z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249447047710418</vt:r8>
  </property>
</Properties>
</file>