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BE9345D-50F6-4F26-B330-3A6796AAB897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38" l="1"/>
  <c r="J7" i="38"/>
  <c r="J8" i="38"/>
  <c r="J9" i="38"/>
  <c r="J10" i="38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U47" i="38" s="1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V38" i="38" l="1"/>
  <c r="Z52" i="38" s="1"/>
  <c r="U48" i="38"/>
  <c r="W47" i="38"/>
  <c r="J22" i="38" a="1"/>
  <c r="J22" i="38" s="1"/>
  <c r="J23" i="38" a="1"/>
  <c r="J23" i="38" s="1"/>
  <c r="J24" i="38" a="1"/>
  <c r="J24" i="38" s="1"/>
  <c r="J25" i="38" a="1"/>
  <c r="J25" i="38" s="1"/>
  <c r="J26" i="38" a="1"/>
  <c r="J26" i="38" s="1"/>
  <c r="J21" i="38" a="1"/>
  <c r="J21" i="38" s="1"/>
  <c r="V47" i="38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12" i="38" a="1"/>
  <c r="J12" i="38" s="1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4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<sst xmlns="http://schemas.openxmlformats.org/spreadsheetml/2006/main" count="11802" uniqueCount="662">
  <si>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</si>
  <si>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</si>
  <si>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</si>
  <si>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</si>
  <si>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</si>
  <si>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</si>
  <si>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</si>
  <si>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</si>
  <si>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</si>
  <si>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</si>
  <si>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</si>
  <si>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</si>
  <si>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</si>
  <si>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</si>
  <si>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</si>
  <si>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</si>
  <si>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</si>
  <si>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</si>
  <si>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</si>
  <si>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</si>
  <si>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</si>
  <si>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</si>
  <si>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</si>
  <si>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</si>
  <si>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</si>
  <si>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</si>
  <si>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</si>
  <si>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</si>
  <si>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</si>
  <si>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</si>
  <si>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</si>
  <si>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</si>
  <si>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</si>
  <si>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</si>
  <si>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</si>
  <si>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</si>
  <si>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</si>
  <si>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</si>
  <si>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</si>
  <si>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</si>
  <si>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</si>
  <si>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</si>
  <si>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</si>
  <si>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</si>
  <si>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</si>
  <si>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</si>
  <si>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</si>
  <si>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</si>
  <si>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</si>
  <si>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</si>
  <si>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</si>
  <si>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</si>
  <si>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</si>
  <si>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</si>
  <si>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</si>
  <si>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</si>
  <si>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</si>
  <si>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</si>
  <si>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</si>
  <si>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</si>
  <si>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</si>
  <si>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</si>
  <si>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</si>
  <si>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</si>
  <si>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</si>
  <si>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</si>
  <si>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</si>
  <si>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</si>
  <si>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</si>
  <si>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</si>
  <si>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</si>
  <si>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</si>
  <si>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</si>
  <si>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</si>
  <si>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</si>
  <si>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</si>
  <si>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</si>
  <si>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</si>
  <si>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</si>
  <si>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</si>
  <si>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</si>
  <si>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</si>
  <si>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</si>
  <si>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</si>
  <si>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</si>
  <si>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</si>
  <si>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</si>
  <si>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</si>
  <si>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</si>
  <si>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</si>
  <si>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</si>
  <si>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</si>
  <si>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</si>
  <si>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</si>
  <si>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</si>
  <si>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</si>
  <si>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</si>
  <si>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</si>
  <si>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</si>
  <si>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</si>
  <si>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</si>
  <si>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</si>
  <si>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</si>
  <si>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</si>
  <si>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</si>
  <si>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</si>
  <si>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</si>
  <si>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</si>
  <si>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</si>
  <si>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</si>
  <si>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</si>
  <si>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</si>
  <si>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</si>
  <si>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</si>
  <si>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</si>
  <si>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</si>
  <si>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</si>
  <si>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</si>
  <si>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</si>
  <si>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</si>
  <si>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</si>
  <si>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</si>
  <si>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</si>
  <si>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</si>
  <si>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</si>
  <si>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</si>
  <si>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</si>
  <si>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</si>
  <si>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</si>
  <si>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</si>
  <si>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</si>
  <si>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</si>
  <si>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</si>
  <si>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</si>
  <si>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</si>
  <si>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</si>
  <si>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</si>
  <si>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</si>
  <si>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</si>
  <si>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</si>
  <si>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</si>
  <si>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</si>
  <si>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</si>
  <si>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</si>
  <si>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</si>
  <si>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</si>
  <si>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</si>
  <si>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</si>
  <si>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</si>
  <si>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</si>
  <si>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</si>
  <si>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</si>
  <si>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</si>
  <si>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</si>
  <si>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</si>
  <si>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</si>
  <si>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</si>
  <si>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</si>
  <si>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</si>
  <si>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</si>
  <si>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</si>
  <si>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</si>
  <si>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</si>
  <si>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</si>
  <si>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</si>
  <si>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</si>
  <si>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</si>
  <si>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</si>
  <si>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</si>
  <si>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</si>
  <si>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</si>
  <si>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</si>
  <si>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</si>
  <si>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</si>
  <si>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</si>
  <si>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</si>
  <si>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</si>
  <si>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</si>
  <si>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</si>
  <si>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</si>
  <si>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</si>
  <si>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</si>
  <si>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</si>
  <si>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</si>
  <si>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</si>
  <si>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</si>
  <si>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</si>
  <si>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</si>
  <si>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</si>
  <si>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</si>
  <si>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</si>
  <si>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</si>
  <si>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</si>
  <si>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</si>
  <si>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</si>
  <si>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</si>
  <si>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</si>
  <si>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</si>
  <si>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</si>
  <si>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</si>
  <si>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</si>
  <si>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</si>
  <si>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</si>
  <si>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</si>
  <si>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</si>
  <si>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</si>
  <si>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</si>
  <si>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</si>
  <si>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</si>
  <si>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</si>
  <si>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</si>
  <si>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</si>
  <si>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</si>
  <si>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</si>
  <si>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</si>
  <si>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</si>
  <si>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</si>
  <si>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</si>
  <si>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</si>
  <si>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</si>
  <si>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</si>
  <si>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</si>
  <si>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</si>
  <si>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</si>
  <si>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</si>
  <si>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</si>
  <si>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</si>
  <si>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</si>
  <si>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</si>
  <si>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</si>
  <si>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</si>
  <si>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</si>
  <si>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</si>
  <si>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</si>
  <si>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</si>
  <si>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</si>
  <si>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</si>
  <si>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</si>
  <si>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</si>
  <si>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</si>
  <si>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</si>
  <si>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</si>
  <si>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</si>
  <si>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</si>
  <si>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</si>
  <si>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</si>
  <si>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</si>
  <si>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</si>
  <si>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</si>
  <si>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</si>
  <si>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</si>
  <si>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</si>
  <si>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</si>
  <si>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</si>
  <si>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</si>
  <si>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</si>
  <si>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</si>
  <si>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</si>
  <si>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</si>
  <si>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</si>
  <si>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</si>
  <si>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</si>
  <si>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</si>
  <si>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</si>
  <si>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</si>
  <si>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</si>
  <si>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</si>
  <si>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</si>
  <si>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</si>
  <si>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</si>
  <si>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</si>
  <si>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</si>
  <si>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</si>
  <si>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</si>
  <si>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</si>
  <si>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</si>
  <si>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</si>
  <si>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</si>
  <si>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</si>
  <si>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</si>
  <si>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</si>
  <si>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</si>
  <si>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</si>
  <si>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</si>
  <si>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</si>
  <si>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</si>
  <si>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</si>
  <si>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</si>
  <si>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</si>
  <si>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</si>
  <si>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</si>
  <si>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</si>
  <si>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</si>
  <si>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</si>
  <si>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</si>
  <si>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</si>
  <si>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</si>
  <si>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</si>
  <si>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</si>
  <si>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</si>
  <si>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</si>
  <si>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</si>
  <si>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</si>
  <si>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</si>
  <si>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</si>
  <si>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</si>
  <si>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</si>
  <si>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</si>
  <si>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</si>
  <si>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</si>
  <si>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</si>
  <si>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</si>
  <si>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</si>
  <si>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</si>
  <si>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</si>
  <si>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</si>
  <si>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</si>
  <si>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</si>
  <si>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</si>
  <si>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</si>
  <si>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</si>
  <si>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</si>
  <si>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</si>
  <si>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</si>
  <si>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</si>
  <si>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</si>
  <si>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</si>
  <si>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</si>
  <si>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</si>
  <si>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</si>
  <si>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</si>
  <si>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</si>
  <si>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</si>
  <si>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</si>
  <si>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</si>
  <si>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</si>
  <si>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</si>
  <si>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</si>
  <si>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</si>
  <si>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</si>
  <si>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</si>
  <si>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</si>
  <si>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</si>
  <si>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</si>
  <si>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</si>
  <si>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</si>
  <si>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</si>
  <si>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</si>
  <si>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</si>
  <si>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</si>
  <si>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</si>
  <si>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</si>
  <si>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</si>
  <si>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</si>
  <si>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</si>
  <si>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</si>
  <si>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</si>
  <si>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</si>
  <si>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</si>
  <si>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</si>
  <si>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</si>
  <si>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</si>
  <si>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</si>
  <si>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</si>
  <si>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</si>
  <si>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</si>
  <si>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</si>
  <si>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</si>
  <si>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</si>
  <si>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</si>
  <si>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</si>
  <si>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</si>
  <si>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</si>
  <si>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</si>
  <si>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</si>
  <si>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</si>
  <si>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</si>
  <si>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</si>
  <si>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</si>
  <si>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</si>
  <si>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</si>
  <si>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</si>
  <si>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</si>
  <si>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</si>
  <si>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</si>
  <si>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</si>
  <si>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</si>
  <si>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</si>
  <si>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</si>
  <si>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</si>
  <si>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</si>
  <si>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</si>
  <si>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</si>
  <si>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</si>
  <si>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</si>
  <si>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</si>
  <si>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</si>
  <si>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</si>
  <si>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</si>
  <si>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</si>
  <si>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</si>
  <si>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</si>
  <si>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</si>
  <si>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</si>
  <si>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</si>
  <si>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</si>
  <si>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</si>
  <si>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</si>
  <si>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</si>
  <si>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</si>
  <si>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</si>
  <si>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</si>
  <si>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</si>
  <si>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</si>
  <si>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</si>
  <si>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</si>
  <si>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</si>
  <si>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</si>
  <si>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</si>
  <si>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</si>
  <si>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</si>
  <si>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</si>
  <si>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</si>
  <si>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</si>
  <si>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</si>
  <si>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</si>
  <si>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</si>
  <si>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</si>
  <si>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</si>
  <si>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</si>
  <si>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</si>
  <si>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</si>
  <si>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</si>
  <si>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</si>
  <si>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</si>
  <si>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</si>
  <si>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</si>
  <si>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</si>
  <si>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</si>
  <si>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</si>
  <si>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</si>
  <si>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</si>
  <si>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</si>
  <si>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</si>
  <si>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</si>
  <si>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</si>
  <si>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</si>
  <si>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</si>
  <si>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</si>
  <si>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</si>
  <si>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</si>
  <si>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</si>
  <si>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</si>
  <si>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</si>
  <si>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</si>
  <si>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</si>
  <si>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</si>
  <si>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</si>
  <si>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</si>
  <si>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</si>
  <si>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</si>
  <si>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</si>
  <si>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</si>
  <si>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</si>
  <si>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</si>
  <si>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</si>
  <si>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</si>
  <si>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</si>
  <si>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</si>
  <si>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</si>
  <si>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</si>
  <si>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</si>
  <si>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</si>
  <si>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</si>
  <si>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</si>
  <si>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</si>
  <si>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</si>
  <si>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</si>
  <si>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</si>
  <si>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</si>
  <si>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</si>
  <si>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</si>
  <si>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</si>
  <si>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</si>
  <si>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</si>
  <si>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</si>
  <si>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</si>
  <si>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</si>
  <si>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</si>
  <si>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</si>
  <si>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</si>
  <si>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</si>
  <si>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</si>
  <si>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</si>
  <si>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</si>
  <si>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</si>
  <si>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</si>
  <si>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</si>
  <si>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</si>
  <si>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</si>
  <si>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</si>
  <si>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</si>
  <si>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</si>
  <si>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</si>
  <si>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</si>
  <si>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</si>
  <si>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</si>
  <si>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</si>
  <si>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</si>
  <si>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</si>
  <si>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</si>
  <si>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</si>
  <si>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</si>
  <si>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</si>
  <si>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</si>
  <si>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</si>
  <si>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</si>
  <si>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</si>
  <si>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</si>
  <si>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</si>
  <si>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</si>
  <si>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</si>
  <si>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</si>
  <si>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</si>
  <si>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</si>
  <si>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</si>
  <si>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</si>
  <si>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</si>
  <si>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</si>
  <si>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</si>
  <si>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</si>
  <si>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</si>
  <si>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</si>
  <si>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</si>
  <si>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</si>
  <si>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</si>
  <si>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</si>
  <si>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</si>
  <si>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</si>
  <si>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</si>
  <si>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</si>
  <si>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</si>
  <si>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</si>
  <si>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</si>
  <si>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</si>
  <si>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</si>
  <si>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</si>
  <si>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</si>
  <si>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</si>
  <si>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</si>
  <si>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</si>
  <si>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</si>
  <si>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</si>
  <si>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</si>
  <si>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</si>
  <si>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</si>
  <si>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</si>
  <si>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</si>
  <si>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</si>
  <si>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</si>
  <si>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</si>
  <si>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</si>
  <si>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</si>
  <si>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</si>
  <si>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</si>
  <si>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</si>
  <si>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</si>
  <si>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</si>
  <si>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</si>
  <si>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</si>
  <si>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</si>
  <si>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</si>
  <si>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</si>
  <si>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</si>
  <si>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</si>
  <si>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</si>
  <si>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</si>
  <si>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</si>
  <si>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</si>
  <si>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</si>
  <si>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</si>
  <si>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</si>
  <si>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</si>
  <si>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</si>
  <si>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</si>
  <si>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</si>
  <si>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</si>
  <si>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</si>
  <si>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</si>
  <si>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</si>
  <si>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</si>
  <si>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</si>
  <si>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</si>
  <si>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</si>
  <si>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</si>
  <si>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</si>
  <si>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</si>
  <si>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</si>
  <si>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</si>
  <si>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</si>
  <si>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</si>
  <si>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</si>
  <si>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</si>
  <si>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</si>
  <si>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</si>
  <si>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</si>
  <si>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</si>
  <si>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</si>
  <si>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</si>
  <si>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</si>
  <si>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</si>
  <si>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</si>
  <si>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</si>
  <si>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</si>
  <si>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</si>
  <si>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</si>
  <si>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</si>
  <si>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</si>
  <si>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</si>
  <si>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</si>
  <si>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</si>
  <si>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</si>
  <si>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</si>
  <si>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</si>
  <si>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</si>
  <si>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</si>
  <si>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</si>
  <si>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</si>
  <si>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</si>
  <si>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</si>
  <si>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</si>
  <si>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</si>
  <si>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</si>
  <si>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</si>
  <si>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</si>
  <si>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</si>
  <si>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</si>
  <si>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</si>
  <si>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</si>
  <si>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</si>
  <si>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</si>
  <si>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</si>
  <si>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</si>
  <si>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</si>
  <si>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</si>
  <si>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R-BLD_Att-N1,R-BLD_Att_A,R-BLD_Att_B1,R-BLD_Att_B2,R-RTFT-Att*</t>
  </si>
  <si>
    <t>R-BLD_Det-N1,R-BLD_Det_A,R-BLD_Det_B1,R-BLD_Det_B2,R-RTFT-Det*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</si>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</sst>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0"/>
  <sheetViews>
    <sheetView tabSelected="1" topLeftCell="A3" zoomScale="90" zoomScaleNormal="9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6" t="s">
        <v>29</v>
      </c>
      <c r="M5" s="134" t="s">
        <v>27</v>
      </c>
      <c r="Q5" s="184" t="s">
        <v>586</v>
      </c>
      <c r="R5" s="184"/>
      <c r="S5" s="184"/>
      <c r="U5" s="184" t="s">
        <v>587</v>
      </c>
      <c r="V5" s="184"/>
      <c r="W5" s="184"/>
      <c r="X5" s="184"/>
      <c r="Y5" s="184"/>
      <c r="AA5" s="184" t="s">
        <v>588</v>
      </c>
      <c r="AB5" s="184"/>
      <c r="AC5" s="184"/>
      <c r="AE5" s="184" t="s">
        <v>589</v>
      </c>
      <c r="AF5" s="184"/>
      <c r="AG5" s="184"/>
    </row>
    <row r="6" spans="1:36" ht="15.75" thickBot="1" x14ac:dyDescent="0.25">
      <c r="B6" s="129" t="s">
        <v>647</v>
      </c>
      <c r="D6" t="s">
        <v>648</v>
      </c>
      <c r="F6" t="s">
        <v>481</v>
      </c>
      <c r="H6">
        <v>2022</v>
      </c>
      <c r="I6" s="129" t="s">
        <v>214</v>
      </c>
      <c r="J6">
        <f>INDEX($U$33:$AA$38,MATCH(F6,$S$33:$S$38,0),MATCH($O$7,$U$27:$AA$27,0))</f>
        <v>0.99417194789886376</v>
      </c>
      <c r="K6">
        <v>0</v>
      </c>
      <c r="L6">
        <v>5</v>
      </c>
      <c r="M6" t="s">
        <v>649</v>
      </c>
      <c r="O6" s="176" t="s">
        <v>643</v>
      </c>
      <c r="Q6" s="137" t="s">
        <v>590</v>
      </c>
      <c r="R6" s="137" t="s">
        <v>591</v>
      </c>
      <c r="S6" s="137" t="s">
        <v>592</v>
      </c>
      <c r="U6" s="138" t="s">
        <v>593</v>
      </c>
      <c r="V6" s="137" t="s">
        <v>590</v>
      </c>
      <c r="W6" s="137" t="s">
        <v>591</v>
      </c>
      <c r="X6" s="137" t="s">
        <v>592</v>
      </c>
      <c r="Y6" s="139" t="s">
        <v>594</v>
      </c>
      <c r="AA6" s="140" t="s">
        <v>590</v>
      </c>
      <c r="AB6" s="141" t="s">
        <v>591</v>
      </c>
      <c r="AC6" s="142" t="s">
        <v>592</v>
      </c>
      <c r="AE6" s="140" t="s">
        <v>590</v>
      </c>
      <c r="AF6" s="141" t="s">
        <v>591</v>
      </c>
      <c r="AG6" s="142" t="s">
        <v>592</v>
      </c>
    </row>
    <row r="7" spans="1:36" ht="15" x14ac:dyDescent="0.2">
      <c r="B7" s="129" t="s">
        <v>654</v>
      </c>
      <c r="D7" t="s">
        <v>650</v>
      </c>
      <c r="F7" t="s">
        <v>482</v>
      </c>
      <c r="H7">
        <v>2019</v>
      </c>
      <c r="I7" s="129" t="s">
        <v>214</v>
      </c>
      <c r="J7">
        <f t="shared" ref="J7:J10" si="0">INDEX($U$33:$AA$38,MATCH(F7,$S$33:$S$38,0),MATCH($O$7,$U$27:$AA$27,0))</f>
        <v>0.92710242952401201</v>
      </c>
      <c r="K7">
        <v>0</v>
      </c>
      <c r="L7">
        <v>5</v>
      </c>
      <c r="M7" t="s">
        <v>658</v>
      </c>
      <c r="O7" s="177">
        <v>3.5</v>
      </c>
      <c r="P7" s="144" t="s">
        <v>596</v>
      </c>
      <c r="Q7" s="145">
        <v>68452</v>
      </c>
      <c r="R7" s="145">
        <v>94025</v>
      </c>
      <c r="S7" s="145">
        <v>31885</v>
      </c>
      <c r="U7" s="144" t="s">
        <v>597</v>
      </c>
      <c r="V7" s="146">
        <v>9418.8988568067343</v>
      </c>
      <c r="W7" s="146">
        <v>15472.073727176739</v>
      </c>
      <c r="X7" s="146">
        <v>20378.706337556119</v>
      </c>
      <c r="Y7" s="147">
        <v>45269.678921539591</v>
      </c>
      <c r="AA7" s="148">
        <v>1.0049999999999999</v>
      </c>
      <c r="AB7" s="148">
        <v>1.149</v>
      </c>
      <c r="AC7" s="148">
        <v>1.36</v>
      </c>
      <c r="AE7" s="148">
        <v>0.27300000000000002</v>
      </c>
      <c r="AF7" s="148">
        <v>0.34200000000000003</v>
      </c>
      <c r="AG7" s="148">
        <v>0.21299999999999999</v>
      </c>
    </row>
    <row r="8" spans="1:36" ht="15" x14ac:dyDescent="0.2">
      <c r="B8" s="129" t="s">
        <v>655</v>
      </c>
      <c r="D8" t="s">
        <v>651</v>
      </c>
      <c r="F8" t="s">
        <v>483</v>
      </c>
      <c r="H8">
        <v>2019</v>
      </c>
      <c r="I8" s="129" t="s">
        <v>214</v>
      </c>
      <c r="J8">
        <f t="shared" si="0"/>
        <v>0.87051976694100974</v>
      </c>
      <c r="K8">
        <v>0</v>
      </c>
      <c r="L8">
        <v>5</v>
      </c>
      <c r="M8" t="s">
        <v>659</v>
      </c>
      <c r="P8" s="149" t="s">
        <v>598</v>
      </c>
      <c r="Q8" s="150">
        <v>96213</v>
      </c>
      <c r="R8" s="150">
        <v>187505</v>
      </c>
      <c r="S8" s="150">
        <v>72100</v>
      </c>
      <c r="U8" s="149" t="s">
        <v>599</v>
      </c>
      <c r="V8" s="151">
        <v>7459.2913438514906</v>
      </c>
      <c r="W8" s="151">
        <v>9537.7783975583752</v>
      </c>
      <c r="X8" s="151">
        <v>9433.9012004747347</v>
      </c>
      <c r="Y8" s="152">
        <v>26430.9709418846</v>
      </c>
      <c r="AA8" s="153">
        <v>1.3959999999999999</v>
      </c>
      <c r="AB8" s="153">
        <v>1.6719999999999999</v>
      </c>
      <c r="AC8" s="153">
        <v>1.9019999999999999</v>
      </c>
      <c r="AE8" s="153">
        <v>0.32400000000000001</v>
      </c>
      <c r="AF8" s="153">
        <v>0.44500000000000001</v>
      </c>
      <c r="AG8" s="153">
        <v>0.34100000000000003</v>
      </c>
    </row>
    <row r="9" spans="1:36" ht="15" x14ac:dyDescent="0.2">
      <c r="B9" s="129" t="s">
        <v>656</v>
      </c>
      <c r="D9" t="s">
        <v>652</v>
      </c>
      <c r="F9" t="s">
        <v>484</v>
      </c>
      <c r="H9">
        <v>2019</v>
      </c>
      <c r="I9" s="129" t="s">
        <v>214</v>
      </c>
      <c r="J9">
        <f t="shared" si="0"/>
        <v>0.58254904641534866</v>
      </c>
      <c r="K9">
        <v>0</v>
      </c>
      <c r="L9">
        <v>5</v>
      </c>
      <c r="M9" t="s">
        <v>660</v>
      </c>
      <c r="P9" s="154" t="s">
        <v>600</v>
      </c>
      <c r="Q9" s="155">
        <v>109864</v>
      </c>
      <c r="R9" s="155">
        <v>248054</v>
      </c>
      <c r="S9" s="155">
        <v>106981</v>
      </c>
      <c r="U9" s="154" t="s">
        <v>601</v>
      </c>
      <c r="V9" s="156">
        <v>14041.847426430093</v>
      </c>
      <c r="W9" s="156">
        <v>17545.09295382088</v>
      </c>
      <c r="X9" s="156">
        <v>20090.949195825138</v>
      </c>
      <c r="Y9" s="157">
        <v>51677.889576076108</v>
      </c>
      <c r="AA9" s="158">
        <v>1.5840000000000001</v>
      </c>
      <c r="AB9" s="158">
        <v>1.8440000000000001</v>
      </c>
      <c r="AC9" s="158">
        <v>2.125</v>
      </c>
      <c r="AE9" s="158">
        <v>0.26800000000000002</v>
      </c>
      <c r="AF9" s="158">
        <v>0.45700000000000002</v>
      </c>
      <c r="AG9" s="158">
        <v>0.307</v>
      </c>
    </row>
    <row r="10" spans="1:36" ht="15" x14ac:dyDescent="0.2">
      <c r="B10" s="129" t="s">
        <v>657</v>
      </c>
      <c r="D10" t="s">
        <v>653</v>
      </c>
      <c r="F10" t="s">
        <v>480</v>
      </c>
      <c r="H10">
        <v>2019</v>
      </c>
      <c r="I10" s="129" t="s">
        <v>214</v>
      </c>
      <c r="J10">
        <f t="shared" si="0"/>
        <v>0.20397754353748057</v>
      </c>
      <c r="K10">
        <v>0</v>
      </c>
      <c r="L10">
        <v>5</v>
      </c>
      <c r="M10" t="s">
        <v>661</v>
      </c>
      <c r="P10" s="149" t="s">
        <v>602</v>
      </c>
      <c r="Q10" s="150">
        <v>119296</v>
      </c>
      <c r="R10" s="150">
        <v>292259</v>
      </c>
      <c r="S10" s="150">
        <v>142753</v>
      </c>
      <c r="U10" s="149" t="s">
        <v>603</v>
      </c>
      <c r="V10" s="151">
        <v>19924.480375055824</v>
      </c>
      <c r="W10" s="151">
        <v>49768.849685929476</v>
      </c>
      <c r="X10" s="151">
        <v>53466.210043981671</v>
      </c>
      <c r="Y10" s="152">
        <v>123159.54010496697</v>
      </c>
      <c r="AA10" s="153">
        <v>1.772</v>
      </c>
      <c r="AB10" s="153">
        <v>2.0150000000000001</v>
      </c>
      <c r="AC10" s="153">
        <v>2.3069999999999999</v>
      </c>
      <c r="AE10" s="153">
        <v>0.313</v>
      </c>
      <c r="AF10" s="153">
        <v>0.42799999999999999</v>
      </c>
      <c r="AG10" s="153">
        <v>0.29599999999999999</v>
      </c>
    </row>
    <row r="11" spans="1:36" ht="15" x14ac:dyDescent="0.2">
      <c r="B11" s="129" t="s">
        <v>637</v>
      </c>
      <c r="D11" t="s">
        <v>645</v>
      </c>
      <c r="E11" s="161"/>
      <c r="F11" s="161"/>
      <c r="G11" s="161"/>
      <c r="H11">
        <v>2019</v>
      </c>
      <c r="I11" s="129" t="s">
        <v>214</v>
      </c>
      <c r="J11" s="161">
        <v>-1</v>
      </c>
      <c r="K11" s="161">
        <v>0</v>
      </c>
      <c r="L11" s="161"/>
      <c r="M11" s="161" t="s">
        <v>610</v>
      </c>
      <c r="P11" s="154" t="s">
        <v>604</v>
      </c>
      <c r="Q11" s="155">
        <v>25861</v>
      </c>
      <c r="R11" s="155">
        <v>158745</v>
      </c>
      <c r="S11" s="155">
        <v>157558</v>
      </c>
      <c r="U11" s="154" t="s">
        <v>605</v>
      </c>
      <c r="V11" s="156">
        <v>58904.8034364337</v>
      </c>
      <c r="W11" s="156">
        <v>282151.52747564798</v>
      </c>
      <c r="X11" s="156">
        <v>251318.93361374349</v>
      </c>
      <c r="Y11" s="157">
        <v>592375.26452582516</v>
      </c>
      <c r="AA11" s="158">
        <v>1.9790000000000001</v>
      </c>
      <c r="AB11" s="158">
        <v>2.3239999999999998</v>
      </c>
      <c r="AC11" s="158">
        <v>2.61</v>
      </c>
      <c r="AE11" s="158">
        <v>0.60299999999999998</v>
      </c>
      <c r="AF11" s="158">
        <v>0.48899999999999999</v>
      </c>
      <c r="AG11" s="158">
        <v>0.40500000000000003</v>
      </c>
    </row>
    <row r="12" spans="1:36" ht="16.5" thickBot="1" x14ac:dyDescent="0.25">
      <c r="D12" t="s">
        <v>612</v>
      </c>
      <c r="H12">
        <v>2019</v>
      </c>
      <c r="I12" s="129" t="s">
        <v>214</v>
      </c>
      <c r="J12" s="143" cm="1">
        <f t="array" ref="J12">INDEX(-$AE$33:$AK$38,MATCH(D12,$AC$33:$AC$38,0),MATCH($O$7,$AE$27:$AK$27,0))</f>
        <v>-0.99973940839121955</v>
      </c>
      <c r="Q12" s="185" t="s">
        <v>606</v>
      </c>
      <c r="R12" s="185"/>
      <c r="S12" s="185"/>
      <c r="U12" s="149" t="s">
        <v>607</v>
      </c>
      <c r="V12" s="151">
        <v>43739.341649106158</v>
      </c>
      <c r="W12" s="151">
        <v>187627.02237661046</v>
      </c>
      <c r="X12" s="151">
        <v>166667.79141279124</v>
      </c>
      <c r="Y12" s="152">
        <v>398034.15543850785</v>
      </c>
      <c r="AA12" s="153">
        <v>2.2679999999999998</v>
      </c>
      <c r="AB12" s="153">
        <v>2.851</v>
      </c>
      <c r="AC12" s="153">
        <v>3.0779999999999998</v>
      </c>
      <c r="AE12" s="153">
        <v>0.84699999999999998</v>
      </c>
      <c r="AF12" s="153">
        <v>0.63400000000000001</v>
      </c>
      <c r="AG12" s="153">
        <v>0.68200000000000005</v>
      </c>
    </row>
    <row r="13" spans="1:36" ht="15.75" thickBot="1" x14ac:dyDescent="0.25">
      <c r="D13" t="s">
        <v>614</v>
      </c>
      <c r="H13">
        <v>2019</v>
      </c>
      <c r="I13" s="129" t="s">
        <v>214</v>
      </c>
      <c r="J13" s="143" cm="1">
        <f t="array" ref="J13">INDEX(-$AE$33:$AK$38,MATCH(D13,$AC$33:$AC$38,0),MATCH($O$7,$AE$27:$AK$27,0))</f>
        <v>-0.99191173064402915</v>
      </c>
      <c r="Q13" s="159" t="s">
        <v>455</v>
      </c>
      <c r="R13" s="159" t="s">
        <v>456</v>
      </c>
      <c r="S13" s="159" t="s">
        <v>457</v>
      </c>
      <c r="U13" s="154" t="s">
        <v>608</v>
      </c>
      <c r="V13" s="156">
        <v>25767.876472761334</v>
      </c>
      <c r="W13" s="156">
        <v>101418.89596184672</v>
      </c>
      <c r="X13" s="156">
        <v>81396.697989555512</v>
      </c>
      <c r="Y13" s="157">
        <v>208583.47042416356</v>
      </c>
      <c r="AA13" s="158">
        <v>2.694</v>
      </c>
      <c r="AB13" s="158">
        <v>3.512</v>
      </c>
      <c r="AC13" s="158">
        <v>3.7839999999999998</v>
      </c>
      <c r="AE13" s="158">
        <v>0.71399999999999997</v>
      </c>
      <c r="AF13" s="158">
        <v>0.92200000000000004</v>
      </c>
      <c r="AG13" s="158">
        <v>0.94</v>
      </c>
    </row>
    <row r="14" spans="1:36" ht="15" x14ac:dyDescent="0.2">
      <c r="D14" t="s">
        <v>615</v>
      </c>
      <c r="H14">
        <v>2019</v>
      </c>
      <c r="I14" s="129" t="s">
        <v>214</v>
      </c>
      <c r="J14" s="143" cm="1">
        <f t="array" ref="J14">INDEX(-$AE$33:$AK$38,MATCH(D14,$AC$33:$AC$38,0),MATCH($O$7,$AE$27:$AK$27,0))</f>
        <v>-0.8470018886690438</v>
      </c>
      <c r="P14" s="144" t="s">
        <v>596</v>
      </c>
      <c r="Q14" s="145">
        <v>64661</v>
      </c>
      <c r="R14" s="145">
        <v>74932</v>
      </c>
      <c r="S14" s="145">
        <v>19753</v>
      </c>
      <c r="U14" s="149" t="s">
        <v>609</v>
      </c>
      <c r="V14" s="151">
        <v>12331.173226884033</v>
      </c>
      <c r="W14" s="151">
        <v>50123.806027321167</v>
      </c>
      <c r="X14" s="151">
        <v>43241.005762967114</v>
      </c>
      <c r="Y14" s="152">
        <v>105695.98501717232</v>
      </c>
      <c r="AA14" s="153">
        <v>3.2970000000000002</v>
      </c>
      <c r="AB14" s="153">
        <v>4.1100000000000003</v>
      </c>
      <c r="AC14" s="153">
        <v>4.5039999999999996</v>
      </c>
      <c r="AE14" s="153">
        <v>0.97399999999999998</v>
      </c>
      <c r="AF14" s="153">
        <v>1.141</v>
      </c>
      <c r="AG14" s="153">
        <v>1.026</v>
      </c>
    </row>
    <row r="15" spans="1:36" ht="15.75" thickBot="1" x14ac:dyDescent="0.25">
      <c r="D15" t="s">
        <v>616</v>
      </c>
      <c r="H15">
        <v>2019</v>
      </c>
      <c r="I15" s="129" t="s">
        <v>214</v>
      </c>
      <c r="J15" s="143" cm="1">
        <f t="array" ref="J15">INDEX(-$AE$33:$AK$38,MATCH(D15,$AC$33:$AC$38,0),MATCH($O$7,$AE$27:$AK$27,0))</f>
        <v>-0.49480783925100147</v>
      </c>
      <c r="P15" s="149" t="s">
        <v>598</v>
      </c>
      <c r="Q15" s="150">
        <v>92181</v>
      </c>
      <c r="R15" s="150">
        <v>167226</v>
      </c>
      <c r="S15" s="150">
        <v>58089</v>
      </c>
      <c r="U15" s="162" t="s">
        <v>611</v>
      </c>
      <c r="V15" s="163">
        <v>15211.172212670604</v>
      </c>
      <c r="W15" s="163">
        <v>52706.674394088106</v>
      </c>
      <c r="X15" s="163">
        <v>78435.533443104825</v>
      </c>
      <c r="Y15" s="157">
        <v>146353.38004986354</v>
      </c>
      <c r="AA15" s="164">
        <v>4.7880000000000003</v>
      </c>
      <c r="AB15" s="164">
        <v>5.0789999999999997</v>
      </c>
      <c r="AC15" s="164">
        <v>6.0039999999999996</v>
      </c>
      <c r="AE15" s="165">
        <f>AVERAGE(AF15:AG15)</f>
        <v>1.5565</v>
      </c>
      <c r="AF15" s="164">
        <v>1.6439999999999999</v>
      </c>
      <c r="AG15" s="164">
        <v>1.4690000000000001</v>
      </c>
    </row>
    <row r="16" spans="1:36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INDEX(-$AE$33:$AK$38,MATCH(D16,$AC$33:$AC$38,0),MATCH($O$7,$AE$27:$AK$27,0))</f>
        <v>-0.29645675583092174</v>
      </c>
      <c r="P16" s="154" t="s">
        <v>600</v>
      </c>
      <c r="Q16" s="155">
        <v>105755</v>
      </c>
      <c r="R16" s="155">
        <v>227371</v>
      </c>
      <c r="S16" s="155">
        <v>92325</v>
      </c>
      <c r="U16" s="166" t="s">
        <v>613</v>
      </c>
      <c r="V16" s="167">
        <v>206798.88499999998</v>
      </c>
      <c r="W16" s="167">
        <v>766351.72099999979</v>
      </c>
      <c r="X16" s="167">
        <v>724429.72899999993</v>
      </c>
      <c r="Y16" s="168">
        <v>1697580.3349999997</v>
      </c>
    </row>
    <row r="17" spans="2:48" ht="15" x14ac:dyDescent="0.2">
      <c r="D17" t="s">
        <v>619</v>
      </c>
      <c r="H17">
        <v>2019</v>
      </c>
      <c r="I17" s="129" t="s">
        <v>214</v>
      </c>
      <c r="J17" s="143" cm="1">
        <f t="array" ref="J17">INDEX(-$AE$33:$AK$38,MATCH(D17,$AC$33:$AC$38,0),MATCH($O$7,$AE$27:$AK$27,0))</f>
        <v>-0.16841130134712209</v>
      </c>
      <c r="P17" s="149" t="s">
        <v>602</v>
      </c>
      <c r="Q17" s="150">
        <v>115137</v>
      </c>
      <c r="R17" s="150">
        <v>271365</v>
      </c>
      <c r="S17" s="150">
        <v>127680</v>
      </c>
    </row>
    <row r="18" spans="2:48" ht="15" x14ac:dyDescent="0.2">
      <c r="D18" s="129" t="s">
        <v>644</v>
      </c>
      <c r="F18" t="s">
        <v>466</v>
      </c>
      <c r="H18">
        <v>2019</v>
      </c>
      <c r="I18" s="129" t="s">
        <v>214</v>
      </c>
      <c r="J18">
        <v>1</v>
      </c>
      <c r="P18" s="154" t="s">
        <v>604</v>
      </c>
      <c r="Q18" s="155">
        <v>25764</v>
      </c>
      <c r="R18" s="155">
        <v>158416</v>
      </c>
      <c r="S18" s="155">
        <v>156690</v>
      </c>
    </row>
    <row r="19" spans="2:48" x14ac:dyDescent="0.2">
      <c r="D19" s="160"/>
      <c r="E19" s="160"/>
      <c r="F19" s="160"/>
      <c r="G19" s="160"/>
      <c r="H19" s="160">
        <v>0</v>
      </c>
      <c r="I19" s="129"/>
      <c r="J19" s="160"/>
      <c r="K19" s="160">
        <v>5</v>
      </c>
      <c r="L19" s="160"/>
      <c r="M19" s="160"/>
      <c r="T19" t="s">
        <v>617</v>
      </c>
    </row>
    <row r="20" spans="2:48" x14ac:dyDescent="0.2">
      <c r="B20" s="129" t="s">
        <v>638</v>
      </c>
      <c r="D20" t="s">
        <v>646</v>
      </c>
      <c r="E20" s="161"/>
      <c r="F20" s="161"/>
      <c r="G20" s="161"/>
      <c r="H20">
        <v>2019</v>
      </c>
      <c r="I20" s="129" t="s">
        <v>214</v>
      </c>
      <c r="J20" s="161">
        <v>-1</v>
      </c>
      <c r="K20" s="161">
        <v>0</v>
      </c>
      <c r="L20" s="161"/>
      <c r="M20" s="161" t="s">
        <v>621</v>
      </c>
    </row>
    <row r="21" spans="2:48" x14ac:dyDescent="0.2">
      <c r="D21" t="s">
        <v>622</v>
      </c>
      <c r="H21">
        <v>2019</v>
      </c>
      <c r="I21" s="129" t="s">
        <v>214</v>
      </c>
      <c r="J21" s="143" cm="1">
        <f t="array" ref="J21">INDEX(-$AO$33:$AU$38,MATCH(D21,$AM$33:$AM$38,0),MATCH($O$7,$AO$27:$AU$27,0))</f>
        <v>-0.99997215963294783</v>
      </c>
      <c r="T21" t="s">
        <v>620</v>
      </c>
    </row>
    <row r="22" spans="2:48" x14ac:dyDescent="0.2">
      <c r="D22" t="s">
        <v>623</v>
      </c>
      <c r="H22">
        <v>2019</v>
      </c>
      <c r="I22" s="129" t="s">
        <v>214</v>
      </c>
      <c r="J22" s="143" cm="1">
        <f t="array" ref="J22">INDEX(-$AO$33:$AU$38,MATCH(D22,$AM$33:$AM$38,0),MATCH($O$7,$AO$27:$AU$27,0))</f>
        <v>-0.98600872265415918</v>
      </c>
    </row>
    <row r="23" spans="2:48" x14ac:dyDescent="0.2">
      <c r="D23" t="s">
        <v>624</v>
      </c>
      <c r="H23">
        <v>2019</v>
      </c>
      <c r="I23" s="129" t="s">
        <v>214</v>
      </c>
      <c r="J23" s="143" cm="1">
        <f t="array" ref="J23">INDEX(-$AO$33:$AU$38,MATCH(D23,$AM$33:$AM$38,0),MATCH($O$7,$AO$27:$AU$27,0))</f>
        <v>-0.73196550526672355</v>
      </c>
    </row>
    <row r="24" spans="2:48" x14ac:dyDescent="0.2">
      <c r="D24" t="s">
        <v>625</v>
      </c>
      <c r="H24">
        <v>2019</v>
      </c>
      <c r="I24" s="129" t="s">
        <v>214</v>
      </c>
      <c r="J24" s="143" cm="1">
        <f t="array" ref="J24">INDEX(-$AO$33:$AU$38,MATCH(D24,$AM$33:$AM$38,0),MATCH($O$7,$AO$27:$AU$27,0))</f>
        <v>-0.38127737390844418</v>
      </c>
    </row>
    <row r="25" spans="2:48" x14ac:dyDescent="0.2">
      <c r="D25" t="s">
        <v>626</v>
      </c>
      <c r="H25">
        <v>2019</v>
      </c>
      <c r="I25" s="129" t="s">
        <v>214</v>
      </c>
      <c r="J25" s="143" cm="1">
        <f t="array" ref="J25">INDEX(-$AO$33:$AU$38,MATCH(D25,$AM$33:$AM$38,0),MATCH($O$7,$AO$27:$AU$27,0))</f>
        <v>-0.16389933245411942</v>
      </c>
    </row>
    <row r="26" spans="2:48" x14ac:dyDescent="0.2">
      <c r="D26" t="s">
        <v>632</v>
      </c>
      <c r="H26">
        <v>2019</v>
      </c>
      <c r="I26" s="129" t="s">
        <v>214</v>
      </c>
      <c r="J26" s="143" cm="1">
        <f t="array" ref="J26">INDEX(-$AO$33:$AU$38,MATCH(D26,$AM$33:$AM$38,0),MATCH($O$7,$AO$27:$AU$27,0))</f>
        <v>-4.4138172035112347E-2</v>
      </c>
    </row>
    <row r="27" spans="2:48" x14ac:dyDescent="0.2">
      <c r="D27" t="s">
        <v>644</v>
      </c>
      <c r="F27" t="s">
        <v>467</v>
      </c>
      <c r="H27">
        <v>2019</v>
      </c>
      <c r="I27" s="129" t="s">
        <v>214</v>
      </c>
      <c r="J27">
        <v>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D28" s="160"/>
      <c r="E28" s="160"/>
      <c r="F28" s="160"/>
      <c r="G28" s="160"/>
      <c r="H28" s="160">
        <v>0</v>
      </c>
      <c r="I28" s="129"/>
      <c r="J28" s="160"/>
      <c r="K28" s="160">
        <v>5</v>
      </c>
      <c r="L28" s="160"/>
      <c r="M28" s="160"/>
      <c r="U28" s="182" t="s">
        <v>590</v>
      </c>
      <c r="V28" s="183"/>
      <c r="W28" s="183"/>
      <c r="X28" s="183"/>
      <c r="Y28" s="183"/>
      <c r="Z28" s="183"/>
      <c r="AA28" s="183"/>
      <c r="AB28" s="183"/>
      <c r="AD28" s="183" t="s">
        <v>591</v>
      </c>
      <c r="AE28" s="183"/>
      <c r="AF28" s="183"/>
      <c r="AG28" s="183"/>
      <c r="AH28" s="183"/>
      <c r="AI28" s="183"/>
      <c r="AJ28" s="183"/>
      <c r="AK28" s="183"/>
      <c r="AL28" s="183"/>
      <c r="AN28" s="182" t="s">
        <v>592</v>
      </c>
      <c r="AO28" s="183"/>
      <c r="AP28" s="183"/>
      <c r="AQ28" s="183"/>
      <c r="AR28" s="183"/>
      <c r="AS28" s="183"/>
      <c r="AT28" s="183"/>
      <c r="AU28" s="183"/>
      <c r="AV28" s="183"/>
    </row>
    <row r="29" spans="2:48" ht="15.75" thickBot="1" x14ac:dyDescent="0.25">
      <c r="U29" s="144" t="s">
        <v>596</v>
      </c>
      <c r="V29" s="149" t="s">
        <v>598</v>
      </c>
      <c r="W29" s="154" t="s">
        <v>600</v>
      </c>
      <c r="X29" s="149" t="s">
        <v>627</v>
      </c>
      <c r="Y29" s="149" t="s">
        <v>628</v>
      </c>
      <c r="Z29" s="149" t="s">
        <v>629</v>
      </c>
      <c r="AA29" s="149" t="s">
        <v>630</v>
      </c>
      <c r="AB29" s="149" t="s">
        <v>631</v>
      </c>
      <c r="AE29" s="144" t="s">
        <v>596</v>
      </c>
      <c r="AF29" s="149" t="s">
        <v>598</v>
      </c>
      <c r="AG29" s="154" t="s">
        <v>600</v>
      </c>
      <c r="AH29" s="149" t="s">
        <v>627</v>
      </c>
      <c r="AI29" s="149" t="s">
        <v>628</v>
      </c>
      <c r="AJ29" s="149" t="s">
        <v>629</v>
      </c>
      <c r="AK29" s="149" t="s">
        <v>630</v>
      </c>
      <c r="AL29" s="149" t="s">
        <v>631</v>
      </c>
      <c r="AO29" s="144" t="s">
        <v>596</v>
      </c>
      <c r="AP29" s="149" t="s">
        <v>598</v>
      </c>
      <c r="AQ29" s="154" t="s">
        <v>600</v>
      </c>
      <c r="AR29" s="149" t="s">
        <v>627</v>
      </c>
      <c r="AS29" s="149" t="s">
        <v>628</v>
      </c>
      <c r="AT29" s="149" t="s">
        <v>629</v>
      </c>
      <c r="AU29" s="149" t="s">
        <v>630</v>
      </c>
      <c r="AV29" s="149" t="s">
        <v>631</v>
      </c>
    </row>
    <row r="30" spans="2:48" ht="15" x14ac:dyDescent="0.2">
      <c r="T30" s="144" t="s">
        <v>597</v>
      </c>
      <c r="U30" s="169">
        <f>_xlfn.NORM.DIST($U$27,AA7,AE7,TRUE)</f>
        <v>0.99986614214614677</v>
      </c>
      <c r="V30" s="169">
        <f>_xlfn.NORM.DIST($V$27,AA7,AE7,TRUE)</f>
        <v>0.99999895018069218</v>
      </c>
      <c r="W30" s="169">
        <f>_xlfn.NORM.DIST($W$27,AA7,AE7,TRUE)</f>
        <v>0.99999997827100517</v>
      </c>
      <c r="X30" s="169">
        <f>_xlfn.NORM.DIST($X$27,AA7,AE7,TRUE)</f>
        <v>0.99999999999986411</v>
      </c>
      <c r="Y30" s="169">
        <f>_xlfn.NORM.DIST($Y$27,AA7,AE7,TRUE)</f>
        <v>1</v>
      </c>
      <c r="Z30" s="169">
        <f>_xlfn.NORM.DIST($Z$27,AA7,AE7,TRUE)</f>
        <v>1</v>
      </c>
      <c r="AA30" s="169">
        <f>_xlfn.NORM.DIST($AA$27,AA7,AE7,TRUE)</f>
        <v>1</v>
      </c>
      <c r="AB30" s="169">
        <v>0</v>
      </c>
      <c r="AD30" s="144" t="s">
        <v>597</v>
      </c>
      <c r="AE30" s="169">
        <f>_xlfn.NORM.DIST($AE$27,AB7,AF7,TRUE)</f>
        <v>0.99358230344905218</v>
      </c>
      <c r="AF30" s="169">
        <f>_xlfn.NORM.DIST($AF$27,AB7,AF7,TRUE)</f>
        <v>0.99961797061500135</v>
      </c>
      <c r="AG30" s="169">
        <f>_xlfn.NORM.DIST($AG$27,AB7,AF7,TRUE)</f>
        <v>0.99996097211163748</v>
      </c>
      <c r="AH30" s="169">
        <f>_xlfn.NORM.DIST($AH$27,AB7,AF7,TRUE)</f>
        <v>0.99999996888648002</v>
      </c>
      <c r="AI30" s="169">
        <f>_xlfn.NORM.DIST($AI$27,AB7,AF7,TRUE)</f>
        <v>0.9999999999968846</v>
      </c>
      <c r="AJ30" s="169">
        <f>_xlfn.NORM.DIST($AJ$27,AB7,AF7,TRUE)</f>
        <v>1</v>
      </c>
      <c r="AK30" s="169">
        <f>_xlfn.NORM.DIST($AK$27,AB7,AF7,TRUE)</f>
        <v>1</v>
      </c>
      <c r="AL30" s="169">
        <v>0</v>
      </c>
      <c r="AN30" s="144" t="s">
        <v>597</v>
      </c>
      <c r="AO30" s="169">
        <f>_xlfn.NORM.DIST($AO$27,AC7,AG7,TRUE)</f>
        <v>0.99867076285153633</v>
      </c>
      <c r="AP30" s="169">
        <f>_xlfn.NORM.DIST($AP$27,AC7,AG7,TRUE)</f>
        <v>0.99999490602709384</v>
      </c>
      <c r="AQ30" s="169">
        <f>_xlfn.NORM.DIST($AQ$27,AC7,AG7,TRUE)</f>
        <v>0.99999995653338158</v>
      </c>
      <c r="AR30" s="169">
        <f>_xlfn.NORM.DIST($AR$27,AC7,AG7,TRUE)</f>
        <v>0.99999999999999312</v>
      </c>
      <c r="AS30" s="169">
        <f>_xlfn.NORM.DIST($AS$27,AC7,AG7,TRUE)</f>
        <v>1</v>
      </c>
      <c r="AT30" s="169">
        <f>_xlfn.NORM.DIST($AT$27,AC7,AG7,TRUE)</f>
        <v>1</v>
      </c>
      <c r="AU30" s="169">
        <f>_xlfn.NORM.DIST($AU$27,AC7,AG7,TRUE)</f>
        <v>1</v>
      </c>
      <c r="AV30" s="169">
        <v>0</v>
      </c>
    </row>
    <row r="31" spans="2:48" ht="15" x14ac:dyDescent="0.2">
      <c r="T31" s="149" t="s">
        <v>599</v>
      </c>
      <c r="U31" s="169">
        <f t="shared" ref="U31:U38" si="1">_xlfn.NORM.DIST($U$27,AA8,AE8,TRUE)</f>
        <v>0.96885301500182108</v>
      </c>
      <c r="V31" s="169">
        <f t="shared" ref="V31:V38" si="2">_xlfn.NORM.DIST($V$27,AA8,AE8,TRUE)</f>
        <v>0.99736560266376562</v>
      </c>
      <c r="W31" s="169">
        <f t="shared" ref="W31:W38" si="3">_xlfn.NORM.DIST($W$27,AA8,AE8,TRUE)</f>
        <v>0.99967208422117826</v>
      </c>
      <c r="X31" s="169">
        <f t="shared" ref="X31:X38" si="4">_xlfn.NORM.DIST($X$27,AA8,AE8,TRUE)</f>
        <v>0.99999963010770987</v>
      </c>
      <c r="Y31" s="169">
        <f t="shared" ref="Y31:Y38" si="5">_xlfn.NORM.DIST($Y$27,AA8,AE8,TRUE)</f>
        <v>0.99999999995815858</v>
      </c>
      <c r="Z31" s="169">
        <f t="shared" ref="Z31:Z38" si="6">_xlfn.NORM.DIST($Z$27,AA8,AE8,TRUE)</f>
        <v>0.99999999999999956</v>
      </c>
      <c r="AA31" s="169">
        <f t="shared" ref="AA31:AA38" si="7">_xlfn.NORM.DIST($AA$27,AA8,AE8,TRUE)</f>
        <v>1</v>
      </c>
      <c r="AB31" s="169">
        <v>0</v>
      </c>
      <c r="AD31" s="149" t="s">
        <v>599</v>
      </c>
      <c r="AE31" s="169">
        <f t="shared" ref="AE31:AE38" si="8">_xlfn.NORM.DIST($AE$27,AB8,AF8,TRUE)</f>
        <v>0.7694627396275191</v>
      </c>
      <c r="AF31" s="169">
        <f t="shared" ref="AF31:AF38" si="9">_xlfn.NORM.DIST($AF$27,AB8,AF8,TRUE)</f>
        <v>0.92091247414921895</v>
      </c>
      <c r="AG31" s="169">
        <f t="shared" ref="AG31:AG38" si="10">_xlfn.NORM.DIST($AG$27,AB8,AF8,TRUE)</f>
        <v>0.96860489728090593</v>
      </c>
      <c r="AH31" s="169">
        <f t="shared" ref="AH31:AH38" si="11">_xlfn.NORM.DIST($AH$27,AB8,AF8,TRUE)</f>
        <v>0.99857871934570608</v>
      </c>
      <c r="AI31" s="169">
        <f t="shared" ref="AI31:AI38" si="12">_xlfn.NORM.DIST($AI$27,AB8,AF8,TRUE)</f>
        <v>0.99998003334500252</v>
      </c>
      <c r="AJ31" s="169">
        <f t="shared" ref="AJ31:AJ38" si="13">_xlfn.NORM.DIST($AJ$27,AB8,AF8,TRUE)</f>
        <v>0.99999991591209203</v>
      </c>
      <c r="AK31" s="169">
        <f t="shared" ref="AK31:AK38" si="14">_xlfn.NORM.DIST($AK$27,AB8,AF8,TRUE)</f>
        <v>0.99999999989582478</v>
      </c>
      <c r="AL31" s="169">
        <v>0</v>
      </c>
      <c r="AN31" s="149" t="s">
        <v>599</v>
      </c>
      <c r="AO31" s="169">
        <f t="shared" ref="AO31:AO38" si="15">_xlfn.NORM.DIST($AO$27,AC8,AG8,TRUE)</f>
        <v>0.6130931526036395</v>
      </c>
      <c r="AP31" s="169">
        <f t="shared" ref="AP31:AP38" si="16">_xlfn.NORM.DIST($AP$27,AC8,AG8,TRUE)</f>
        <v>0.87842619586393023</v>
      </c>
      <c r="AQ31" s="169">
        <f t="shared" ref="AQ31:AQ38" si="17">_xlfn.NORM.DIST($AQ$27,AC8,AG8,TRUE)</f>
        <v>0.9602560960127382</v>
      </c>
      <c r="AR31" s="169">
        <f t="shared" ref="AR31:AR38" si="18">_xlfn.NORM.DIST($AR$27,AC8,AG8,TRUE)</f>
        <v>0.99935891586967851</v>
      </c>
      <c r="AS31" s="169">
        <f t="shared" ref="AS31:AS38" si="19">_xlfn.NORM.DIST($AS$27,AC8,AG8,TRUE)</f>
        <v>0.99999860849411715</v>
      </c>
      <c r="AT31" s="169">
        <f t="shared" ref="AT31:AT38" si="20">_xlfn.NORM.DIST($AT$27,AC8,AG8,TRUE)</f>
        <v>0.99999999961862751</v>
      </c>
      <c r="AU31" s="169">
        <f t="shared" ref="AU31:AU38" si="21">_xlfn.NORM.DIST($AU$27,AC8,AG8,TRUE)</f>
        <v>0.99999999999998723</v>
      </c>
      <c r="AV31" s="169">
        <v>0</v>
      </c>
    </row>
    <row r="32" spans="2:48" ht="15" x14ac:dyDescent="0.2">
      <c r="T32" s="154" t="s">
        <v>601</v>
      </c>
      <c r="U32" s="169">
        <f t="shared" si="1"/>
        <v>0.93969745300565943</v>
      </c>
      <c r="V32" s="169">
        <f t="shared" si="2"/>
        <v>0.99622594121059427</v>
      </c>
      <c r="W32" s="169">
        <f t="shared" si="3"/>
        <v>0.99968448066910742</v>
      </c>
      <c r="X32" s="169">
        <f t="shared" si="4"/>
        <v>0.99999993665897058</v>
      </c>
      <c r="Y32" s="169">
        <f t="shared" si="5"/>
        <v>0.99999999999956379</v>
      </c>
      <c r="Z32" s="169">
        <f t="shared" si="6"/>
        <v>1</v>
      </c>
      <c r="AA32" s="169">
        <f t="shared" si="7"/>
        <v>1</v>
      </c>
      <c r="AB32" s="169">
        <v>0</v>
      </c>
      <c r="AD32" s="154" t="s">
        <v>601</v>
      </c>
      <c r="AE32" s="169">
        <f t="shared" si="8"/>
        <v>0.63358245624321075</v>
      </c>
      <c r="AF32" s="169">
        <f t="shared" si="9"/>
        <v>0.84081469035187228</v>
      </c>
      <c r="AG32" s="169">
        <f t="shared" si="10"/>
        <v>0.92442034414706997</v>
      </c>
      <c r="AH32" s="169">
        <f t="shared" si="11"/>
        <v>0.99428940010152511</v>
      </c>
      <c r="AI32" s="169">
        <f t="shared" si="12"/>
        <v>0.99985475279512115</v>
      </c>
      <c r="AJ32" s="169">
        <f t="shared" si="13"/>
        <v>0.99999880751297388</v>
      </c>
      <c r="AK32" s="169">
        <f t="shared" si="14"/>
        <v>0.99999999691006625</v>
      </c>
      <c r="AL32" s="169">
        <v>0</v>
      </c>
      <c r="AN32" s="154" t="s">
        <v>601</v>
      </c>
      <c r="AO32" s="169">
        <f t="shared" si="15"/>
        <v>0.34194299028735675</v>
      </c>
      <c r="AP32" s="169">
        <f t="shared" si="16"/>
        <v>0.71567219724569331</v>
      </c>
      <c r="AQ32" s="169">
        <f t="shared" si="17"/>
        <v>0.88905130905570107</v>
      </c>
      <c r="AR32" s="169">
        <f t="shared" si="18"/>
        <v>0.99781515762844886</v>
      </c>
      <c r="AS32" s="169">
        <f t="shared" si="19"/>
        <v>0.99999624728992065</v>
      </c>
      <c r="AT32" s="169">
        <f t="shared" si="20"/>
        <v>0.99999999949395513</v>
      </c>
      <c r="AU32" s="169">
        <f t="shared" si="21"/>
        <v>0.99999999999999489</v>
      </c>
      <c r="AV32" s="169">
        <v>0</v>
      </c>
    </row>
    <row r="33" spans="9:48" ht="15" x14ac:dyDescent="0.2">
      <c r="S33" t="s">
        <v>595</v>
      </c>
      <c r="T33" s="149" t="s">
        <v>603</v>
      </c>
      <c r="U33" s="169">
        <f t="shared" si="1"/>
        <v>0.76682617615099935</v>
      </c>
      <c r="V33" s="169">
        <f t="shared" si="2"/>
        <v>0.95418880111755022</v>
      </c>
      <c r="W33" s="169">
        <f t="shared" si="3"/>
        <v>0.98998748585906793</v>
      </c>
      <c r="X33" s="169">
        <f t="shared" si="4"/>
        <v>0.99995633197497646</v>
      </c>
      <c r="Y33" s="169">
        <f t="shared" si="5"/>
        <v>0.99999998312382343</v>
      </c>
      <c r="Z33" s="169">
        <f t="shared" si="6"/>
        <v>0.99999999999945333</v>
      </c>
      <c r="AA33" s="169">
        <f t="shared" si="7"/>
        <v>1</v>
      </c>
      <c r="AB33" s="169">
        <v>0</v>
      </c>
      <c r="AC33" t="s">
        <v>612</v>
      </c>
      <c r="AD33" s="149" t="s">
        <v>603</v>
      </c>
      <c r="AE33" s="169">
        <f t="shared" si="8"/>
        <v>0.48602123970467664</v>
      </c>
      <c r="AF33" s="169">
        <f t="shared" si="9"/>
        <v>0.74725860659793841</v>
      </c>
      <c r="AG33" s="169">
        <f t="shared" si="10"/>
        <v>0.87143015426775872</v>
      </c>
      <c r="AH33" s="169">
        <f t="shared" si="11"/>
        <v>0.98931553681492335</v>
      </c>
      <c r="AI33" s="169">
        <f t="shared" si="12"/>
        <v>0.99973940839121955</v>
      </c>
      <c r="AJ33" s="169">
        <f t="shared" si="13"/>
        <v>0.99999823974334678</v>
      </c>
      <c r="AK33" s="169">
        <f t="shared" si="14"/>
        <v>0.99999999680227936</v>
      </c>
      <c r="AL33" s="169">
        <v>0</v>
      </c>
      <c r="AM33" t="s">
        <v>622</v>
      </c>
      <c r="AN33" s="149" t="s">
        <v>603</v>
      </c>
      <c r="AO33" s="169">
        <f t="shared" si="15"/>
        <v>0.14983014442834014</v>
      </c>
      <c r="AP33" s="169">
        <f t="shared" si="16"/>
        <v>0.49056643348839696</v>
      </c>
      <c r="AQ33" s="169">
        <f t="shared" si="17"/>
        <v>0.74280813134921952</v>
      </c>
      <c r="AR33" s="169">
        <f t="shared" si="18"/>
        <v>0.9903894839477374</v>
      </c>
      <c r="AS33" s="169">
        <f t="shared" si="19"/>
        <v>0.99997215963294783</v>
      </c>
      <c r="AT33" s="169">
        <f t="shared" si="20"/>
        <v>0.99999999466107425</v>
      </c>
      <c r="AU33" s="169">
        <f t="shared" si="21"/>
        <v>0.99999999999993627</v>
      </c>
      <c r="AV33" s="169">
        <v>0</v>
      </c>
    </row>
    <row r="34" spans="9:48" ht="15" x14ac:dyDescent="0.2">
      <c r="S34" t="s">
        <v>481</v>
      </c>
      <c r="T34" s="154" t="s">
        <v>605</v>
      </c>
      <c r="U34" s="169">
        <f t="shared" si="1"/>
        <v>0.5138907043261417</v>
      </c>
      <c r="V34" s="169">
        <f t="shared" si="2"/>
        <v>0.70275414783970647</v>
      </c>
      <c r="W34" s="169">
        <f t="shared" si="3"/>
        <v>0.80620969874302539</v>
      </c>
      <c r="X34" s="169">
        <f t="shared" si="4"/>
        <v>0.95479136080813631</v>
      </c>
      <c r="Y34" s="169">
        <f t="shared" si="5"/>
        <v>0.99417194789886376</v>
      </c>
      <c r="Z34" s="169">
        <f t="shared" si="6"/>
        <v>0.99959823430951478</v>
      </c>
      <c r="AA34" s="169">
        <f t="shared" si="7"/>
        <v>0.99998547336263233</v>
      </c>
      <c r="AB34" s="169">
        <v>0</v>
      </c>
      <c r="AC34" t="s">
        <v>614</v>
      </c>
      <c r="AD34" s="154" t="s">
        <v>605</v>
      </c>
      <c r="AE34" s="169">
        <f t="shared" si="8"/>
        <v>0.25380085256173046</v>
      </c>
      <c r="AF34" s="169">
        <f t="shared" si="9"/>
        <v>0.48042786872418958</v>
      </c>
      <c r="AG34" s="169">
        <f t="shared" si="10"/>
        <v>0.64054584703308814</v>
      </c>
      <c r="AH34" s="169">
        <f t="shared" si="11"/>
        <v>0.91657755012121211</v>
      </c>
      <c r="AI34" s="169">
        <f t="shared" si="12"/>
        <v>0.99191173064402915</v>
      </c>
      <c r="AJ34" s="169">
        <f t="shared" si="13"/>
        <v>0.99969530786128746</v>
      </c>
      <c r="AK34" s="169">
        <f t="shared" si="14"/>
        <v>0.9999957044409139</v>
      </c>
      <c r="AL34" s="169">
        <v>0</v>
      </c>
      <c r="AM34" t="s">
        <v>623</v>
      </c>
      <c r="AN34" s="154" t="s">
        <v>605</v>
      </c>
      <c r="AO34" s="169">
        <f t="shared" si="15"/>
        <v>6.6011404930960929E-2</v>
      </c>
      <c r="AP34" s="169">
        <f t="shared" si="16"/>
        <v>0.22200714259760385</v>
      </c>
      <c r="AQ34" s="169">
        <f t="shared" si="17"/>
        <v>0.39296290098211079</v>
      </c>
      <c r="AR34" s="169">
        <f t="shared" si="18"/>
        <v>0.83221694488457221</v>
      </c>
      <c r="AS34" s="169">
        <f t="shared" si="19"/>
        <v>0.98600872265415918</v>
      </c>
      <c r="AT34" s="169">
        <f t="shared" si="20"/>
        <v>0.99970053530100189</v>
      </c>
      <c r="AU34" s="169">
        <f t="shared" si="21"/>
        <v>0.99999846937326342</v>
      </c>
      <c r="AV34" s="169">
        <v>0</v>
      </c>
    </row>
    <row r="35" spans="9:48" ht="15" x14ac:dyDescent="0.2">
      <c r="S35" t="s">
        <v>482</v>
      </c>
      <c r="T35" s="149" t="s">
        <v>607</v>
      </c>
      <c r="U35" s="169">
        <f>_xlfn.NORM.DIST($U$27,AA12,AE12,TRUE)</f>
        <v>0.37584533679027893</v>
      </c>
      <c r="V35" s="169">
        <f t="shared" si="2"/>
        <v>0.51506861469064869</v>
      </c>
      <c r="W35" s="169">
        <f t="shared" si="3"/>
        <v>0.60792230376456446</v>
      </c>
      <c r="X35" s="169">
        <f t="shared" si="4"/>
        <v>0.80626831138166599</v>
      </c>
      <c r="Y35" s="169">
        <f t="shared" si="5"/>
        <v>0.92710242952401201</v>
      </c>
      <c r="Z35" s="169">
        <f t="shared" si="6"/>
        <v>0.9795658771957636</v>
      </c>
      <c r="AA35" s="169">
        <f t="shared" si="7"/>
        <v>0.99579540336422534</v>
      </c>
      <c r="AB35" s="169">
        <v>0</v>
      </c>
      <c r="AC35" t="s">
        <v>615</v>
      </c>
      <c r="AD35" s="149" t="s">
        <v>607</v>
      </c>
      <c r="AE35" s="169">
        <f t="shared" si="8"/>
        <v>8.9754023843298891E-2</v>
      </c>
      <c r="AF35" s="169">
        <f t="shared" si="9"/>
        <v>0.19240027281705166</v>
      </c>
      <c r="AG35" s="169">
        <f t="shared" si="10"/>
        <v>0.28991681177663592</v>
      </c>
      <c r="AH35" s="169">
        <f t="shared" si="11"/>
        <v>0.59290175446950721</v>
      </c>
      <c r="AI35" s="169">
        <f t="shared" si="12"/>
        <v>0.8470018886690438</v>
      </c>
      <c r="AJ35" s="169">
        <f t="shared" si="13"/>
        <v>0.96503029194003964</v>
      </c>
      <c r="AK35" s="169">
        <f t="shared" si="14"/>
        <v>0.99535165071760523</v>
      </c>
      <c r="AL35" s="169">
        <v>0</v>
      </c>
      <c r="AM35" t="s">
        <v>624</v>
      </c>
      <c r="AN35" s="149" t="s">
        <v>607</v>
      </c>
      <c r="AO35" s="169">
        <f t="shared" si="15"/>
        <v>5.6979596817344061E-2</v>
      </c>
      <c r="AP35" s="169">
        <f t="shared" si="16"/>
        <v>0.12698439253107691</v>
      </c>
      <c r="AQ35" s="169">
        <f t="shared" si="17"/>
        <v>0.19835620119859471</v>
      </c>
      <c r="AR35" s="169">
        <f t="shared" si="18"/>
        <v>0.45447244481580307</v>
      </c>
      <c r="AS35" s="169">
        <f t="shared" si="19"/>
        <v>0.73196550526672355</v>
      </c>
      <c r="AT35" s="169">
        <f t="shared" si="20"/>
        <v>0.91179733138324648</v>
      </c>
      <c r="AU35" s="169">
        <f t="shared" si="21"/>
        <v>0.98146734609448394</v>
      </c>
      <c r="AV35" s="169">
        <v>0</v>
      </c>
    </row>
    <row r="36" spans="9:48" ht="15" x14ac:dyDescent="0.2">
      <c r="S36" t="s">
        <v>483</v>
      </c>
      <c r="T36" s="154" t="s">
        <v>608</v>
      </c>
      <c r="U36" s="169">
        <f t="shared" si="1"/>
        <v>0.16552806134367962</v>
      </c>
      <c r="V36" s="169">
        <f t="shared" si="2"/>
        <v>0.29053559209062707</v>
      </c>
      <c r="W36" s="169">
        <f t="shared" si="3"/>
        <v>0.39292301197938029</v>
      </c>
      <c r="X36" s="169">
        <f t="shared" si="4"/>
        <v>0.66588242910237538</v>
      </c>
      <c r="Y36" s="169">
        <f t="shared" si="5"/>
        <v>0.87051976694100974</v>
      </c>
      <c r="Z36" s="169">
        <f t="shared" si="6"/>
        <v>0.96631005589236407</v>
      </c>
      <c r="AA36" s="169">
        <f t="shared" si="7"/>
        <v>0.99428730510778573</v>
      </c>
      <c r="AB36" s="169">
        <v>0</v>
      </c>
      <c r="AC36" t="s">
        <v>616</v>
      </c>
      <c r="AD36" s="154" t="s">
        <v>608</v>
      </c>
      <c r="AE36" s="169">
        <f t="shared" si="8"/>
        <v>5.0511604601422351E-2</v>
      </c>
      <c r="AF36" s="169">
        <f t="shared" si="9"/>
        <v>9.4333345509310967E-2</v>
      </c>
      <c r="AG36" s="169">
        <f t="shared" si="10"/>
        <v>0.13618656405660809</v>
      </c>
      <c r="AH36" s="169">
        <f t="shared" si="11"/>
        <v>0.28933976981199794</v>
      </c>
      <c r="AI36" s="169">
        <f t="shared" si="12"/>
        <v>0.49480783925100147</v>
      </c>
      <c r="AJ36" s="169">
        <f t="shared" si="13"/>
        <v>0.70169583060873153</v>
      </c>
      <c r="AK36" s="169">
        <f t="shared" si="14"/>
        <v>0.85804642932382791</v>
      </c>
      <c r="AL36" s="169">
        <v>0</v>
      </c>
      <c r="AM36" t="s">
        <v>625</v>
      </c>
      <c r="AN36" s="154" t="s">
        <v>608</v>
      </c>
      <c r="AO36" s="169">
        <f t="shared" si="15"/>
        <v>2.8856450394145666E-2</v>
      </c>
      <c r="AP36" s="169">
        <f t="shared" si="16"/>
        <v>5.7199757058308189E-2</v>
      </c>
      <c r="AQ36" s="169">
        <f t="shared" si="17"/>
        <v>8.5976160021217857E-2</v>
      </c>
      <c r="AR36" s="169">
        <f t="shared" si="18"/>
        <v>0.20212850255165354</v>
      </c>
      <c r="AS36" s="169">
        <f t="shared" si="19"/>
        <v>0.38127737390844418</v>
      </c>
      <c r="AT36" s="169">
        <f t="shared" si="20"/>
        <v>0.5908714474634762</v>
      </c>
      <c r="AU36" s="169">
        <f t="shared" si="21"/>
        <v>0.77688109740361544</v>
      </c>
      <c r="AV36" s="169">
        <v>0</v>
      </c>
    </row>
    <row r="37" spans="9:48" ht="15" x14ac:dyDescent="0.2">
      <c r="S37" t="s">
        <v>484</v>
      </c>
      <c r="T37" s="149" t="s">
        <v>609</v>
      </c>
      <c r="U37" s="169">
        <f t="shared" si="1"/>
        <v>9.1492186931267622E-2</v>
      </c>
      <c r="V37" s="169">
        <f t="shared" si="2"/>
        <v>0.15300882371326033</v>
      </c>
      <c r="W37" s="169">
        <f t="shared" si="3"/>
        <v>0.20660004501142309</v>
      </c>
      <c r="X37" s="169">
        <f t="shared" si="4"/>
        <v>0.38021044483571315</v>
      </c>
      <c r="Y37" s="169">
        <f t="shared" si="5"/>
        <v>0.58254904641534866</v>
      </c>
      <c r="Z37" s="169">
        <f t="shared" si="6"/>
        <v>0.76478079525417386</v>
      </c>
      <c r="AA37" s="169">
        <f t="shared" si="7"/>
        <v>0.89160576223881305</v>
      </c>
      <c r="AB37" s="169">
        <v>0</v>
      </c>
      <c r="AC37" t="s">
        <v>618</v>
      </c>
      <c r="AD37" s="149" t="s">
        <v>609</v>
      </c>
      <c r="AE37" s="169">
        <f t="shared" si="8"/>
        <v>3.2210497290905374E-2</v>
      </c>
      <c r="AF37" s="169">
        <f t="shared" si="9"/>
        <v>5.6332486553475364E-2</v>
      </c>
      <c r="AG37" s="169">
        <f t="shared" si="10"/>
        <v>7.9115975834815E-2</v>
      </c>
      <c r="AH37" s="169">
        <f t="shared" si="11"/>
        <v>0.16531868864588461</v>
      </c>
      <c r="AI37" s="169">
        <f t="shared" si="12"/>
        <v>0.29645675583092174</v>
      </c>
      <c r="AJ37" s="169">
        <f t="shared" si="13"/>
        <v>0.46159880109745322</v>
      </c>
      <c r="AK37" s="169">
        <f t="shared" si="14"/>
        <v>0.63375133998904754</v>
      </c>
      <c r="AL37" s="169">
        <v>0</v>
      </c>
      <c r="AM37" t="s">
        <v>626</v>
      </c>
      <c r="AN37" s="149" t="s">
        <v>609</v>
      </c>
      <c r="AO37" s="169">
        <f t="shared" si="15"/>
        <v>7.3325429420576533E-3</v>
      </c>
      <c r="AP37" s="169">
        <f t="shared" si="16"/>
        <v>1.5850994164039133E-2</v>
      </c>
      <c r="AQ37" s="169">
        <f t="shared" si="17"/>
        <v>2.5396980814932565E-2</v>
      </c>
      <c r="AR37" s="169">
        <f t="shared" si="18"/>
        <v>7.1339545297204487E-2</v>
      </c>
      <c r="AS37" s="169">
        <f t="shared" si="19"/>
        <v>0.16389933245411942</v>
      </c>
      <c r="AT37" s="169">
        <f t="shared" si="20"/>
        <v>0.31163257381350196</v>
      </c>
      <c r="AU37" s="169">
        <f t="shared" si="21"/>
        <v>0.49844467341211474</v>
      </c>
      <c r="AV37" s="169">
        <v>0</v>
      </c>
    </row>
    <row r="38" spans="9:48" ht="15" x14ac:dyDescent="0.2">
      <c r="S38" t="s">
        <v>480</v>
      </c>
      <c r="T38" s="162" t="s">
        <v>611</v>
      </c>
      <c r="U38" s="169">
        <f t="shared" si="1"/>
        <v>3.6630747396996691E-2</v>
      </c>
      <c r="V38" s="169">
        <f t="shared" si="2"/>
        <v>5.4970533940220757E-2</v>
      </c>
      <c r="W38" s="169">
        <f t="shared" si="3"/>
        <v>7.0785662206478708E-2</v>
      </c>
      <c r="X38" s="169">
        <f t="shared" si="4"/>
        <v>0.12533343317165579</v>
      </c>
      <c r="Y38" s="169">
        <f t="shared" si="5"/>
        <v>0.20397754353748057</v>
      </c>
      <c r="Z38" s="169">
        <f t="shared" si="6"/>
        <v>0.30633564692244153</v>
      </c>
      <c r="AA38" s="169">
        <f t="shared" si="7"/>
        <v>0.42660254978994411</v>
      </c>
      <c r="AB38" s="169">
        <v>0</v>
      </c>
      <c r="AC38" t="s">
        <v>619</v>
      </c>
      <c r="AD38" s="162" t="s">
        <v>611</v>
      </c>
      <c r="AE38" s="169">
        <f t="shared" si="8"/>
        <v>3.054309712927282E-2</v>
      </c>
      <c r="AF38" s="169">
        <f t="shared" si="9"/>
        <v>4.54767509141593E-2</v>
      </c>
      <c r="AG38" s="169">
        <f t="shared" si="10"/>
        <v>5.8354873920238394E-2</v>
      </c>
      <c r="AH38" s="169">
        <f t="shared" si="11"/>
        <v>0.10300763832828137</v>
      </c>
      <c r="AI38" s="169">
        <f t="shared" si="12"/>
        <v>0.16841130134712209</v>
      </c>
      <c r="AJ38" s="169">
        <f t="shared" si="13"/>
        <v>0.2558071850950065</v>
      </c>
      <c r="AK38" s="169">
        <f t="shared" si="14"/>
        <v>0.362347970092745</v>
      </c>
      <c r="AL38" s="169">
        <v>0</v>
      </c>
      <c r="AM38" t="s">
        <v>632</v>
      </c>
      <c r="AN38" s="162" t="s">
        <v>611</v>
      </c>
      <c r="AO38" s="169">
        <f t="shared" si="15"/>
        <v>3.2086171243230267E-3</v>
      </c>
      <c r="AP38" s="169">
        <f t="shared" si="16"/>
        <v>5.8437278169573741E-3</v>
      </c>
      <c r="AQ38" s="169">
        <f t="shared" si="17"/>
        <v>8.5326893308700167E-3</v>
      </c>
      <c r="AR38" s="169">
        <f t="shared" si="18"/>
        <v>2.0430952713542849E-2</v>
      </c>
      <c r="AS38" s="169">
        <f t="shared" si="19"/>
        <v>4.4138172035112347E-2</v>
      </c>
      <c r="AT38" s="169">
        <f t="shared" si="20"/>
        <v>8.6253363635820451E-2</v>
      </c>
      <c r="AU38" s="169">
        <f t="shared" si="21"/>
        <v>0.15295879709707286</v>
      </c>
      <c r="AV38" s="169">
        <v>0</v>
      </c>
    </row>
    <row r="39" spans="9:48" x14ac:dyDescent="0.2">
      <c r="AV39" s="169"/>
    </row>
    <row r="42" spans="9:48" ht="21.75" thickBot="1" x14ac:dyDescent="0.25">
      <c r="T42" s="184" t="s">
        <v>633</v>
      </c>
      <c r="U42" s="184"/>
      <c r="V42" s="184"/>
      <c r="W42" s="184"/>
      <c r="Y42" s="184" t="s">
        <v>634</v>
      </c>
      <c r="Z42" s="184"/>
      <c r="AA42" s="184"/>
      <c r="AB42" s="184"/>
      <c r="AD42" s="184" t="s">
        <v>635</v>
      </c>
      <c r="AE42" s="184"/>
      <c r="AF42" s="184"/>
      <c r="AG42" s="184"/>
    </row>
    <row r="43" spans="9:48" ht="15.75" thickBot="1" x14ac:dyDescent="0.25">
      <c r="T43" s="138" t="s">
        <v>593</v>
      </c>
      <c r="U43" s="137" t="s">
        <v>590</v>
      </c>
      <c r="V43" s="137" t="s">
        <v>591</v>
      </c>
      <c r="W43" s="137" t="s">
        <v>592</v>
      </c>
      <c r="Y43" s="138" t="s">
        <v>593</v>
      </c>
      <c r="Z43" s="137" t="s">
        <v>590</v>
      </c>
      <c r="AA43" s="137" t="s">
        <v>591</v>
      </c>
      <c r="AB43" s="137" t="s">
        <v>592</v>
      </c>
      <c r="AD43" s="138" t="s">
        <v>593</v>
      </c>
      <c r="AE43" s="137" t="s">
        <v>590</v>
      </c>
      <c r="AF43" s="137" t="s">
        <v>591</v>
      </c>
      <c r="AG43" s="137" t="s">
        <v>592</v>
      </c>
    </row>
    <row r="44" spans="9:48" ht="15" x14ac:dyDescent="0.2">
      <c r="T44" s="144" t="s">
        <v>597</v>
      </c>
      <c r="U44" s="146">
        <f t="shared" ref="U44:U52" si="22">V7*U30</f>
        <v>9417.6380632201017</v>
      </c>
      <c r="V44" s="146">
        <f t="shared" ref="V44:V52" si="23">W7*AE30</f>
        <v>15372.778652981828</v>
      </c>
      <c r="W44" s="146">
        <f t="shared" ref="W44:W52" si="24">X7*AO30</f>
        <v>20351.618204054608</v>
      </c>
      <c r="Y44" s="144" t="s">
        <v>597</v>
      </c>
      <c r="Z44" s="146">
        <f t="shared" ref="Z44:Z52" si="25">V7*V30</f>
        <v>9418.8889686648563</v>
      </c>
      <c r="AA44" s="146">
        <f t="shared" ref="AA44:AA52" si="26">W7*AF30</f>
        <v>15466.162940366092</v>
      </c>
      <c r="AB44" s="146">
        <f t="shared" ref="AB44:AB52" si="27">X7*AP30</f>
        <v>20378.602528978172</v>
      </c>
      <c r="AD44" s="144" t="s">
        <v>597</v>
      </c>
      <c r="AE44" s="146">
        <f t="shared" ref="AE44:AE52" si="28">V7*W30</f>
        <v>9418.898652143529</v>
      </c>
      <c r="AF44" s="146">
        <f t="shared" ref="AF44:AF52" si="29">W7*AG30</f>
        <v>15471.469884810578</v>
      </c>
      <c r="AG44" s="146">
        <f t="shared" ref="AG44:AG52" si="30">X7*AQ30</f>
        <v>20378.705451762668</v>
      </c>
    </row>
    <row r="45" spans="9:48" ht="15" x14ac:dyDescent="0.2">
      <c r="T45" s="149" t="s">
        <v>599</v>
      </c>
      <c r="U45" s="151">
        <f t="shared" si="22"/>
        <v>7226.9569082675025</v>
      </c>
      <c r="V45" s="151">
        <f t="shared" si="23"/>
        <v>7338.965095745436</v>
      </c>
      <c r="W45" s="151">
        <f t="shared" si="24"/>
        <v>5783.8602283503142</v>
      </c>
      <c r="Y45" s="149" t="s">
        <v>599</v>
      </c>
      <c r="Z45" s="151">
        <f t="shared" si="25"/>
        <v>7439.6406066050522</v>
      </c>
      <c r="AA45" s="151">
        <f t="shared" si="26"/>
        <v>8783.4591019824566</v>
      </c>
      <c r="AB45" s="151">
        <f t="shared" si="27"/>
        <v>8286.9859436891857</v>
      </c>
      <c r="AD45" s="149" t="s">
        <v>599</v>
      </c>
      <c r="AE45" s="151">
        <f t="shared" si="28"/>
        <v>7456.845324521013</v>
      </c>
      <c r="AF45" s="151">
        <f t="shared" si="29"/>
        <v>9238.3388650550733</v>
      </c>
      <c r="AG45" s="151">
        <f t="shared" si="30"/>
        <v>9058.9611369377526</v>
      </c>
    </row>
    <row r="46" spans="9:48" ht="15" x14ac:dyDescent="0.2">
      <c r="T46" s="154" t="s">
        <v>601</v>
      </c>
      <c r="U46" s="156">
        <f t="shared" si="22"/>
        <v>13195.088262110432</v>
      </c>
      <c r="V46" s="156">
        <f t="shared" si="23"/>
        <v>11116.263088697284</v>
      </c>
      <c r="W46" s="156">
        <f t="shared" si="24"/>
        <v>6869.9592457318131</v>
      </c>
      <c r="Y46" s="154" t="s">
        <v>601</v>
      </c>
      <c r="Z46" s="156">
        <f t="shared" si="25"/>
        <v>13988.85266873088</v>
      </c>
      <c r="AA46" s="156">
        <f t="shared" si="26"/>
        <v>14752.17189916172</v>
      </c>
      <c r="AB46" s="156">
        <f t="shared" si="27"/>
        <v>14378.533755727773</v>
      </c>
      <c r="AD46" s="154" t="s">
        <v>601</v>
      </c>
      <c r="AE46" s="156">
        <f t="shared" si="28"/>
        <v>14037.41695212561</v>
      </c>
      <c r="AF46" s="156">
        <f t="shared" si="29"/>
        <v>16219.040866463431</v>
      </c>
      <c r="AG46" s="156">
        <f t="shared" si="30"/>
        <v>17861.884682719923</v>
      </c>
    </row>
    <row r="47" spans="9:48" ht="15" x14ac:dyDescent="0.2">
      <c r="T47" s="149" t="s">
        <v>603</v>
      </c>
      <c r="U47" s="151">
        <f t="shared" si="22"/>
        <v>15278.613097799687</v>
      </c>
      <c r="V47" s="151">
        <f t="shared" si="23"/>
        <v>24188.71802303115</v>
      </c>
      <c r="W47" s="151">
        <f t="shared" si="24"/>
        <v>8010.8499729257437</v>
      </c>
      <c r="Y47" s="149" t="s">
        <v>603</v>
      </c>
      <c r="Z47" s="151">
        <f t="shared" si="25"/>
        <v>19011.716041964675</v>
      </c>
      <c r="AA47" s="151">
        <f t="shared" si="26"/>
        <v>37190.201268289908</v>
      </c>
      <c r="AB47" s="151">
        <f t="shared" si="27"/>
        <v>26228.727973417597</v>
      </c>
      <c r="AD47" s="149" t="s">
        <v>603</v>
      </c>
      <c r="AE47" s="151">
        <f t="shared" si="28"/>
        <v>19724.986233549855</v>
      </c>
      <c r="AF47" s="151">
        <f t="shared" si="29"/>
        <v>43370.07635953842</v>
      </c>
      <c r="AG47" s="151">
        <f t="shared" si="30"/>
        <v>39715.1355730949</v>
      </c>
    </row>
    <row r="48" spans="9:48" ht="15" x14ac:dyDescent="0.2">
      <c r="T48" s="154" t="s">
        <v>605</v>
      </c>
      <c r="U48" s="156">
        <f t="shared" si="22"/>
        <v>30270.630926141846</v>
      </c>
      <c r="V48" s="156">
        <f t="shared" si="23"/>
        <v>71610.298224913975</v>
      </c>
      <c r="W48" s="156">
        <f t="shared" si="24"/>
        <v>16589.915893594109</v>
      </c>
      <c r="Y48" s="154" t="s">
        <v>605</v>
      </c>
      <c r="Z48" s="156">
        <f t="shared" si="25"/>
        <v>41395.59494263638</v>
      </c>
      <c r="AA48" s="156">
        <f t="shared" si="26"/>
        <v>135553.45700240019</v>
      </c>
      <c r="AB48" s="156">
        <f t="shared" si="27"/>
        <v>55794.598332264082</v>
      </c>
      <c r="AD48" s="154" t="s">
        <v>605</v>
      </c>
      <c r="AE48" s="156">
        <f t="shared" si="28"/>
        <v>47489.623833004342</v>
      </c>
      <c r="AF48" s="156">
        <f t="shared" si="29"/>
        <v>180730.98915856858</v>
      </c>
      <c r="AG48" s="156">
        <f t="shared" si="30"/>
        <v>98759.017224587151</v>
      </c>
    </row>
    <row r="49" spans="9:33" ht="15" x14ac:dyDescent="0.2">
      <c r="T49" s="149" t="s">
        <v>607</v>
      </c>
      <c r="U49" s="151">
        <f t="shared" si="22"/>
        <v>16439.227593093379</v>
      </c>
      <c r="V49" s="151">
        <f t="shared" si="23"/>
        <v>16840.280240037471</v>
      </c>
      <c r="W49" s="151">
        <f t="shared" si="24"/>
        <v>9496.663557138043</v>
      </c>
      <c r="Y49" s="149" t="s">
        <v>607</v>
      </c>
      <c r="Z49" s="151">
        <f t="shared" si="25"/>
        <v>22528.762110686101</v>
      </c>
      <c r="AA49" s="151">
        <f t="shared" si="26"/>
        <v>36099.49029311091</v>
      </c>
      <c r="AB49" s="151">
        <f t="shared" si="27"/>
        <v>21164.20824704953</v>
      </c>
      <c r="AD49" s="149" t="s">
        <v>607</v>
      </c>
      <c r="AE49" s="151">
        <f t="shared" si="28"/>
        <v>26590.121340469981</v>
      </c>
      <c r="AF49" s="151">
        <f t="shared" si="29"/>
        <v>54396.228130570431</v>
      </c>
      <c r="AG49" s="151">
        <f t="shared" si="30"/>
        <v>33059.589966801032</v>
      </c>
    </row>
    <row r="50" spans="9:33" ht="15" x14ac:dyDescent="0.2">
      <c r="T50" s="154" t="s">
        <v>608</v>
      </c>
      <c r="U50" s="156">
        <f t="shared" si="22"/>
        <v>4265.3066374795972</v>
      </c>
      <c r="V50" s="156">
        <f t="shared" si="23"/>
        <v>5122.8311719375915</v>
      </c>
      <c r="W50" s="156">
        <f t="shared" si="24"/>
        <v>2348.819777782865</v>
      </c>
      <c r="Y50" s="154" t="s">
        <v>608</v>
      </c>
      <c r="Z50" s="156">
        <f t="shared" si="25"/>
        <v>7486.4852479318533</v>
      </c>
      <c r="AA50" s="156">
        <f t="shared" si="26"/>
        <v>9567.1837539417502</v>
      </c>
      <c r="AB50" s="156">
        <f t="shared" si="27"/>
        <v>4655.871350351058</v>
      </c>
      <c r="AD50" s="154" t="s">
        <v>608</v>
      </c>
      <c r="AE50" s="156">
        <f t="shared" si="28"/>
        <v>10124.791635989994</v>
      </c>
      <c r="AF50" s="156">
        <f t="shared" si="29"/>
        <v>13811.89097145851</v>
      </c>
      <c r="AG50" s="156">
        <f t="shared" si="30"/>
        <v>6998.1755315487662</v>
      </c>
    </row>
    <row r="51" spans="9:33" ht="15" x14ac:dyDescent="0.2">
      <c r="T51" s="149" t="s">
        <v>609</v>
      </c>
      <c r="U51" s="151">
        <f t="shared" si="22"/>
        <v>1128.2060059559165</v>
      </c>
      <c r="V51" s="151">
        <f t="shared" si="23"/>
        <v>1614.512718252895</v>
      </c>
      <c r="W51" s="151">
        <f t="shared" si="24"/>
        <v>317.06653161471883</v>
      </c>
      <c r="Y51" s="149" t="s">
        <v>609</v>
      </c>
      <c r="Z51" s="151">
        <f t="shared" si="25"/>
        <v>1886.7783104499745</v>
      </c>
      <c r="AA51" s="151">
        <f t="shared" si="26"/>
        <v>2823.5986290430769</v>
      </c>
      <c r="AB51" s="151">
        <f t="shared" si="27"/>
        <v>685.4129299959742</v>
      </c>
      <c r="AD51" s="149" t="s">
        <v>609</v>
      </c>
      <c r="AE51" s="151">
        <f t="shared" si="28"/>
        <v>2547.6209437178968</v>
      </c>
      <c r="AF51" s="151">
        <f t="shared" si="29"/>
        <v>3965.5938264064957</v>
      </c>
      <c r="AG51" s="151">
        <f t="shared" si="30"/>
        <v>1098.1909937804644</v>
      </c>
    </row>
    <row r="52" spans="9:33" ht="15.75" thickBot="1" x14ac:dyDescent="0.25">
      <c r="T52" s="162" t="s">
        <v>611</v>
      </c>
      <c r="U52" s="163">
        <f t="shared" si="22"/>
        <v>557.19660693455216</v>
      </c>
      <c r="V52" s="163">
        <f t="shared" si="23"/>
        <v>1609.8250753795896</v>
      </c>
      <c r="W52" s="163">
        <f t="shared" si="24"/>
        <v>251.66959576095758</v>
      </c>
      <c r="Y52" s="162" t="s">
        <v>611</v>
      </c>
      <c r="Z52" s="163">
        <f t="shared" si="25"/>
        <v>836.16625838715231</v>
      </c>
      <c r="AA52" s="163">
        <f t="shared" si="26"/>
        <v>2396.928302933643</v>
      </c>
      <c r="AB52" s="163">
        <f t="shared" si="27"/>
        <v>458.35590861936208</v>
      </c>
      <c r="AD52" s="162" t="s">
        <v>611</v>
      </c>
      <c r="AE52" s="163">
        <f t="shared" si="28"/>
        <v>1076.7328980106768</v>
      </c>
      <c r="AF52" s="163">
        <f t="shared" si="29"/>
        <v>3075.6913390220689</v>
      </c>
      <c r="AG52" s="163">
        <f t="shared" si="30"/>
        <v>669.26603937107893</v>
      </c>
    </row>
    <row r="53" spans="9:33" ht="15.75" thickBot="1" x14ac:dyDescent="0.25">
      <c r="T53" s="166" t="s">
        <v>613</v>
      </c>
      <c r="U53" s="167">
        <f>SUM(U44:U52)</f>
        <v>97778.864101003026</v>
      </c>
      <c r="V53" s="167">
        <f t="shared" ref="V53:W53" si="31">SUM(V44:V52)</f>
        <v>154814.47229097722</v>
      </c>
      <c r="W53" s="167">
        <f t="shared" si="31"/>
        <v>70020.423006953177</v>
      </c>
      <c r="Y53" s="166" t="s">
        <v>613</v>
      </c>
      <c r="Z53" s="167">
        <f>SUM(Z44:Z52)</f>
        <v>123992.88515605692</v>
      </c>
      <c r="AA53" s="167">
        <f t="shared" ref="AA53:AB53" si="32">SUM(AA44:AA52)</f>
        <v>262632.65319122979</v>
      </c>
      <c r="AB53" s="167">
        <f t="shared" si="32"/>
        <v>152031.29697009272</v>
      </c>
      <c r="AD53" s="166" t="s">
        <v>613</v>
      </c>
      <c r="AE53" s="167">
        <f>SUM(AE44:AE52)</f>
        <v>138467.03781353289</v>
      </c>
      <c r="AF53" s="167">
        <f t="shared" ref="AF53:AG53" si="33">SUM(AF44:AF52)</f>
        <v>340279.31940189365</v>
      </c>
      <c r="AG53" s="167">
        <f t="shared" si="33"/>
        <v>227598.92660060374</v>
      </c>
    </row>
    <row r="54" spans="9:33" x14ac:dyDescent="0.2">
      <c r="U54" s="171">
        <f>U53/V16</f>
        <v>0.47282104108541512</v>
      </c>
      <c r="V54" s="171">
        <f>V53/W16</f>
        <v>0.20201490784017861</v>
      </c>
      <c r="W54" s="171">
        <f>W53/X16</f>
        <v>9.6655921484074245E-2</v>
      </c>
      <c r="Z54" s="171">
        <f>Z53/V16</f>
        <v>0.59958198109267813</v>
      </c>
      <c r="AA54" s="171">
        <f>AA53/W16</f>
        <v>0.34270511306286983</v>
      </c>
      <c r="AB54" s="171">
        <f>AB53/X16</f>
        <v>0.20986341515823231</v>
      </c>
      <c r="AE54" s="171">
        <f>AE53/V16</f>
        <v>0.66957342547341547</v>
      </c>
      <c r="AF54" s="171">
        <f>AF53/W16</f>
        <v>0.44402499541316193</v>
      </c>
      <c r="AG54" s="171">
        <f>AG53/X16</f>
        <v>0.31417667924089815</v>
      </c>
    </row>
    <row r="55" spans="9:33" x14ac:dyDescent="0.2">
      <c r="U55" t="s">
        <v>636</v>
      </c>
    </row>
    <row r="56" spans="9:33" x14ac:dyDescent="0.2">
      <c r="U56" s="172">
        <f>SUM(U44:U50)</f>
        <v>96093.46148811256</v>
      </c>
      <c r="V56" s="172">
        <f t="shared" ref="V56:W56" si="34">SUM(V44:V50)</f>
        <v>151590.13449734473</v>
      </c>
      <c r="W56" s="172">
        <f t="shared" si="34"/>
        <v>69451.686879577494</v>
      </c>
      <c r="Z56" s="172">
        <f>SUM(Z44:Z50)</f>
        <v>121269.9405872198</v>
      </c>
      <c r="AA56" s="172">
        <f t="shared" ref="AA56:AB56" si="35">SUM(AA44:AA50)</f>
        <v>257412.12625925304</v>
      </c>
      <c r="AB56" s="172">
        <f t="shared" si="35"/>
        <v>150887.52813147739</v>
      </c>
      <c r="AE56" s="172">
        <f>SUM(AE44:AE50)</f>
        <v>134842.68397180433</v>
      </c>
      <c r="AF56" s="172">
        <f t="shared" ref="AF56:AG56" si="36">SUM(AF44:AF50)</f>
        <v>333238.03423646506</v>
      </c>
      <c r="AG56" s="172">
        <f t="shared" si="36"/>
        <v>225831.46956745218</v>
      </c>
    </row>
    <row r="57" spans="9:33" ht="15" x14ac:dyDescent="0.2">
      <c r="U57" s="173">
        <f>U56/V16</f>
        <v>0.46467108122034878</v>
      </c>
      <c r="V57" s="173">
        <f>V56/W16</f>
        <v>0.19780752145964681</v>
      </c>
      <c r="W57" s="173">
        <f>W56/X16</f>
        <v>9.5870840330432514E-2</v>
      </c>
      <c r="Z57" s="174">
        <f>Z56/V16</f>
        <v>0.58641486673015575</v>
      </c>
      <c r="AA57" s="174">
        <f>AA56/W16</f>
        <v>0.33589293167288797</v>
      </c>
      <c r="AB57" s="174">
        <f>AB56/X16</f>
        <v>0.20828456107090187</v>
      </c>
      <c r="AE57" s="174">
        <f>AE56/V16</f>
        <v>0.65204744199565845</v>
      </c>
      <c r="AF57" s="174">
        <f>AF56/W16</f>
        <v>0.43483693597194278</v>
      </c>
      <c r="AG57" s="174">
        <f>AG56/X16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2" spans="8:12" x14ac:dyDescent="0.2">
      <c r="H192" s="170"/>
      <c r="I192" s="170"/>
      <c r="K192" s="170"/>
      <c r="L192" s="170"/>
    </row>
    <row r="193" spans="8:12" x14ac:dyDescent="0.2">
      <c r="H193" s="170"/>
      <c r="I193" s="170"/>
      <c r="K193" s="170"/>
      <c r="L193" s="170"/>
    </row>
    <row r="194" spans="8:12" x14ac:dyDescent="0.2">
      <c r="H194" s="170"/>
      <c r="I194" s="170"/>
      <c r="K194" s="170"/>
      <c r="L194" s="170"/>
    </row>
    <row r="195" spans="8:12" x14ac:dyDescent="0.2">
      <c r="H195" s="170"/>
      <c r="I195" s="170"/>
      <c r="K195" s="170"/>
      <c r="L195" s="170"/>
    </row>
    <row r="196" spans="8:12" x14ac:dyDescent="0.2">
      <c r="H196" s="170"/>
      <c r="I196" s="170"/>
      <c r="K196" s="170"/>
      <c r="L196" s="170"/>
    </row>
    <row r="197" spans="8:12" x14ac:dyDescent="0.2">
      <c r="H197" s="170"/>
      <c r="I197" s="170"/>
      <c r="K197" s="170"/>
      <c r="L197" s="170"/>
    </row>
    <row r="198" spans="8:12" x14ac:dyDescent="0.2">
      <c r="H198" s="170"/>
      <c r="I198" s="170"/>
      <c r="K198" s="170"/>
      <c r="L198" s="170"/>
    </row>
    <row r="199" spans="8:12" x14ac:dyDescent="0.2">
      <c r="H199" s="170"/>
      <c r="I199" s="170"/>
      <c r="K199" s="170"/>
      <c r="L199" s="170"/>
    </row>
    <row r="200" spans="8:12" x14ac:dyDescent="0.2">
      <c r="H200" s="170"/>
      <c r="I200" s="170"/>
      <c r="K200" s="170"/>
      <c r="L200" s="170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641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641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641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641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641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642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642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642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642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642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642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642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2023-08-11T10:50:18Z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