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C0E8929-75D5-473A-A503-11120ACC72F6}" xr6:coauthVersionLast="45" xr6:coauthVersionMax="47" xr10:uidLastSave="{00000000-0000-0000-0000-000000000000}"/>
  <bookViews>
    <workbookView xWindow="6735" yWindow="615" windowWidth="21600" windowHeight="11385" firstSheet="7" activeTab="7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56" l="1"/>
  <c r="G11" i="56"/>
  <c r="G16" i="56"/>
  <c r="G21" i="56"/>
  <c r="G26" i="56"/>
  <c r="G31" i="56"/>
  <c r="G36" i="56"/>
  <c r="G41" i="56"/>
  <c r="G146" i="56"/>
  <c r="G136" i="56"/>
  <c r="G131" i="56"/>
  <c r="G126" i="56"/>
  <c r="G116" i="56"/>
  <c r="G121" i="56"/>
  <c r="G111" i="56"/>
  <c r="G106" i="56"/>
  <c r="O19" i="27"/>
  <c r="G141" i="56"/>
  <c r="F176" i="56" l="1"/>
  <c r="G176" i="56"/>
  <c r="H176" i="56"/>
  <c r="I176" i="56"/>
  <c r="J176" i="56"/>
  <c r="K176" i="56"/>
  <c r="L176" i="56"/>
  <c r="M176" i="56"/>
  <c r="N176" i="56"/>
  <c r="O176" i="56"/>
  <c r="P176" i="56"/>
  <c r="Q176" i="56"/>
  <c r="R176" i="56"/>
  <c r="S176" i="56"/>
  <c r="T176" i="56"/>
  <c r="U176" i="56"/>
  <c r="V176" i="56"/>
  <c r="W176" i="56"/>
  <c r="X176" i="56"/>
  <c r="Y176" i="56"/>
  <c r="Z176" i="56"/>
  <c r="AA176" i="56"/>
  <c r="AB176" i="56"/>
  <c r="AC176" i="56"/>
  <c r="AD176" i="56"/>
  <c r="AE176" i="56"/>
  <c r="F177" i="56"/>
  <c r="G177" i="56"/>
  <c r="H177" i="56"/>
  <c r="I177" i="56"/>
  <c r="J177" i="56"/>
  <c r="K177" i="56"/>
  <c r="L177" i="56"/>
  <c r="M177" i="56"/>
  <c r="N177" i="56"/>
  <c r="O177" i="56"/>
  <c r="P177" i="56"/>
  <c r="Q177" i="56"/>
  <c r="R177" i="56"/>
  <c r="S177" i="56"/>
  <c r="T177" i="56"/>
  <c r="U177" i="56"/>
  <c r="V177" i="56"/>
  <c r="W177" i="56"/>
  <c r="X177" i="56"/>
  <c r="Y177" i="56"/>
  <c r="Z177" i="56"/>
  <c r="AA177" i="56"/>
  <c r="AB177" i="56"/>
  <c r="AC177" i="56"/>
  <c r="AD177" i="56"/>
  <c r="AE177" i="56"/>
  <c r="F178" i="56"/>
  <c r="G178" i="56"/>
  <c r="H178" i="56"/>
  <c r="I178" i="56"/>
  <c r="J178" i="56"/>
  <c r="K178" i="56"/>
  <c r="L178" i="56"/>
  <c r="M178" i="56"/>
  <c r="N178" i="56"/>
  <c r="O178" i="56"/>
  <c r="P178" i="56"/>
  <c r="Q178" i="56"/>
  <c r="R178" i="56"/>
  <c r="S178" i="56"/>
  <c r="T178" i="56"/>
  <c r="U178" i="56"/>
  <c r="V178" i="56"/>
  <c r="W178" i="56"/>
  <c r="X178" i="56"/>
  <c r="Y178" i="56"/>
  <c r="Z178" i="56"/>
  <c r="AA178" i="56"/>
  <c r="AB178" i="56"/>
  <c r="AC178" i="56"/>
  <c r="AD178" i="56"/>
  <c r="AE178" i="56"/>
  <c r="F179" i="56"/>
  <c r="G179" i="56"/>
  <c r="H179" i="56"/>
  <c r="I179" i="56"/>
  <c r="J179" i="56"/>
  <c r="K179" i="56"/>
  <c r="L179" i="56"/>
  <c r="M179" i="56"/>
  <c r="N179" i="56"/>
  <c r="O179" i="56"/>
  <c r="P179" i="56"/>
  <c r="Q179" i="56"/>
  <c r="R179" i="56"/>
  <c r="S179" i="56"/>
  <c r="T179" i="56"/>
  <c r="U179" i="56"/>
  <c r="V179" i="56"/>
  <c r="W179" i="56"/>
  <c r="X179" i="56"/>
  <c r="Y179" i="56"/>
  <c r="Z179" i="56"/>
  <c r="AA179" i="56"/>
  <c r="AB179" i="56"/>
  <c r="AC179" i="56"/>
  <c r="AD179" i="56"/>
  <c r="AE179" i="56"/>
  <c r="F180" i="56"/>
  <c r="G180" i="56"/>
  <c r="H180" i="56"/>
  <c r="I180" i="56"/>
  <c r="J180" i="56"/>
  <c r="K180" i="56"/>
  <c r="L180" i="56"/>
  <c r="M180" i="56"/>
  <c r="N180" i="56"/>
  <c r="O180" i="56"/>
  <c r="P180" i="56"/>
  <c r="Q180" i="56"/>
  <c r="R180" i="56"/>
  <c r="S180" i="56"/>
  <c r="T180" i="56"/>
  <c r="U180" i="56"/>
  <c r="V180" i="56"/>
  <c r="W180" i="56"/>
  <c r="X180" i="56"/>
  <c r="Y180" i="56"/>
  <c r="Z180" i="56"/>
  <c r="AA180" i="56"/>
  <c r="AB180" i="56"/>
  <c r="AC180" i="56"/>
  <c r="AD180" i="56"/>
  <c r="AE180" i="56"/>
  <c r="F181" i="56"/>
  <c r="G181" i="56"/>
  <c r="H181" i="56"/>
  <c r="I181" i="56"/>
  <c r="J181" i="56"/>
  <c r="K181" i="56"/>
  <c r="L181" i="56"/>
  <c r="M181" i="56"/>
  <c r="N181" i="56"/>
  <c r="O181" i="56"/>
  <c r="P181" i="56"/>
  <c r="Q181" i="56"/>
  <c r="R181" i="56"/>
  <c r="S181" i="56"/>
  <c r="T181" i="56"/>
  <c r="U181" i="56"/>
  <c r="V181" i="56"/>
  <c r="W181" i="56"/>
  <c r="X181" i="56"/>
  <c r="Y181" i="56"/>
  <c r="Z181" i="56"/>
  <c r="AA181" i="56"/>
  <c r="AB181" i="56"/>
  <c r="AC181" i="56"/>
  <c r="AD181" i="56"/>
  <c r="AE181" i="56"/>
  <c r="F182" i="56"/>
  <c r="G182" i="56"/>
  <c r="H182" i="56"/>
  <c r="I182" i="56"/>
  <c r="J182" i="56"/>
  <c r="K182" i="56"/>
  <c r="L182" i="56"/>
  <c r="M182" i="56"/>
  <c r="N182" i="56"/>
  <c r="O182" i="56"/>
  <c r="P182" i="56"/>
  <c r="Q182" i="56"/>
  <c r="R182" i="56"/>
  <c r="S182" i="56"/>
  <c r="T182" i="56"/>
  <c r="U182" i="56"/>
  <c r="V182" i="56"/>
  <c r="W182" i="56"/>
  <c r="X182" i="56"/>
  <c r="Y182" i="56"/>
  <c r="Z182" i="56"/>
  <c r="AA182" i="56"/>
  <c r="AB182" i="56"/>
  <c r="AC182" i="56"/>
  <c r="AD182" i="56"/>
  <c r="AE182" i="56"/>
  <c r="F183" i="56"/>
  <c r="G183" i="56"/>
  <c r="H183" i="56"/>
  <c r="I183" i="56"/>
  <c r="J183" i="56"/>
  <c r="K183" i="56"/>
  <c r="L183" i="56"/>
  <c r="M183" i="56"/>
  <c r="N183" i="56"/>
  <c r="O183" i="56"/>
  <c r="P183" i="56"/>
  <c r="Q183" i="56"/>
  <c r="R183" i="56"/>
  <c r="S183" i="56"/>
  <c r="T183" i="56"/>
  <c r="U183" i="56"/>
  <c r="V183" i="56"/>
  <c r="W183" i="56"/>
  <c r="X183" i="56"/>
  <c r="Y183" i="56"/>
  <c r="Z183" i="56"/>
  <c r="AA183" i="56"/>
  <c r="AB183" i="56"/>
  <c r="AC183" i="56"/>
  <c r="AD183" i="56"/>
  <c r="AE183" i="56"/>
  <c r="AE175" i="56"/>
  <c r="AD175" i="56"/>
  <c r="AC175" i="56"/>
  <c r="AB175" i="56"/>
  <c r="AA175" i="56"/>
  <c r="Z175" i="56"/>
  <c r="Y175" i="56"/>
  <c r="X175" i="56"/>
  <c r="W175" i="56"/>
  <c r="V175" i="56"/>
  <c r="U175" i="56"/>
  <c r="T175" i="56"/>
  <c r="S175" i="56"/>
  <c r="R175" i="56"/>
  <c r="Q175" i="56"/>
  <c r="P175" i="56"/>
  <c r="O175" i="56"/>
  <c r="N175" i="56"/>
  <c r="M175" i="56"/>
  <c r="L175" i="56"/>
  <c r="K175" i="56"/>
  <c r="J175" i="56"/>
  <c r="I175" i="56"/>
  <c r="H175" i="56"/>
  <c r="G175" i="56"/>
  <c r="F175" i="56"/>
  <c r="F166" i="56"/>
  <c r="H167" i="56"/>
  <c r="I167" i="56"/>
  <c r="J167" i="56"/>
  <c r="K167" i="56"/>
  <c r="L167" i="56"/>
  <c r="M167" i="56"/>
  <c r="N167" i="56"/>
  <c r="O167" i="56"/>
  <c r="P167" i="56"/>
  <c r="Q167" i="56"/>
  <c r="R167" i="56"/>
  <c r="S167" i="56"/>
  <c r="T167" i="56"/>
  <c r="U167" i="56"/>
  <c r="V167" i="56"/>
  <c r="W167" i="56"/>
  <c r="X167" i="56"/>
  <c r="Y167" i="56"/>
  <c r="Z167" i="56"/>
  <c r="AA167" i="56"/>
  <c r="AB167" i="56"/>
  <c r="AC167" i="56"/>
  <c r="AD167" i="56"/>
  <c r="AE167" i="56"/>
  <c r="H168" i="56"/>
  <c r="I168" i="56"/>
  <c r="J168" i="56"/>
  <c r="K168" i="56"/>
  <c r="L168" i="56"/>
  <c r="M168" i="56"/>
  <c r="N168" i="56"/>
  <c r="O168" i="56"/>
  <c r="P168" i="56"/>
  <c r="Q168" i="56"/>
  <c r="R168" i="56"/>
  <c r="S168" i="56"/>
  <c r="T168" i="56"/>
  <c r="U168" i="56"/>
  <c r="V168" i="56"/>
  <c r="W168" i="56"/>
  <c r="X168" i="56"/>
  <c r="Y168" i="56"/>
  <c r="Z168" i="56"/>
  <c r="AA168" i="56"/>
  <c r="AB168" i="56"/>
  <c r="AC168" i="56"/>
  <c r="AD168" i="56"/>
  <c r="AE168" i="56"/>
  <c r="H169" i="56"/>
  <c r="I169" i="56"/>
  <c r="J169" i="56"/>
  <c r="K169" i="56"/>
  <c r="L169" i="56"/>
  <c r="M169" i="56"/>
  <c r="N169" i="56"/>
  <c r="O169" i="56"/>
  <c r="P169" i="56"/>
  <c r="Q169" i="56"/>
  <c r="R169" i="56"/>
  <c r="S169" i="56"/>
  <c r="T169" i="56"/>
  <c r="U169" i="56"/>
  <c r="V169" i="56"/>
  <c r="W169" i="56"/>
  <c r="X169" i="56"/>
  <c r="Y169" i="56"/>
  <c r="Z169" i="56"/>
  <c r="AA169" i="56"/>
  <c r="AB169" i="56"/>
  <c r="AC169" i="56"/>
  <c r="AD169" i="56"/>
  <c r="AE169" i="56"/>
  <c r="H170" i="56"/>
  <c r="I170" i="56"/>
  <c r="J170" i="56"/>
  <c r="K170" i="56"/>
  <c r="L170" i="56"/>
  <c r="M170" i="56"/>
  <c r="N170" i="56"/>
  <c r="O170" i="56"/>
  <c r="P170" i="56"/>
  <c r="Q170" i="56"/>
  <c r="R170" i="56"/>
  <c r="S170" i="56"/>
  <c r="T170" i="56"/>
  <c r="U170" i="56"/>
  <c r="V170" i="56"/>
  <c r="W170" i="56"/>
  <c r="X170" i="56"/>
  <c r="Y170" i="56"/>
  <c r="Z170" i="56"/>
  <c r="AA170" i="56"/>
  <c r="AB170" i="56"/>
  <c r="AC170" i="56"/>
  <c r="AD170" i="56"/>
  <c r="AE170" i="56"/>
  <c r="H171" i="56"/>
  <c r="I171" i="56"/>
  <c r="J171" i="56"/>
  <c r="K171" i="56"/>
  <c r="L171" i="56"/>
  <c r="M171" i="56"/>
  <c r="N171" i="56"/>
  <c r="O171" i="56"/>
  <c r="P171" i="56"/>
  <c r="Q171" i="56"/>
  <c r="R171" i="56"/>
  <c r="S171" i="56"/>
  <c r="T171" i="56"/>
  <c r="U171" i="56"/>
  <c r="V171" i="56"/>
  <c r="W171" i="56"/>
  <c r="X171" i="56"/>
  <c r="Y171" i="56"/>
  <c r="Z171" i="56"/>
  <c r="AA171" i="56"/>
  <c r="AB171" i="56"/>
  <c r="AC171" i="56"/>
  <c r="AD171" i="56"/>
  <c r="AE171" i="56"/>
  <c r="H172" i="56"/>
  <c r="I172" i="56"/>
  <c r="J172" i="56"/>
  <c r="K172" i="56"/>
  <c r="L172" i="56"/>
  <c r="M172" i="56"/>
  <c r="N172" i="56"/>
  <c r="O172" i="56"/>
  <c r="P172" i="56"/>
  <c r="Q172" i="56"/>
  <c r="R172" i="56"/>
  <c r="S172" i="56"/>
  <c r="T172" i="56"/>
  <c r="U172" i="56"/>
  <c r="V172" i="56"/>
  <c r="W172" i="56"/>
  <c r="X172" i="56"/>
  <c r="Y172" i="56"/>
  <c r="Z172" i="56"/>
  <c r="AA172" i="56"/>
  <c r="AB172" i="56"/>
  <c r="AC172" i="56"/>
  <c r="AD172" i="56"/>
  <c r="AE172" i="56"/>
  <c r="H173" i="56"/>
  <c r="I173" i="56"/>
  <c r="J173" i="56"/>
  <c r="K173" i="56"/>
  <c r="L173" i="56"/>
  <c r="M173" i="56"/>
  <c r="N173" i="56"/>
  <c r="O173" i="56"/>
  <c r="P173" i="56"/>
  <c r="Q173" i="56"/>
  <c r="R173" i="56"/>
  <c r="S173" i="56"/>
  <c r="T173" i="56"/>
  <c r="U173" i="56"/>
  <c r="V173" i="56"/>
  <c r="W173" i="56"/>
  <c r="X173" i="56"/>
  <c r="Y173" i="56"/>
  <c r="Z173" i="56"/>
  <c r="AA173" i="56"/>
  <c r="AB173" i="56"/>
  <c r="AC173" i="56"/>
  <c r="AD173" i="56"/>
  <c r="AE173" i="56"/>
  <c r="H174" i="56"/>
  <c r="I174" i="56"/>
  <c r="J174" i="56"/>
  <c r="K174" i="56"/>
  <c r="L174" i="56"/>
  <c r="M174" i="56"/>
  <c r="N174" i="56"/>
  <c r="O174" i="56"/>
  <c r="P174" i="56"/>
  <c r="Q174" i="56"/>
  <c r="R174" i="56"/>
  <c r="S174" i="56"/>
  <c r="T174" i="56"/>
  <c r="U174" i="56"/>
  <c r="V174" i="56"/>
  <c r="W174" i="56"/>
  <c r="X174" i="56"/>
  <c r="Y174" i="56"/>
  <c r="Z174" i="56"/>
  <c r="AA174" i="56"/>
  <c r="AB174" i="56"/>
  <c r="AC174" i="56"/>
  <c r="AD174" i="56"/>
  <c r="AE174" i="56"/>
  <c r="AE166" i="56"/>
  <c r="AD166" i="56"/>
  <c r="AC166" i="56"/>
  <c r="AB166" i="56"/>
  <c r="AA166" i="56"/>
  <c r="Z166" i="56"/>
  <c r="Y166" i="56"/>
  <c r="X166" i="56"/>
  <c r="W166" i="56"/>
  <c r="V166" i="56"/>
  <c r="U166" i="56"/>
  <c r="T166" i="56"/>
  <c r="S166" i="56"/>
  <c r="R166" i="56"/>
  <c r="Q166" i="56"/>
  <c r="P166" i="56"/>
  <c r="O166" i="56"/>
  <c r="N166" i="56"/>
  <c r="M166" i="56"/>
  <c r="L166" i="56"/>
  <c r="K166" i="56"/>
  <c r="J166" i="56"/>
  <c r="I166" i="56"/>
  <c r="H166" i="56"/>
  <c r="G167" i="56"/>
  <c r="G168" i="56"/>
  <c r="G169" i="56"/>
  <c r="G170" i="56"/>
  <c r="G171" i="56"/>
  <c r="G172" i="56"/>
  <c r="G173" i="56"/>
  <c r="G174" i="56"/>
  <c r="G166" i="56"/>
  <c r="F167" i="56"/>
  <c r="F168" i="56"/>
  <c r="F169" i="56"/>
  <c r="F170" i="56"/>
  <c r="F171" i="56"/>
  <c r="F172" i="56"/>
  <c r="F173" i="56"/>
  <c r="F174" i="56"/>
  <c r="E176" i="56"/>
  <c r="E177" i="56"/>
  <c r="E178" i="56"/>
  <c r="E179" i="56"/>
  <c r="E180" i="56"/>
  <c r="E181" i="56"/>
  <c r="E182" i="56"/>
  <c r="E183" i="56"/>
  <c r="E175" i="56"/>
  <c r="E166" i="56"/>
  <c r="E167" i="56"/>
  <c r="E168" i="56"/>
  <c r="E169" i="56"/>
  <c r="E170" i="56"/>
  <c r="E171" i="56"/>
  <c r="E172" i="56"/>
  <c r="E173" i="56"/>
  <c r="E174" i="56"/>
  <c r="E157" i="56"/>
  <c r="AE158" i="56"/>
  <c r="AE159" i="56"/>
  <c r="AE160" i="56"/>
  <c r="AE161" i="56"/>
  <c r="AE162" i="56"/>
  <c r="AE163" i="56"/>
  <c r="AE164" i="56"/>
  <c r="AE165" i="56"/>
  <c r="AE157" i="56"/>
  <c r="AD158" i="56"/>
  <c r="AD159" i="56"/>
  <c r="AD160" i="56"/>
  <c r="AD161" i="56"/>
  <c r="AD162" i="56"/>
  <c r="AD163" i="56"/>
  <c r="AD164" i="56"/>
  <c r="AD165" i="56"/>
  <c r="AD157" i="56"/>
  <c r="AC158" i="56"/>
  <c r="AC159" i="56"/>
  <c r="AC160" i="56"/>
  <c r="AC161" i="56"/>
  <c r="AC162" i="56"/>
  <c r="AC163" i="56"/>
  <c r="AC164" i="56"/>
  <c r="AC165" i="56"/>
  <c r="AC157" i="56"/>
  <c r="AB158" i="56"/>
  <c r="AB159" i="56"/>
  <c r="AB160" i="56"/>
  <c r="AB161" i="56"/>
  <c r="AB162" i="56"/>
  <c r="AB163" i="56"/>
  <c r="AB164" i="56"/>
  <c r="AB165" i="56"/>
  <c r="AB157" i="56"/>
  <c r="AA158" i="56"/>
  <c r="AA159" i="56"/>
  <c r="AA160" i="56"/>
  <c r="AA161" i="56"/>
  <c r="AA162" i="56"/>
  <c r="AA163" i="56"/>
  <c r="AA164" i="56"/>
  <c r="AA165" i="56"/>
  <c r="AA157" i="56"/>
  <c r="Z158" i="56"/>
  <c r="Z159" i="56"/>
  <c r="Z160" i="56"/>
  <c r="Z161" i="56"/>
  <c r="Z162" i="56"/>
  <c r="Z163" i="56"/>
  <c r="Z164" i="56"/>
  <c r="Z165" i="56"/>
  <c r="Z157" i="56"/>
  <c r="Y158" i="56"/>
  <c r="Y159" i="56"/>
  <c r="Y160" i="56"/>
  <c r="Y161" i="56"/>
  <c r="Y162" i="56"/>
  <c r="Y163" i="56"/>
  <c r="Y164" i="56"/>
  <c r="Y165" i="56"/>
  <c r="Y157" i="56"/>
  <c r="X158" i="56"/>
  <c r="X159" i="56"/>
  <c r="X160" i="56"/>
  <c r="X161" i="56"/>
  <c r="X162" i="56"/>
  <c r="X163" i="56"/>
  <c r="X164" i="56"/>
  <c r="X165" i="56"/>
  <c r="X157" i="56"/>
  <c r="W158" i="56"/>
  <c r="W159" i="56"/>
  <c r="W160" i="56"/>
  <c r="W161" i="56"/>
  <c r="W162" i="56"/>
  <c r="W163" i="56"/>
  <c r="W164" i="56"/>
  <c r="W165" i="56"/>
  <c r="W157" i="56"/>
  <c r="V158" i="56"/>
  <c r="V159" i="56"/>
  <c r="V160" i="56"/>
  <c r="V161" i="56"/>
  <c r="V162" i="56"/>
  <c r="V163" i="56"/>
  <c r="V164" i="56"/>
  <c r="V165" i="56"/>
  <c r="V157" i="56"/>
  <c r="U158" i="56"/>
  <c r="U159" i="56"/>
  <c r="U160" i="56"/>
  <c r="U161" i="56"/>
  <c r="U162" i="56"/>
  <c r="U163" i="56"/>
  <c r="U164" i="56"/>
  <c r="U165" i="56"/>
  <c r="U157" i="56"/>
  <c r="T158" i="56"/>
  <c r="T159" i="56"/>
  <c r="T160" i="56"/>
  <c r="T161" i="56"/>
  <c r="T162" i="56"/>
  <c r="T163" i="56"/>
  <c r="T164" i="56"/>
  <c r="T165" i="56"/>
  <c r="T157" i="56"/>
  <c r="S158" i="56"/>
  <c r="S159" i="56"/>
  <c r="S160" i="56"/>
  <c r="S161" i="56"/>
  <c r="S162" i="56"/>
  <c r="S163" i="56"/>
  <c r="S164" i="56"/>
  <c r="S165" i="56"/>
  <c r="S157" i="56"/>
  <c r="R158" i="56"/>
  <c r="R159" i="56"/>
  <c r="R160" i="56"/>
  <c r="R161" i="56"/>
  <c r="R162" i="56"/>
  <c r="R163" i="56"/>
  <c r="R164" i="56"/>
  <c r="R165" i="56"/>
  <c r="R157" i="56"/>
  <c r="Q158" i="56"/>
  <c r="Q159" i="56"/>
  <c r="Q160" i="56"/>
  <c r="Q161" i="56"/>
  <c r="Q162" i="56"/>
  <c r="Q163" i="56"/>
  <c r="Q164" i="56"/>
  <c r="Q165" i="56"/>
  <c r="Q157" i="56"/>
  <c r="P158" i="56"/>
  <c r="P159" i="56"/>
  <c r="P160" i="56"/>
  <c r="P161" i="56"/>
  <c r="P162" i="56"/>
  <c r="P163" i="56"/>
  <c r="P164" i="56"/>
  <c r="P165" i="56"/>
  <c r="P157" i="56"/>
  <c r="O158" i="56"/>
  <c r="O159" i="56"/>
  <c r="O160" i="56"/>
  <c r="O161" i="56"/>
  <c r="O162" i="56"/>
  <c r="O163" i="56"/>
  <c r="O164" i="56"/>
  <c r="O165" i="56"/>
  <c r="O157" i="56"/>
  <c r="N158" i="56"/>
  <c r="N159" i="56"/>
  <c r="N160" i="56"/>
  <c r="N161" i="56"/>
  <c r="N162" i="56"/>
  <c r="N163" i="56"/>
  <c r="N164" i="56"/>
  <c r="N165" i="56"/>
  <c r="N157" i="56"/>
  <c r="M158" i="56"/>
  <c r="M159" i="56"/>
  <c r="M160" i="56"/>
  <c r="M161" i="56"/>
  <c r="M162" i="56"/>
  <c r="M163" i="56"/>
  <c r="M164" i="56"/>
  <c r="M165" i="56"/>
  <c r="M157" i="56"/>
  <c r="L158" i="56"/>
  <c r="L159" i="56"/>
  <c r="L160" i="56"/>
  <c r="L161" i="56"/>
  <c r="L162" i="56"/>
  <c r="L163" i="56"/>
  <c r="L164" i="56"/>
  <c r="L165" i="56"/>
  <c r="L157" i="56"/>
  <c r="K158" i="56"/>
  <c r="K159" i="56"/>
  <c r="K160" i="56"/>
  <c r="K161" i="56"/>
  <c r="K162" i="56"/>
  <c r="K163" i="56"/>
  <c r="K164" i="56"/>
  <c r="K165" i="56"/>
  <c r="K157" i="56"/>
  <c r="J158" i="56"/>
  <c r="J159" i="56"/>
  <c r="J160" i="56"/>
  <c r="J161" i="56"/>
  <c r="J162" i="56"/>
  <c r="J163" i="56"/>
  <c r="J164" i="56"/>
  <c r="J165" i="56"/>
  <c r="J157" i="56"/>
  <c r="I158" i="56"/>
  <c r="I159" i="56"/>
  <c r="I160" i="56"/>
  <c r="I161" i="56"/>
  <c r="I162" i="56"/>
  <c r="I163" i="56"/>
  <c r="I164" i="56"/>
  <c r="I165" i="56"/>
  <c r="I157" i="56"/>
  <c r="H158" i="56"/>
  <c r="H159" i="56"/>
  <c r="H160" i="56"/>
  <c r="H161" i="56"/>
  <c r="H162" i="56"/>
  <c r="H163" i="56"/>
  <c r="H164" i="56"/>
  <c r="H165" i="56"/>
  <c r="H157" i="56"/>
  <c r="G158" i="56"/>
  <c r="G159" i="56"/>
  <c r="G160" i="56"/>
  <c r="G161" i="56"/>
  <c r="G162" i="56"/>
  <c r="G163" i="56"/>
  <c r="G164" i="56"/>
  <c r="G165" i="56"/>
  <c r="G157" i="56"/>
  <c r="F158" i="56"/>
  <c r="F159" i="56"/>
  <c r="F160" i="56"/>
  <c r="F161" i="56"/>
  <c r="F162" i="56"/>
  <c r="F163" i="56"/>
  <c r="F164" i="56"/>
  <c r="F165" i="56"/>
  <c r="F157" i="56"/>
  <c r="H6" i="56"/>
  <c r="E163" i="56"/>
  <c r="E164" i="56"/>
  <c r="E165" i="56"/>
  <c r="E158" i="56"/>
  <c r="E159" i="56"/>
  <c r="E160" i="56"/>
  <c r="E161" i="56"/>
  <c r="E162" i="56"/>
  <c r="AF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E13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D121" i="56"/>
  <c r="C121" i="56"/>
  <c r="D209" i="56" s="1"/>
  <c r="BP77" i="56"/>
  <c r="BS77" i="56" s="1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D66" i="56"/>
  <c r="C66" i="56"/>
  <c r="D199" i="56" s="1"/>
  <c r="BP63" i="56"/>
  <c r="BP48" i="56"/>
  <c r="BG35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Q29" i="22"/>
  <c r="P29" i="22"/>
  <c r="N29" i="22"/>
  <c r="M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21" i="54"/>
  <c r="C21" i="54"/>
  <c r="L7" i="54"/>
  <c r="E7" i="54"/>
  <c r="C7" i="54"/>
  <c r="K7" i="54" s="1"/>
  <c r="AQ47" i="24" l="1"/>
  <c r="AQ70" i="24"/>
  <c r="AQ37" i="24"/>
  <c r="AQ67" i="24"/>
  <c r="AQ71" i="24"/>
  <c r="M47" i="45"/>
  <c r="M27" i="45"/>
  <c r="BT77" i="56"/>
  <c r="AV27" i="45"/>
  <c r="AO27" i="45"/>
  <c r="AV37" i="45"/>
  <c r="BQ77" i="56"/>
  <c r="AO37" i="45"/>
  <c r="AV47" i="45"/>
  <c r="BR77" i="56"/>
  <c r="AO47" i="45"/>
  <c r="L20" i="54" l="1"/>
  <c r="L19" i="54"/>
  <c r="L18" i="54"/>
  <c r="L17" i="54"/>
  <c r="C19" i="54"/>
  <c r="K19" i="54" s="1"/>
  <c r="C20" i="54"/>
  <c r="K20" i="54" s="1"/>
  <c r="C18" i="54"/>
  <c r="K18" i="54" s="1"/>
  <c r="C17" i="54"/>
  <c r="K17" i="54" s="1"/>
  <c r="B18" i="54"/>
  <c r="B19" i="54"/>
  <c r="B20" i="54"/>
  <c r="J18" i="54"/>
  <c r="J19" i="54"/>
  <c r="J20" i="54"/>
  <c r="B15" i="54" l="1"/>
  <c r="J14" i="54" l="1"/>
  <c r="J9" i="54"/>
  <c r="K21" i="54" l="1"/>
  <c r="B21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I17" i="56"/>
  <c r="BF32" i="56" l="1"/>
  <c r="BG32" i="56" s="1"/>
  <c r="BF28" i="56"/>
  <c r="BG28" i="56" s="1"/>
  <c r="BF31" i="56"/>
  <c r="BG31" i="56" s="1"/>
  <c r="BF27" i="56"/>
  <c r="BG27" i="56" s="1"/>
  <c r="BF34" i="56"/>
  <c r="BG34" i="56" s="1"/>
  <c r="BF30" i="56"/>
  <c r="BG30" i="56" s="1"/>
  <c r="BF26" i="56"/>
  <c r="BG26" i="56" s="1"/>
  <c r="BF33" i="56"/>
  <c r="BG33" i="56" s="1"/>
  <c r="BF29" i="56"/>
  <c r="BG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R11" i="51" s="1"/>
  <c r="AW52" i="56"/>
  <c r="AW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E146" i="56"/>
  <c r="E141" i="56"/>
  <c r="E136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G96" i="56" l="1"/>
  <c r="E205" i="56" s="1"/>
  <c r="G91" i="56"/>
  <c r="E204" i="56" s="1"/>
  <c r="G86" i="56"/>
  <c r="E203" i="56" s="1"/>
  <c r="G81" i="56"/>
  <c r="E202" i="56" s="1"/>
  <c r="G76" i="56"/>
  <c r="E201" i="56" s="1"/>
  <c r="G71" i="56"/>
  <c r="E200" i="56" s="1"/>
  <c r="G66" i="56"/>
  <c r="E199" i="56" s="1"/>
  <c r="AZ59" i="56"/>
  <c r="G61" i="56"/>
  <c r="E198" i="56" s="1"/>
  <c r="G56" i="56"/>
  <c r="E197" i="56" s="1"/>
  <c r="G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AZ60" i="56"/>
  <c r="AX59" i="56"/>
  <c r="AZ42" i="56"/>
  <c r="AX60" i="56"/>
  <c r="AX42" i="56"/>
  <c r="AX41" i="56"/>
  <c r="AZ43" i="56"/>
  <c r="AZ41" i="56"/>
  <c r="AX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W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W13" i="56"/>
  <c r="AG48" i="28"/>
  <c r="L38" i="52"/>
  <c r="D22" i="9"/>
  <c r="AW20" i="56"/>
  <c r="AG38" i="28"/>
  <c r="L14" i="52"/>
  <c r="D15" i="9"/>
  <c r="AW27" i="56"/>
  <c r="AG22" i="28"/>
  <c r="AG46" i="51"/>
  <c r="D8" i="9"/>
  <c r="AW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W12" i="56"/>
  <c r="L7" i="51"/>
  <c r="L37" i="52"/>
  <c r="D23" i="9"/>
  <c r="AW19" i="56"/>
  <c r="AG39" i="28"/>
  <c r="L16" i="52"/>
  <c r="D16" i="9"/>
  <c r="AW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W11" i="56"/>
  <c r="L8" i="51"/>
  <c r="L36" i="52"/>
  <c r="D24" i="9"/>
  <c r="AW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W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W8" i="56"/>
  <c r="AG10" i="28"/>
  <c r="AG34" i="51"/>
  <c r="D10" i="9"/>
  <c r="AW32" i="56"/>
  <c r="AG9" i="28"/>
  <c r="AG41" i="51"/>
  <c r="D11" i="9"/>
  <c r="AW31" i="56"/>
  <c r="AG14" i="28"/>
  <c r="AG43" i="51"/>
  <c r="D12" i="9"/>
  <c r="AW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W25" i="56"/>
  <c r="AG33" i="28"/>
  <c r="L12" i="52"/>
  <c r="D18" i="9"/>
  <c r="AW24" i="56"/>
  <c r="AG34" i="28"/>
  <c r="L11" i="52"/>
  <c r="D19" i="9"/>
  <c r="AW23" i="56"/>
  <c r="AG35" i="28"/>
  <c r="L10" i="52"/>
  <c r="D20" i="9"/>
  <c r="AW22" i="56"/>
  <c r="AG36" i="28"/>
  <c r="L9" i="52"/>
  <c r="D13" i="9"/>
  <c r="AW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W17" i="56"/>
  <c r="AG43" i="28"/>
  <c r="L20" i="52"/>
  <c r="D26" i="9"/>
  <c r="AW16" i="56"/>
  <c r="AG45" i="28"/>
  <c r="L23" i="52"/>
  <c r="D27" i="9"/>
  <c r="AW15" i="56"/>
  <c r="AG46" i="28"/>
  <c r="L24" i="52"/>
  <c r="D28" i="9"/>
  <c r="AW14" i="56"/>
  <c r="AG47" i="28"/>
  <c r="L33" i="52"/>
  <c r="D21" i="9"/>
  <c r="AW21" i="56"/>
  <c r="AG37" i="28"/>
  <c r="L8" i="52"/>
  <c r="D14" i="9"/>
  <c r="AW28" i="56"/>
  <c r="AG20" i="28"/>
  <c r="AG47" i="51"/>
  <c r="D7" i="9"/>
  <c r="AW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21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H61" i="56" s="1"/>
  <c r="I36" i="27" a="1"/>
  <c r="I36" i="27" s="1"/>
  <c r="H66" i="56" s="1"/>
  <c r="F199" i="56" s="1"/>
  <c r="T34" i="27" a="1"/>
  <c r="T34" i="27" s="1"/>
  <c r="K106" i="56" s="1"/>
  <c r="I34" i="27" a="1"/>
  <c r="I34" i="27" s="1"/>
  <c r="H56" i="56" s="1"/>
  <c r="I38" i="27" a="1"/>
  <c r="I38" i="27" s="1"/>
  <c r="H76" i="56" s="1"/>
  <c r="R34" i="27" a="1"/>
  <c r="R34" i="27" s="1"/>
  <c r="K56" i="56" s="1"/>
  <c r="L34" i="27" a="1"/>
  <c r="L34" i="27" s="1"/>
  <c r="I56" i="56" s="1"/>
  <c r="CG34" i="27" a="1"/>
  <c r="CG34" i="27" s="1"/>
  <c r="AG6" i="56" s="1"/>
  <c r="K34" i="27" a="1"/>
  <c r="K34" i="27" s="1"/>
  <c r="H106" i="56" s="1"/>
  <c r="CD34" i="27" a="1"/>
  <c r="CD34" i="27" s="1"/>
  <c r="AF6" i="56" s="1"/>
  <c r="N34" i="27" a="1"/>
  <c r="N34" i="27" s="1"/>
  <c r="I106" i="56" s="1"/>
  <c r="I37" i="27" a="1"/>
  <c r="I37" i="27" s="1"/>
  <c r="P34" i="27" a="1"/>
  <c r="P34" i="27" s="1"/>
  <c r="J6" i="56" s="1"/>
  <c r="I41" i="27" a="1"/>
  <c r="I41" i="27" s="1"/>
  <c r="H91" i="56" s="1"/>
  <c r="F204" i="56" s="1"/>
  <c r="I39" i="27" a="1"/>
  <c r="I39" i="27" s="1"/>
  <c r="H81" i="56" s="1"/>
  <c r="F202" i="56" s="1"/>
  <c r="CH34" i="27" a="1"/>
  <c r="CH34" i="27" s="1"/>
  <c r="AG106" i="56" s="1"/>
  <c r="J34" i="27" a="1"/>
  <c r="J34" i="27" s="1"/>
  <c r="CC34" i="27" a="1"/>
  <c r="CC34" i="27" s="1"/>
  <c r="AF56" i="56" s="1"/>
  <c r="CF34" i="27" a="1"/>
  <c r="CF34" i="27" s="1"/>
  <c r="AG56" i="56" s="1"/>
  <c r="M34" i="27" a="1"/>
  <c r="M34" i="27" s="1"/>
  <c r="I6" i="56" s="1"/>
  <c r="S34" i="27" a="1"/>
  <c r="S34" i="27" s="1"/>
  <c r="K6" i="56" s="1"/>
  <c r="Q34" i="27" a="1"/>
  <c r="Q34" i="27" s="1"/>
  <c r="J106" i="56" s="1"/>
  <c r="O34" i="27" a="1"/>
  <c r="O34" i="27" s="1"/>
  <c r="J56" i="56" s="1"/>
  <c r="I40" i="27" a="1"/>
  <c r="I40" i="27" s="1"/>
  <c r="H86" i="56" s="1"/>
  <c r="F203" i="56" s="1"/>
  <c r="I42" i="27" a="1"/>
  <c r="I42" i="27" s="1"/>
  <c r="H96" i="56" s="1"/>
  <c r="F205" i="56" s="1"/>
  <c r="AV37" i="27" a="1"/>
  <c r="AV37" i="27" s="1"/>
  <c r="BA39" i="27" a="1"/>
  <c r="BA39" i="27" s="1"/>
  <c r="V131" i="56" s="1"/>
  <c r="T211" i="56" s="1"/>
  <c r="BL36" i="27" a="1"/>
  <c r="BL36" i="27" s="1"/>
  <c r="Z16" i="56" s="1"/>
  <c r="X190" i="56" s="1"/>
  <c r="BY42" i="27" a="1"/>
  <c r="BY42" i="27" s="1"/>
  <c r="AD146" i="56" s="1"/>
  <c r="AB214" i="56" s="1"/>
  <c r="AO41" i="27" a="1"/>
  <c r="AO41" i="27" s="1"/>
  <c r="R141" i="56" s="1"/>
  <c r="P213" i="56" s="1"/>
  <c r="AU41" i="27" a="1"/>
  <c r="AU41" i="27" s="1"/>
  <c r="T141" i="56" s="1"/>
  <c r="R213" i="56" s="1"/>
  <c r="AD38" i="27" a="1"/>
  <c r="AD38" i="27" s="1"/>
  <c r="O76" i="56" s="1"/>
  <c r="CF37" i="27" a="1"/>
  <c r="CF37" i="27" s="1"/>
  <c r="BX34" i="27" a="1"/>
  <c r="BX34" i="27" s="1"/>
  <c r="AD6" i="56" s="1"/>
  <c r="AH34" i="27" a="1"/>
  <c r="AH34" i="27" s="1"/>
  <c r="P6" i="56" s="1"/>
  <c r="BB34" i="27" a="1"/>
  <c r="BB34" i="27" s="1"/>
  <c r="W56" i="56" s="1"/>
  <c r="BZ34" i="27" a="1"/>
  <c r="BZ34" i="27" s="1"/>
  <c r="AE56" i="56" s="1"/>
  <c r="BW34" i="27" a="1"/>
  <c r="BW34" i="27" s="1"/>
  <c r="AD56" i="56" s="1"/>
  <c r="W34" i="27" a="1"/>
  <c r="W34" i="27" s="1"/>
  <c r="L106" i="56" s="1"/>
  <c r="BA34" i="27" a="1"/>
  <c r="BA34" i="27" s="1"/>
  <c r="V106" i="56" s="1"/>
  <c r="BU34" i="27" a="1"/>
  <c r="BU34" i="27" s="1"/>
  <c r="AC6" i="56" s="1"/>
  <c r="BM40" i="27" a="1"/>
  <c r="BM40" i="27" s="1"/>
  <c r="Z136" i="56" s="1"/>
  <c r="X212" i="56" s="1"/>
  <c r="X42" i="27" a="1"/>
  <c r="X42" i="27" s="1"/>
  <c r="M96" i="56" s="1"/>
  <c r="K205" i="56" s="1"/>
  <c r="AM37" i="27" a="1"/>
  <c r="AM37" i="27" s="1"/>
  <c r="P39" i="27" a="1"/>
  <c r="P39" i="27" s="1"/>
  <c r="J31" i="56" s="1"/>
  <c r="H193" i="56" s="1"/>
  <c r="BU37" i="27" a="1"/>
  <c r="BU37" i="27" s="1"/>
  <c r="BC38" i="27" a="1"/>
  <c r="BC38" i="27" s="1"/>
  <c r="W26" i="56" s="1"/>
  <c r="U192" i="56" s="1"/>
  <c r="AG34" i="27" a="1"/>
  <c r="AG34" i="27" s="1"/>
  <c r="P56" i="56" s="1"/>
  <c r="BL34" i="27" a="1"/>
  <c r="BL34" i="27" s="1"/>
  <c r="Z6" i="56" s="1"/>
  <c r="BJ34" i="27" a="1"/>
  <c r="BJ34" i="27" s="1"/>
  <c r="Y106" i="56" s="1"/>
  <c r="CA34" i="27" a="1"/>
  <c r="CA34" i="27" s="1"/>
  <c r="AE6" i="56" s="1"/>
  <c r="AC34" i="27" a="1"/>
  <c r="AC34" i="27" s="1"/>
  <c r="N106" i="56" s="1"/>
  <c r="BK34" i="27" a="1"/>
  <c r="BK34" i="27" s="1"/>
  <c r="Z56" i="56" s="1"/>
  <c r="AV34" i="27" a="1"/>
  <c r="AV34" i="27" s="1"/>
  <c r="U56" i="56" s="1"/>
  <c r="CB40" i="27" a="1"/>
  <c r="CB40" i="27" s="1"/>
  <c r="AE136" i="56" s="1"/>
  <c r="AC212" i="56" s="1"/>
  <c r="AN37" i="27" a="1"/>
  <c r="AN37" i="27" s="1"/>
  <c r="BK40" i="27" a="1"/>
  <c r="BK40" i="27" s="1"/>
  <c r="Z86" i="56" s="1"/>
  <c r="X203" i="56" s="1"/>
  <c r="AM35" i="27" a="1"/>
  <c r="AM35" i="27" s="1"/>
  <c r="R61" i="56" s="1"/>
  <c r="BC36" i="27" a="1"/>
  <c r="BC36" i="27" s="1"/>
  <c r="W16" i="56" s="1"/>
  <c r="U190" i="56" s="1"/>
  <c r="BU36" i="27" a="1"/>
  <c r="BU36" i="27" s="1"/>
  <c r="AC16" i="56" s="1"/>
  <c r="AA190" i="56" s="1"/>
  <c r="AA36" i="27" a="1"/>
  <c r="AA36" i="27" s="1"/>
  <c r="N66" i="56" s="1"/>
  <c r="L199" i="56" s="1"/>
  <c r="BG39" i="27" a="1"/>
  <c r="BG39" i="27" s="1"/>
  <c r="X131" i="56" s="1"/>
  <c r="V211" i="56" s="1"/>
  <c r="AL34" i="27" a="1"/>
  <c r="AL34" i="27" s="1"/>
  <c r="Q106" i="56" s="1"/>
  <c r="AJ34" i="27" a="1"/>
  <c r="AJ34" i="27" s="1"/>
  <c r="Q56" i="56" s="1"/>
  <c r="AT34" i="27" a="1"/>
  <c r="AT34" i="27" s="1"/>
  <c r="T6" i="56" s="1"/>
  <c r="CE34" i="27" a="1"/>
  <c r="CE34" i="27" s="1"/>
  <c r="AF106" i="56" s="1"/>
  <c r="U34" i="27" a="1"/>
  <c r="U34" i="27" s="1"/>
  <c r="L56" i="56" s="1"/>
  <c r="BS34" i="27" a="1"/>
  <c r="BS34" i="27" s="1"/>
  <c r="AB106" i="56" s="1"/>
  <c r="AX34" i="27" a="1"/>
  <c r="AX34" i="27" s="1"/>
  <c r="U106" i="56" s="1"/>
  <c r="AB34" i="27" a="1"/>
  <c r="AB34" i="27" s="1"/>
  <c r="N6" i="56" s="1"/>
  <c r="X34" i="27" a="1"/>
  <c r="X34" i="27" s="1"/>
  <c r="M56" i="56" s="1"/>
  <c r="AF34" i="27" a="1"/>
  <c r="AF34" i="27" s="1"/>
  <c r="O106" i="56" s="1"/>
  <c r="V34" i="27" a="1"/>
  <c r="V34" i="27" s="1"/>
  <c r="L6" i="56" s="1"/>
  <c r="AA35" i="27" a="1"/>
  <c r="AA35" i="27" s="1"/>
  <c r="N61" i="56" s="1"/>
  <c r="AS41" i="27" a="1"/>
  <c r="AS41" i="27" s="1"/>
  <c r="T91" i="56" s="1"/>
  <c r="R204" i="56" s="1"/>
  <c r="AP41" i="27" a="1"/>
  <c r="AP41" i="27" s="1"/>
  <c r="S91" i="56" s="1"/>
  <c r="Q204" i="56" s="1"/>
  <c r="AQ39" i="27" a="1"/>
  <c r="AQ39" i="27" s="1"/>
  <c r="S31" i="56" s="1"/>
  <c r="Q193" i="56" s="1"/>
  <c r="O38" i="27" a="1"/>
  <c r="O38" i="27" s="1"/>
  <c r="J76" i="56" s="1"/>
  <c r="BN34" i="27" a="1"/>
  <c r="BN34" i="27" s="1"/>
  <c r="AA56" i="56" s="1"/>
  <c r="AS34" i="27" a="1"/>
  <c r="AS34" i="27" s="1"/>
  <c r="T56" i="56" s="1"/>
  <c r="BO34" i="27" a="1"/>
  <c r="BO34" i="27" s="1"/>
  <c r="AA6" i="56" s="1"/>
  <c r="AM34" i="27" a="1"/>
  <c r="AM34" i="27" s="1"/>
  <c r="R56" i="56" s="1"/>
  <c r="AE34" i="27" a="1"/>
  <c r="AE34" i="27" s="1"/>
  <c r="O6" i="56" s="1"/>
  <c r="BG34" i="27" a="1"/>
  <c r="BG34" i="27" s="1"/>
  <c r="X106" i="56" s="1"/>
  <c r="R38" i="27" a="1"/>
  <c r="R38" i="27" s="1"/>
  <c r="K76" i="56" s="1"/>
  <c r="CH38" i="27" a="1"/>
  <c r="CH38" i="27" s="1"/>
  <c r="AG126" i="56" s="1"/>
  <c r="AE210" i="56" s="1"/>
  <c r="S36" i="27" a="1"/>
  <c r="S36" i="27" s="1"/>
  <c r="K16" i="56" s="1"/>
  <c r="I190" i="56" s="1"/>
  <c r="Y39" i="27" a="1"/>
  <c r="Y39" i="27" s="1"/>
  <c r="M31" i="56" s="1"/>
  <c r="K193" i="56" s="1"/>
  <c r="BT37" i="27" a="1"/>
  <c r="BT37" i="27" s="1"/>
  <c r="AN38" i="27" a="1"/>
  <c r="AN38" i="27" s="1"/>
  <c r="R26" i="56" s="1"/>
  <c r="P192" i="56" s="1"/>
  <c r="AL41" i="27" a="1"/>
  <c r="AL41" i="27" s="1"/>
  <c r="Q141" i="56" s="1"/>
  <c r="O213" i="56" s="1"/>
  <c r="AR34" i="27" a="1"/>
  <c r="AR34" i="27" s="1"/>
  <c r="S106" i="56" s="1"/>
  <c r="AP34" i="27" a="1"/>
  <c r="AP34" i="27" s="1"/>
  <c r="S56" i="56" s="1"/>
  <c r="AQ34" i="27" a="1"/>
  <c r="AQ34" i="27" s="1"/>
  <c r="S6" i="56" s="1"/>
  <c r="AD34" i="27" a="1"/>
  <c r="AD34" i="27" s="1"/>
  <c r="O56" i="56" s="1"/>
  <c r="BE34" i="27" a="1"/>
  <c r="BE34" i="27" s="1"/>
  <c r="X56" i="56" s="1"/>
  <c r="AZ34" i="27" a="1"/>
  <c r="AZ34" i="27" s="1"/>
  <c r="V6" i="56" s="1"/>
  <c r="AW34" i="27" a="1"/>
  <c r="AW34" i="27" s="1"/>
  <c r="U6" i="56" s="1"/>
  <c r="BJ41" i="27" a="1"/>
  <c r="BJ41" i="27" s="1"/>
  <c r="Y141" i="56" s="1"/>
  <c r="W213" i="56" s="1"/>
  <c r="BK39" i="27" a="1"/>
  <c r="BK39" i="27" s="1"/>
  <c r="Z81" i="56" s="1"/>
  <c r="X202" i="56" s="1"/>
  <c r="BN42" i="27" a="1"/>
  <c r="BN42" i="27" s="1"/>
  <c r="AA96" i="56" s="1"/>
  <c r="Y205" i="56" s="1"/>
  <c r="BX37" i="27" a="1"/>
  <c r="BX37" i="27" s="1"/>
  <c r="L36" i="27" a="1"/>
  <c r="L36" i="27" s="1"/>
  <c r="I66" i="56" s="1"/>
  <c r="G199" i="56" s="1"/>
  <c r="AR39" i="27" a="1"/>
  <c r="AR39" i="27" s="1"/>
  <c r="S131" i="56" s="1"/>
  <c r="Q211" i="56" s="1"/>
  <c r="AI34" i="27" a="1"/>
  <c r="AI34" i="27" s="1"/>
  <c r="P106" i="56" s="1"/>
  <c r="BD34" i="27" a="1"/>
  <c r="BD34" i="27" s="1"/>
  <c r="W106" i="56" s="1"/>
  <c r="BY34" i="27" a="1"/>
  <c r="BY34" i="27" s="1"/>
  <c r="AD106" i="56" s="1"/>
  <c r="BH34" i="27" a="1"/>
  <c r="BH34" i="27" s="1"/>
  <c r="Y56" i="56" s="1"/>
  <c r="BV34" i="27" a="1"/>
  <c r="BV34" i="27" s="1"/>
  <c r="AC106" i="56" s="1"/>
  <c r="Y34" i="27" a="1"/>
  <c r="Y34" i="27" s="1"/>
  <c r="M6" i="56" s="1"/>
  <c r="AU34" i="27" a="1"/>
  <c r="AU34" i="27" s="1"/>
  <c r="T106" i="56" s="1"/>
  <c r="CC42" i="27" a="1"/>
  <c r="CC42" i="27" s="1"/>
  <c r="AF96" i="56" s="1"/>
  <c r="AD205" i="56" s="1"/>
  <c r="S41" i="27" a="1"/>
  <c r="S41" i="27" s="1"/>
  <c r="K41" i="56" s="1"/>
  <c r="I195" i="56" s="1"/>
  <c r="BA37" i="27" a="1"/>
  <c r="BA37" i="27" s="1"/>
  <c r="CG42" i="27" a="1"/>
  <c r="CG42" i="27" s="1"/>
  <c r="AG46" i="56" s="1"/>
  <c r="AE196" i="56" s="1"/>
  <c r="AY37" i="27" a="1"/>
  <c r="AY37" i="27" s="1"/>
  <c r="AE38" i="27" a="1"/>
  <c r="AE38" i="27" s="1"/>
  <c r="O26" i="56" s="1"/>
  <c r="M192" i="56" s="1"/>
  <c r="BP34" i="27" a="1"/>
  <c r="BP34" i="27" s="1"/>
  <c r="AA106" i="56" s="1"/>
  <c r="AA34" i="27" a="1"/>
  <c r="AA34" i="27" s="1"/>
  <c r="N56" i="56" s="1"/>
  <c r="AY34" i="27" a="1"/>
  <c r="AY34" i="27" s="1"/>
  <c r="V56" i="56" s="1"/>
  <c r="AN34" i="27" a="1"/>
  <c r="AN34" i="27" s="1"/>
  <c r="R6" i="56" s="1"/>
  <c r="CB34" i="27" a="1"/>
  <c r="CB34" i="27" s="1"/>
  <c r="AE106" i="56" s="1"/>
  <c r="BT34" i="27" a="1"/>
  <c r="BT34" i="27" s="1"/>
  <c r="AC56" i="56" s="1"/>
  <c r="BC34" i="27" a="1"/>
  <c r="BC34" i="27" s="1"/>
  <c r="W6" i="56" s="1"/>
  <c r="BR34" i="27" a="1"/>
  <c r="BR34" i="27" s="1"/>
  <c r="AB6" i="56" s="1"/>
  <c r="AK34" i="27" a="1"/>
  <c r="AK34" i="27" s="1"/>
  <c r="Q6" i="56" s="1"/>
  <c r="U42" i="27" a="1"/>
  <c r="U42" i="27" s="1"/>
  <c r="L96" i="56" s="1"/>
  <c r="J205" i="56" s="1"/>
  <c r="AE39" i="27" a="1"/>
  <c r="AE39" i="27" s="1"/>
  <c r="O31" i="56" s="1"/>
  <c r="M193" i="56" s="1"/>
  <c r="AJ39" i="27" a="1"/>
  <c r="AJ39" i="27" s="1"/>
  <c r="Q81" i="56" s="1"/>
  <c r="O202" i="56" s="1"/>
  <c r="CH39" i="27" a="1"/>
  <c r="CH39" i="27" s="1"/>
  <c r="AG131" i="56" s="1"/>
  <c r="AE211" i="56" s="1"/>
  <c r="BM34" i="27" a="1"/>
  <c r="BM34" i="27" s="1"/>
  <c r="Z106" i="56" s="1"/>
  <c r="AO34" i="27" a="1"/>
  <c r="AO34" i="27" s="1"/>
  <c r="R106" i="56" s="1"/>
  <c r="Z34" i="27" a="1"/>
  <c r="Z34" i="27" s="1"/>
  <c r="M106" i="56" s="1"/>
  <c r="BQ34" i="27" a="1"/>
  <c r="BQ34" i="27" s="1"/>
  <c r="AB56" i="56" s="1"/>
  <c r="BF34" i="27" a="1"/>
  <c r="BF34" i="27" s="1"/>
  <c r="X6" i="56" s="1"/>
  <c r="BI34" i="27" a="1"/>
  <c r="BI34" i="27" s="1"/>
  <c r="Y6" i="56" s="1"/>
  <c r="AZ37" i="27" a="1"/>
  <c r="AZ37" i="27" s="1"/>
  <c r="BH38" i="27" a="1"/>
  <c r="BH38" i="27" s="1"/>
  <c r="Y76" i="56" s="1"/>
  <c r="AY40" i="27" a="1"/>
  <c r="AY40" i="27" s="1"/>
  <c r="V86" i="56" s="1"/>
  <c r="T203" i="56" s="1"/>
  <c r="N40" i="27" a="1"/>
  <c r="N40" i="27" s="1"/>
  <c r="I136" i="56" s="1"/>
  <c r="G212" i="56" s="1"/>
  <c r="AP39" i="27" a="1"/>
  <c r="AP39" i="27" s="1"/>
  <c r="S81" i="56" s="1"/>
  <c r="Q202" i="56" s="1"/>
  <c r="AD36" i="27" a="1"/>
  <c r="AD36" i="27" s="1"/>
  <c r="O66" i="56" s="1"/>
  <c r="M199" i="56" s="1"/>
  <c r="AI38" i="27" a="1"/>
  <c r="AI38" i="27" s="1"/>
  <c r="P126" i="56" s="1"/>
  <c r="N210" i="56" s="1"/>
  <c r="BC35" i="27" a="1"/>
  <c r="BC35" i="27" s="1"/>
  <c r="W11" i="56" s="1"/>
  <c r="BQ41" i="27" a="1"/>
  <c r="BQ41" i="27" s="1"/>
  <c r="AB91" i="56" s="1"/>
  <c r="Z204" i="56" s="1"/>
  <c r="AE37" i="27" a="1"/>
  <c r="AE37" i="27" s="1"/>
  <c r="CA38" i="27" a="1"/>
  <c r="CA38" i="27" s="1"/>
  <c r="AE26" i="56" s="1"/>
  <c r="AC192" i="56" s="1"/>
  <c r="BU40" i="27" a="1"/>
  <c r="BU40" i="27" s="1"/>
  <c r="AC36" i="56" s="1"/>
  <c r="AA194" i="56" s="1"/>
  <c r="AC41" i="27" a="1"/>
  <c r="AC41" i="27" s="1"/>
  <c r="N141" i="56" s="1"/>
  <c r="L213" i="56" s="1"/>
  <c r="BP41" i="27" a="1"/>
  <c r="BP41" i="27" s="1"/>
  <c r="AA141" i="56" s="1"/>
  <c r="Y213" i="56" s="1"/>
  <c r="AP35" i="27" a="1"/>
  <c r="AP35" i="27" s="1"/>
  <c r="S61" i="56" s="1"/>
  <c r="AJ38" i="27" a="1"/>
  <c r="AJ38" i="27" s="1"/>
  <c r="Q76" i="56" s="1"/>
  <c r="AX37" i="27" a="1"/>
  <c r="AX37" i="27" s="1"/>
  <c r="BY38" i="27" a="1"/>
  <c r="BY38" i="27" s="1"/>
  <c r="AD126" i="56" s="1"/>
  <c r="AB210" i="56" s="1"/>
  <c r="AL38" i="27" a="1"/>
  <c r="AL38" i="27" s="1"/>
  <c r="Q126" i="56" s="1"/>
  <c r="O210" i="56" s="1"/>
  <c r="AD42" i="27" a="1"/>
  <c r="AD42" i="27" s="1"/>
  <c r="O96" i="56" s="1"/>
  <c r="M205" i="56" s="1"/>
  <c r="BJ36" i="27" a="1"/>
  <c r="BJ36" i="27" s="1"/>
  <c r="Y116" i="56" s="1"/>
  <c r="W208" i="56" s="1"/>
  <c r="BS35" i="27" a="1"/>
  <c r="BS35" i="27" s="1"/>
  <c r="AB111" i="56" s="1"/>
  <c r="BG41" i="27" a="1"/>
  <c r="BG41" i="27" s="1"/>
  <c r="X141" i="56" s="1"/>
  <c r="V213" i="56" s="1"/>
  <c r="BO40" i="27" a="1"/>
  <c r="BO40" i="27" s="1"/>
  <c r="AA36" i="56" s="1"/>
  <c r="Y194" i="56" s="1"/>
  <c r="BS42" i="27" a="1"/>
  <c r="BS42" i="27" s="1"/>
  <c r="AB146" i="56" s="1"/>
  <c r="Z214" i="56" s="1"/>
  <c r="AD39" i="27" a="1"/>
  <c r="AD39" i="27" s="1"/>
  <c r="O81" i="56" s="1"/>
  <c r="M202" i="56" s="1"/>
  <c r="AS39" i="27" a="1"/>
  <c r="AS39" i="27" s="1"/>
  <c r="T81" i="56" s="1"/>
  <c r="R202" i="56" s="1"/>
  <c r="BB37" i="27" a="1"/>
  <c r="BB37" i="27" s="1"/>
  <c r="CE40" i="27" a="1"/>
  <c r="CE40" i="27" s="1"/>
  <c r="AF136" i="56" s="1"/>
  <c r="AD212" i="56" s="1"/>
  <c r="AM40" i="27" a="1"/>
  <c r="AM40" i="27" s="1"/>
  <c r="R86" i="56" s="1"/>
  <c r="P203" i="56" s="1"/>
  <c r="AM39" i="27" a="1"/>
  <c r="AM39" i="27" s="1"/>
  <c r="R81" i="56" s="1"/>
  <c r="P202" i="56" s="1"/>
  <c r="BK42" i="27" a="1"/>
  <c r="BK42" i="27" s="1"/>
  <c r="Z96" i="56" s="1"/>
  <c r="X205" i="56" s="1"/>
  <c r="J35" i="27" a="1"/>
  <c r="J35" i="27" s="1"/>
  <c r="H11" i="56" s="1"/>
  <c r="BX40" i="27" a="1"/>
  <c r="BX40" i="27" s="1"/>
  <c r="AD36" i="56" s="1"/>
  <c r="AB194" i="56" s="1"/>
  <c r="BV36" i="27" a="1"/>
  <c r="BV36" i="27" s="1"/>
  <c r="AC116" i="56" s="1"/>
  <c r="AA208" i="56" s="1"/>
  <c r="AQ38" i="27" a="1"/>
  <c r="AQ38" i="27" s="1"/>
  <c r="S26" i="56" s="1"/>
  <c r="Q192" i="56" s="1"/>
  <c r="CD42" i="27" a="1"/>
  <c r="CD42" i="27" s="1"/>
  <c r="AF46" i="56" s="1"/>
  <c r="AD196" i="56" s="1"/>
  <c r="N36" i="27" a="1"/>
  <c r="N36" i="27" s="1"/>
  <c r="I116" i="56" s="1"/>
  <c r="G208" i="56" s="1"/>
  <c r="BD40" i="27" a="1"/>
  <c r="BD40" i="27" s="1"/>
  <c r="W136" i="56" s="1"/>
  <c r="U212" i="56" s="1"/>
  <c r="AT39" i="27" a="1"/>
  <c r="AT39" i="27" s="1"/>
  <c r="T31" i="56" s="1"/>
  <c r="R193" i="56" s="1"/>
  <c r="BS37" i="27" a="1"/>
  <c r="BS37" i="27" s="1"/>
  <c r="AH36" i="27" a="1"/>
  <c r="AH36" i="27" s="1"/>
  <c r="P16" i="56" s="1"/>
  <c r="N190" i="56" s="1"/>
  <c r="V35" i="27" a="1"/>
  <c r="V35" i="27" s="1"/>
  <c r="L11" i="56" s="1"/>
  <c r="AI39" i="27" a="1"/>
  <c r="AI39" i="27" s="1"/>
  <c r="P131" i="56" s="1"/>
  <c r="N211" i="56" s="1"/>
  <c r="J39" i="27" a="1"/>
  <c r="J39" i="27" s="1"/>
  <c r="H31" i="56" s="1"/>
  <c r="F193" i="56" s="1"/>
  <c r="CD40" i="27" a="1"/>
  <c r="CD40" i="27" s="1"/>
  <c r="AF36" i="56" s="1"/>
  <c r="AD194" i="56" s="1"/>
  <c r="AB35" i="27" a="1"/>
  <c r="AB35" i="27" s="1"/>
  <c r="N11" i="56" s="1"/>
  <c r="W37" i="27" a="1"/>
  <c r="W37" i="27" s="1"/>
  <c r="BS39" i="27" a="1"/>
  <c r="BS39" i="27" s="1"/>
  <c r="AB131" i="56" s="1"/>
  <c r="Z211" i="56" s="1"/>
  <c r="CA40" i="27" a="1"/>
  <c r="CA40" i="27" s="1"/>
  <c r="AE36" i="56" s="1"/>
  <c r="AC194" i="56" s="1"/>
  <c r="AV41" i="27" a="1"/>
  <c r="AV41" i="27" s="1"/>
  <c r="U91" i="56" s="1"/>
  <c r="S204" i="56" s="1"/>
  <c r="T41" i="27" a="1"/>
  <c r="T41" i="27" s="1"/>
  <c r="K141" i="56" s="1"/>
  <c r="I213" i="56" s="1"/>
  <c r="BJ38" i="27" a="1"/>
  <c r="BJ38" i="27" s="1"/>
  <c r="Y126" i="56" s="1"/>
  <c r="W210" i="56" s="1"/>
  <c r="AU42" i="27" a="1"/>
  <c r="AU42" i="27" s="1"/>
  <c r="T146" i="56" s="1"/>
  <c r="R214" i="56" s="1"/>
  <c r="BK37" i="27" a="1"/>
  <c r="BK37" i="27" s="1"/>
  <c r="L37" i="27" a="1"/>
  <c r="L37" i="27" s="1"/>
  <c r="AV38" i="27" a="1"/>
  <c r="AV38" i="27" s="1"/>
  <c r="U76" i="56" s="1"/>
  <c r="AQ40" i="27" a="1"/>
  <c r="AQ40" i="27" s="1"/>
  <c r="S36" i="56" s="1"/>
  <c r="Q194" i="56" s="1"/>
  <c r="Q41" i="27" a="1"/>
  <c r="Q41" i="27" s="1"/>
  <c r="J141" i="56" s="1"/>
  <c r="H213" i="56" s="1"/>
  <c r="BA36" i="27" a="1"/>
  <c r="BA36" i="27" s="1"/>
  <c r="V116" i="56" s="1"/>
  <c r="T208" i="56" s="1"/>
  <c r="AH40" i="27" a="1"/>
  <c r="AH40" i="27" s="1"/>
  <c r="P36" i="56" s="1"/>
  <c r="N194" i="56" s="1"/>
  <c r="Z35" i="27" a="1"/>
  <c r="Z35" i="27" s="1"/>
  <c r="M111" i="56" s="1"/>
  <c r="AM41" i="27" a="1"/>
  <c r="AM41" i="27" s="1"/>
  <c r="R91" i="56" s="1"/>
  <c r="P204" i="56" s="1"/>
  <c r="BZ40" i="27" a="1"/>
  <c r="BZ40" i="27" s="1"/>
  <c r="AE86" i="56" s="1"/>
  <c r="AC203" i="56" s="1"/>
  <c r="AH39" i="27" a="1"/>
  <c r="AH39" i="27" s="1"/>
  <c r="P31" i="56" s="1"/>
  <c r="N193" i="56" s="1"/>
  <c r="BC42" i="27" a="1"/>
  <c r="BC42" i="27" s="1"/>
  <c r="W46" i="56" s="1"/>
  <c r="U196" i="56" s="1"/>
  <c r="BZ38" i="27" a="1"/>
  <c r="BZ38" i="27" s="1"/>
  <c r="AE76" i="56" s="1"/>
  <c r="AN41" i="27" a="1"/>
  <c r="AN41" i="27" s="1"/>
  <c r="R41" i="56" s="1"/>
  <c r="P195" i="56" s="1"/>
  <c r="BD39" i="27" a="1"/>
  <c r="BD39" i="27" s="1"/>
  <c r="W131" i="56" s="1"/>
  <c r="U211" i="56" s="1"/>
  <c r="T38" i="27" a="1"/>
  <c r="T38" i="27" s="1"/>
  <c r="K126" i="56" s="1"/>
  <c r="I210" i="56" s="1"/>
  <c r="AU36" i="27" a="1"/>
  <c r="AU36" i="27" s="1"/>
  <c r="T116" i="56" s="1"/>
  <c r="R208" i="56" s="1"/>
  <c r="AQ35" i="27" a="1"/>
  <c r="AQ35" i="27" s="1"/>
  <c r="S11" i="56" s="1"/>
  <c r="K40" i="27" a="1"/>
  <c r="K40" i="27" s="1"/>
  <c r="H136" i="56" s="1"/>
  <c r="F212" i="56" s="1"/>
  <c r="BE40" i="27" a="1"/>
  <c r="BE40" i="27" s="1"/>
  <c r="X86" i="56" s="1"/>
  <c r="V203" i="56" s="1"/>
  <c r="AG39" i="27" a="1"/>
  <c r="AG39" i="27" s="1"/>
  <c r="P81" i="56" s="1"/>
  <c r="N202" i="56" s="1"/>
  <c r="CB42" i="27" a="1"/>
  <c r="CB42" i="27" s="1"/>
  <c r="AE146" i="56" s="1"/>
  <c r="AC214" i="56" s="1"/>
  <c r="BK36" i="27" a="1"/>
  <c r="BK36" i="27" s="1"/>
  <c r="Z66" i="56" s="1"/>
  <c r="X199" i="56" s="1"/>
  <c r="W41" i="27" a="1"/>
  <c r="W41" i="27" s="1"/>
  <c r="L141" i="56" s="1"/>
  <c r="J213" i="56" s="1"/>
  <c r="CE42" i="27" a="1"/>
  <c r="CE42" i="27" s="1"/>
  <c r="AF146" i="56" s="1"/>
  <c r="AD214" i="56" s="1"/>
  <c r="AT35" i="27" a="1"/>
  <c r="AT35" i="27" s="1"/>
  <c r="T11" i="56" s="1"/>
  <c r="AG35" i="27" a="1"/>
  <c r="AG35" i="27" s="1"/>
  <c r="P61" i="56" s="1"/>
  <c r="AI40" i="27" a="1"/>
  <c r="AI40" i="27" s="1"/>
  <c r="P136" i="56" s="1"/>
  <c r="N212" i="56" s="1"/>
  <c r="BW37" i="27" a="1"/>
  <c r="BW37" i="27" s="1"/>
  <c r="BT41" i="27" a="1"/>
  <c r="BT41" i="27" s="1"/>
  <c r="AC91" i="56" s="1"/>
  <c r="AA204" i="56" s="1"/>
  <c r="BC41" i="27" a="1"/>
  <c r="BC41" i="27" s="1"/>
  <c r="W41" i="56" s="1"/>
  <c r="U195" i="56" s="1"/>
  <c r="Z37" i="27" a="1"/>
  <c r="Z37" i="27" s="1"/>
  <c r="AE42" i="27" a="1"/>
  <c r="AE42" i="27" s="1"/>
  <c r="O46" i="56" s="1"/>
  <c r="M196" i="56" s="1"/>
  <c r="BD42" i="27" a="1"/>
  <c r="BD42" i="27" s="1"/>
  <c r="W146" i="56" s="1"/>
  <c r="U214" i="56" s="1"/>
  <c r="AZ41" i="27" a="1"/>
  <c r="AZ41" i="27" s="1"/>
  <c r="V41" i="56" s="1"/>
  <c r="T195" i="56" s="1"/>
  <c r="BR40" i="27" a="1"/>
  <c r="BR40" i="27" s="1"/>
  <c r="AB36" i="56" s="1"/>
  <c r="Z194" i="56" s="1"/>
  <c r="R39" i="27" a="1"/>
  <c r="R39" i="27" s="1"/>
  <c r="K81" i="56" s="1"/>
  <c r="I202" i="56" s="1"/>
  <c r="AQ37" i="27" a="1"/>
  <c r="AQ37" i="27" s="1"/>
  <c r="S38" i="27" a="1"/>
  <c r="S38" i="27" s="1"/>
  <c r="K26" i="56" s="1"/>
  <c r="I192" i="56" s="1"/>
  <c r="AO42" i="27" a="1"/>
  <c r="AO42" i="27" s="1"/>
  <c r="R146" i="56" s="1"/>
  <c r="P214" i="56" s="1"/>
  <c r="AU39" i="27" a="1"/>
  <c r="AU39" i="27" s="1"/>
  <c r="T131" i="56" s="1"/>
  <c r="R211" i="56" s="1"/>
  <c r="AP38" i="27" a="1"/>
  <c r="AP38" i="27" s="1"/>
  <c r="S76" i="56" s="1"/>
  <c r="BE36" i="27" a="1"/>
  <c r="BE36" i="27" s="1"/>
  <c r="X66" i="56" s="1"/>
  <c r="V199" i="56" s="1"/>
  <c r="AD37" i="27" a="1"/>
  <c r="AD37" i="27" s="1"/>
  <c r="AJ35" i="27" a="1"/>
  <c r="AJ35" i="27" s="1"/>
  <c r="Q61" i="56" s="1"/>
  <c r="BB35" i="27" a="1"/>
  <c r="BB35" i="27" s="1"/>
  <c r="W61" i="56" s="1"/>
  <c r="AC38" i="27" a="1"/>
  <c r="AC38" i="27" s="1"/>
  <c r="N126" i="56" s="1"/>
  <c r="L210" i="56" s="1"/>
  <c r="M41" i="27" a="1"/>
  <c r="M41" i="27" s="1"/>
  <c r="I41" i="56" s="1"/>
  <c r="G195" i="56" s="1"/>
  <c r="AY38" i="27" a="1"/>
  <c r="AY38" i="27" s="1"/>
  <c r="V76" i="56" s="1"/>
  <c r="AB40" i="27" a="1"/>
  <c r="AB40" i="27" s="1"/>
  <c r="N36" i="56" s="1"/>
  <c r="L194" i="56" s="1"/>
  <c r="L35" i="27" a="1"/>
  <c r="L35" i="27" s="1"/>
  <c r="I61" i="56" s="1"/>
  <c r="W38" i="27" a="1"/>
  <c r="W38" i="27" s="1"/>
  <c r="L126" i="56" s="1"/>
  <c r="J210" i="56" s="1"/>
  <c r="K42" i="27" a="1"/>
  <c r="K42" i="27" s="1"/>
  <c r="H146" i="56" s="1"/>
  <c r="F214" i="56" s="1"/>
  <c r="U39" i="27" a="1"/>
  <c r="U39" i="27" s="1"/>
  <c r="L81" i="56" s="1"/>
  <c r="J202" i="56" s="1"/>
  <c r="AJ41" i="27" a="1"/>
  <c r="AJ41" i="27" s="1"/>
  <c r="Q91" i="56" s="1"/>
  <c r="O204" i="56" s="1"/>
  <c r="AX42" i="27" a="1"/>
  <c r="AX42" i="27" s="1"/>
  <c r="U146" i="56" s="1"/>
  <c r="S214" i="56" s="1"/>
  <c r="BQ39" i="27" a="1"/>
  <c r="BQ39" i="27" s="1"/>
  <c r="AB81" i="56" s="1"/>
  <c r="Z202" i="56" s="1"/>
  <c r="AJ40" i="27" a="1"/>
  <c r="AJ40" i="27" s="1"/>
  <c r="Q86" i="56" s="1"/>
  <c r="O203" i="56" s="1"/>
  <c r="CD38" i="27" a="1"/>
  <c r="CD38" i="27" s="1"/>
  <c r="AF26" i="56" s="1"/>
  <c r="AD192" i="56" s="1"/>
  <c r="BT36" i="27" a="1"/>
  <c r="BT36" i="27" s="1"/>
  <c r="AC66" i="56" s="1"/>
  <c r="AA199" i="56" s="1"/>
  <c r="V39" i="27" a="1"/>
  <c r="V39" i="27" s="1"/>
  <c r="L31" i="56" s="1"/>
  <c r="J193" i="56" s="1"/>
  <c r="BN36" i="27" a="1"/>
  <c r="BN36" i="27" s="1"/>
  <c r="AA66" i="56" s="1"/>
  <c r="Y199" i="56" s="1"/>
  <c r="AR40" i="27" a="1"/>
  <c r="AR40" i="27" s="1"/>
  <c r="S136" i="56" s="1"/>
  <c r="Q212" i="56" s="1"/>
  <c r="AG37" i="27" a="1"/>
  <c r="AG37" i="27" s="1"/>
  <c r="CF40" i="27" a="1"/>
  <c r="CF40" i="27" s="1"/>
  <c r="AG86" i="56" s="1"/>
  <c r="AE203" i="56" s="1"/>
  <c r="AM42" i="27" a="1"/>
  <c r="AM42" i="27" s="1"/>
  <c r="R96" i="56" s="1"/>
  <c r="P205" i="56" s="1"/>
  <c r="U38" i="27" a="1"/>
  <c r="U38" i="27" s="1"/>
  <c r="L76" i="56" s="1"/>
  <c r="AN36" i="27" a="1"/>
  <c r="AN36" i="27" s="1"/>
  <c r="R16" i="56" s="1"/>
  <c r="P190" i="56" s="1"/>
  <c r="BR39" i="27" a="1"/>
  <c r="BR39" i="27" s="1"/>
  <c r="AB31" i="56" s="1"/>
  <c r="Z193" i="56" s="1"/>
  <c r="AH35" i="27" a="1"/>
  <c r="AH35" i="27" s="1"/>
  <c r="P11" i="56" s="1"/>
  <c r="AY35" i="27" a="1"/>
  <c r="AY35" i="27" s="1"/>
  <c r="V61" i="56" s="1"/>
  <c r="BB39" i="27" a="1"/>
  <c r="BB39" i="27" s="1"/>
  <c r="W81" i="56" s="1"/>
  <c r="U202" i="56" s="1"/>
  <c r="O36" i="27" a="1"/>
  <c r="O36" i="27" s="1"/>
  <c r="J66" i="56" s="1"/>
  <c r="H199" i="56" s="1"/>
  <c r="AA37" i="27" a="1"/>
  <c r="AA37" i="27" s="1"/>
  <c r="AL36" i="27" a="1"/>
  <c r="AL36" i="27" s="1"/>
  <c r="Q116" i="56" s="1"/>
  <c r="O208" i="56" s="1"/>
  <c r="BB36" i="27" a="1"/>
  <c r="BB36" i="27" s="1"/>
  <c r="W66" i="56" s="1"/>
  <c r="U199" i="56" s="1"/>
  <c r="BZ42" i="27" a="1"/>
  <c r="BZ42" i="27" s="1"/>
  <c r="AE96" i="56" s="1"/>
  <c r="AC205" i="56" s="1"/>
  <c r="BP36" i="27" a="1"/>
  <c r="BP36" i="27" s="1"/>
  <c r="AA116" i="56" s="1"/>
  <c r="Y208" i="56" s="1"/>
  <c r="N35" i="27" a="1"/>
  <c r="N35" i="27" s="1"/>
  <c r="I111" i="56" s="1"/>
  <c r="CH41" i="27" a="1"/>
  <c r="CH41" i="27" s="1"/>
  <c r="AG141" i="56" s="1"/>
  <c r="AE213" i="56" s="1"/>
  <c r="S35" i="27" a="1"/>
  <c r="S35" i="27" s="1"/>
  <c r="K11" i="56" s="1"/>
  <c r="BY37" i="27" a="1"/>
  <c r="BY37" i="27" s="1"/>
  <c r="BD36" i="27" a="1"/>
  <c r="BD36" i="27" s="1"/>
  <c r="W116" i="56" s="1"/>
  <c r="U208" i="56" s="1"/>
  <c r="X40" i="27" a="1"/>
  <c r="X40" i="27" s="1"/>
  <c r="M86" i="56" s="1"/>
  <c r="K203" i="56" s="1"/>
  <c r="AA41" i="27" a="1"/>
  <c r="AA41" i="27" s="1"/>
  <c r="N91" i="56" s="1"/>
  <c r="L204" i="56" s="1"/>
  <c r="M38" i="27" a="1"/>
  <c r="M38" i="27" s="1"/>
  <c r="I26" i="56" s="1"/>
  <c r="G192" i="56" s="1"/>
  <c r="BW42" i="27" a="1"/>
  <c r="BW42" i="27" s="1"/>
  <c r="AD96" i="56" s="1"/>
  <c r="AB205" i="56" s="1"/>
  <c r="BS36" i="27" a="1"/>
  <c r="BS36" i="27" s="1"/>
  <c r="AB116" i="56" s="1"/>
  <c r="Z208" i="56" s="1"/>
  <c r="S37" i="27" a="1"/>
  <c r="S37" i="27" s="1"/>
  <c r="AV39" i="27" a="1"/>
  <c r="AV39" i="27" s="1"/>
  <c r="U81" i="56" s="1"/>
  <c r="S202" i="56" s="1"/>
  <c r="BH41" i="27" a="1"/>
  <c r="BH41" i="27" s="1"/>
  <c r="Y91" i="56" s="1"/>
  <c r="W204" i="56" s="1"/>
  <c r="BZ37" i="27" a="1"/>
  <c r="BZ37" i="27" s="1"/>
  <c r="X38" i="27" a="1"/>
  <c r="X38" i="27" s="1"/>
  <c r="M76" i="56" s="1"/>
  <c r="Y35" i="27" a="1"/>
  <c r="Y35" i="27" s="1"/>
  <c r="M11" i="56" s="1"/>
  <c r="K35" i="27" a="1"/>
  <c r="K35" i="27" s="1"/>
  <c r="H111" i="56" s="1"/>
  <c r="BJ39" i="27" a="1"/>
  <c r="BJ39" i="27" s="1"/>
  <c r="Y131" i="56" s="1"/>
  <c r="W211" i="56" s="1"/>
  <c r="Z38" i="27" a="1"/>
  <c r="Z38" i="27" s="1"/>
  <c r="M126" i="56" s="1"/>
  <c r="K210" i="56" s="1"/>
  <c r="BO38" i="27" a="1"/>
  <c r="BO38" i="27" s="1"/>
  <c r="AA26" i="56" s="1"/>
  <c r="Y192" i="56" s="1"/>
  <c r="BM36" i="27" a="1"/>
  <c r="BM36" i="27" s="1"/>
  <c r="Z116" i="56" s="1"/>
  <c r="X208" i="56" s="1"/>
  <c r="BM35" i="27" a="1"/>
  <c r="BM35" i="27" s="1"/>
  <c r="Z111" i="56" s="1"/>
  <c r="AQ41" i="27" a="1"/>
  <c r="AQ41" i="27" s="1"/>
  <c r="S41" i="56" s="1"/>
  <c r="Q195" i="56" s="1"/>
  <c r="BW40" i="27" a="1"/>
  <c r="BW40" i="27" s="1"/>
  <c r="AD86" i="56" s="1"/>
  <c r="AB203" i="56" s="1"/>
  <c r="AH38" i="27" a="1"/>
  <c r="AH38" i="27" s="1"/>
  <c r="P26" i="56" s="1"/>
  <c r="N192" i="56" s="1"/>
  <c r="CG36" i="27" a="1"/>
  <c r="CG36" i="27" s="1"/>
  <c r="AG16" i="56" s="1"/>
  <c r="AE190" i="56" s="1"/>
  <c r="BV38" i="27" a="1"/>
  <c r="BV38" i="27" s="1"/>
  <c r="AC126" i="56" s="1"/>
  <c r="AA210" i="56" s="1"/>
  <c r="AK36" i="27" a="1"/>
  <c r="AK36" i="27" s="1"/>
  <c r="Q16" i="56" s="1"/>
  <c r="O190" i="56" s="1"/>
  <c r="BO42" i="27" a="1"/>
  <c r="BO42" i="27" s="1"/>
  <c r="AA46" i="56" s="1"/>
  <c r="Y196" i="56" s="1"/>
  <c r="AT36" i="27" a="1"/>
  <c r="AT36" i="27" s="1"/>
  <c r="T16" i="56" s="1"/>
  <c r="R190" i="56" s="1"/>
  <c r="AH41" i="27" a="1"/>
  <c r="AH41" i="27" s="1"/>
  <c r="P41" i="56" s="1"/>
  <c r="N195" i="56" s="1"/>
  <c r="U35" i="27" a="1"/>
  <c r="U35" i="27" s="1"/>
  <c r="L61" i="56" s="1"/>
  <c r="U40" i="27" a="1"/>
  <c r="U40" i="27" s="1"/>
  <c r="L86" i="56" s="1"/>
  <c r="J203" i="56" s="1"/>
  <c r="CB36" i="27" a="1"/>
  <c r="CB36" i="27" s="1"/>
  <c r="AE116" i="56" s="1"/>
  <c r="AC208" i="56" s="1"/>
  <c r="K36" i="27" a="1"/>
  <c r="K36" i="27" s="1"/>
  <c r="H116" i="56" s="1"/>
  <c r="F208" i="56" s="1"/>
  <c r="J38" i="27" a="1"/>
  <c r="J38" i="27" s="1"/>
  <c r="H26" i="56" s="1"/>
  <c r="F192" i="56" s="1"/>
  <c r="BC40" i="27" a="1"/>
  <c r="BC40" i="27" s="1"/>
  <c r="W36" i="56" s="1"/>
  <c r="U194" i="56" s="1"/>
  <c r="BT38" i="27" a="1"/>
  <c r="BT38" i="27" s="1"/>
  <c r="AC76" i="56" s="1"/>
  <c r="BL39" i="27" a="1"/>
  <c r="BL39" i="27" s="1"/>
  <c r="Z31" i="56" s="1"/>
  <c r="X193" i="56" s="1"/>
  <c r="AR37" i="27" a="1"/>
  <c r="AR37" i="27" s="1"/>
  <c r="BY36" i="27" a="1"/>
  <c r="BY36" i="27" s="1"/>
  <c r="AD116" i="56" s="1"/>
  <c r="AB208" i="56" s="1"/>
  <c r="AI42" i="27" a="1"/>
  <c r="AI42" i="27" s="1"/>
  <c r="P146" i="56" s="1"/>
  <c r="N214" i="56" s="1"/>
  <c r="W35" i="27" a="1"/>
  <c r="W35" i="27" s="1"/>
  <c r="L111" i="56" s="1"/>
  <c r="CF39" i="27" a="1"/>
  <c r="CF39" i="27" s="1"/>
  <c r="AG81" i="56" s="1"/>
  <c r="AE202" i="56" s="1"/>
  <c r="N42" i="27" a="1"/>
  <c r="N42" i="27" s="1"/>
  <c r="I146" i="56" s="1"/>
  <c r="G214" i="56" s="1"/>
  <c r="AS40" i="27" a="1"/>
  <c r="AS40" i="27" s="1"/>
  <c r="T86" i="56" s="1"/>
  <c r="R203" i="56" s="1"/>
  <c r="AB36" i="27" a="1"/>
  <c r="AB36" i="27" s="1"/>
  <c r="N16" i="56" s="1"/>
  <c r="L190" i="56" s="1"/>
  <c r="AW36" i="27" a="1"/>
  <c r="AW36" i="27" s="1"/>
  <c r="U16" i="56" s="1"/>
  <c r="S190" i="56" s="1"/>
  <c r="AL35" i="27" a="1"/>
  <c r="AL35" i="27" s="1"/>
  <c r="Q111" i="56" s="1"/>
  <c r="CE39" i="27" a="1"/>
  <c r="CE39" i="27" s="1"/>
  <c r="AF131" i="56" s="1"/>
  <c r="AD211" i="56" s="1"/>
  <c r="M36" i="27" a="1"/>
  <c r="M36" i="27" s="1"/>
  <c r="I16" i="56" s="1"/>
  <c r="G190" i="56" s="1"/>
  <c r="AR36" i="27" a="1"/>
  <c r="AR36" i="27" s="1"/>
  <c r="S116" i="56" s="1"/>
  <c r="Q208" i="56" s="1"/>
  <c r="BI38" i="27" a="1"/>
  <c r="BI38" i="27" s="1"/>
  <c r="Y26" i="56" s="1"/>
  <c r="W192" i="56" s="1"/>
  <c r="CC38" i="27" a="1"/>
  <c r="CC38" i="27" s="1"/>
  <c r="AF76" i="56" s="1"/>
  <c r="V36" i="27" a="1"/>
  <c r="V36" i="27" s="1"/>
  <c r="L16" i="56" s="1"/>
  <c r="J190" i="56" s="1"/>
  <c r="AW37" i="27" a="1"/>
  <c r="AW37" i="27" s="1"/>
  <c r="Z42" i="27" a="1"/>
  <c r="Z42" i="27" s="1"/>
  <c r="M146" i="56" s="1"/>
  <c r="K214" i="56" s="1"/>
  <c r="AX39" i="27" a="1"/>
  <c r="AX39" i="27" s="1"/>
  <c r="U131" i="56" s="1"/>
  <c r="S211" i="56" s="1"/>
  <c r="W36" i="27" a="1"/>
  <c r="W36" i="27" s="1"/>
  <c r="L116" i="56" s="1"/>
  <c r="J208" i="56" s="1"/>
  <c r="AZ35" i="27" a="1"/>
  <c r="AZ35" i="27" s="1"/>
  <c r="V11" i="56" s="1"/>
  <c r="V42" i="27" a="1"/>
  <c r="V42" i="27" s="1"/>
  <c r="L46" i="56" s="1"/>
  <c r="J196" i="56" s="1"/>
  <c r="AO40" i="27" a="1"/>
  <c r="AO40" i="27" s="1"/>
  <c r="R136" i="56" s="1"/>
  <c r="P212" i="56" s="1"/>
  <c r="BV37" i="27" a="1"/>
  <c r="BV37" i="27" s="1"/>
  <c r="AE41" i="27" a="1"/>
  <c r="AE41" i="27" s="1"/>
  <c r="O41" i="56" s="1"/>
  <c r="M195" i="56" s="1"/>
  <c r="BI40" i="27" a="1"/>
  <c r="BI40" i="27" s="1"/>
  <c r="Y36" i="56" s="1"/>
  <c r="W194" i="56" s="1"/>
  <c r="BD35" i="27" a="1"/>
  <c r="BD35" i="27" s="1"/>
  <c r="W111" i="56" s="1"/>
  <c r="P35" i="27" a="1"/>
  <c r="P35" i="27" s="1"/>
  <c r="J11" i="56" s="1"/>
  <c r="BY35" i="27" a="1"/>
  <c r="BY35" i="27" s="1"/>
  <c r="AD111" i="56" s="1"/>
  <c r="AW41" i="27" a="1"/>
  <c r="AW41" i="27" s="1"/>
  <c r="U41" i="56" s="1"/>
  <c r="S195" i="56" s="1"/>
  <c r="T42" i="27" a="1"/>
  <c r="T42" i="27" s="1"/>
  <c r="K146" i="56" s="1"/>
  <c r="I214" i="56" s="1"/>
  <c r="P42" i="27" a="1"/>
  <c r="P42" i="27" s="1"/>
  <c r="J46" i="56" s="1"/>
  <c r="H196" i="56" s="1"/>
  <c r="N41" i="27" a="1"/>
  <c r="N41" i="27" s="1"/>
  <c r="I141" i="56" s="1"/>
  <c r="G213" i="56" s="1"/>
  <c r="BX41" i="27" a="1"/>
  <c r="BX41" i="27" s="1"/>
  <c r="AD41" i="56" s="1"/>
  <c r="AB195" i="56" s="1"/>
  <c r="AO39" i="27" a="1"/>
  <c r="AO39" i="27" s="1"/>
  <c r="R131" i="56" s="1"/>
  <c r="P211" i="56" s="1"/>
  <c r="BF41" i="27" a="1"/>
  <c r="BF41" i="27" s="1"/>
  <c r="X41" i="56" s="1"/>
  <c r="V195" i="56" s="1"/>
  <c r="BR41" i="27" a="1"/>
  <c r="BR41" i="27" s="1"/>
  <c r="AB41" i="56" s="1"/>
  <c r="Z195" i="56" s="1"/>
  <c r="AR35" i="27" a="1"/>
  <c r="AR35" i="27" s="1"/>
  <c r="S111" i="56" s="1"/>
  <c r="AM38" i="27" a="1"/>
  <c r="AM38" i="27" s="1"/>
  <c r="R76" i="56" s="1"/>
  <c r="L41" i="27" a="1"/>
  <c r="L41" i="27" s="1"/>
  <c r="I91" i="56" s="1"/>
  <c r="G204" i="56" s="1"/>
  <c r="CF38" i="27" a="1"/>
  <c r="CF38" i="27" s="1"/>
  <c r="AG76" i="56" s="1"/>
  <c r="CH35" i="27" a="1"/>
  <c r="CH35" i="27" s="1"/>
  <c r="AG111" i="56" s="1"/>
  <c r="U36" i="27" a="1"/>
  <c r="U36" i="27" s="1"/>
  <c r="L66" i="56" s="1"/>
  <c r="J199" i="56" s="1"/>
  <c r="AN42" i="27" a="1"/>
  <c r="AN42" i="27" s="1"/>
  <c r="R46" i="56" s="1"/>
  <c r="P196" i="56" s="1"/>
  <c r="Y36" i="27" a="1"/>
  <c r="Y36" i="27" s="1"/>
  <c r="M16" i="56" s="1"/>
  <c r="K190" i="56" s="1"/>
  <c r="AK37" i="27" a="1"/>
  <c r="AK37" i="27" s="1"/>
  <c r="CA39" i="27" a="1"/>
  <c r="CA39" i="27" s="1"/>
  <c r="AE31" i="56" s="1"/>
  <c r="AC193" i="56" s="1"/>
  <c r="AH42" i="27" a="1"/>
  <c r="AH42" i="27" s="1"/>
  <c r="P46" i="56" s="1"/>
  <c r="N196" i="56" s="1"/>
  <c r="Y40" i="27" a="1"/>
  <c r="Y40" i="27" s="1"/>
  <c r="M36" i="56" s="1"/>
  <c r="K194" i="56" s="1"/>
  <c r="BO39" i="27" a="1"/>
  <c r="BO39" i="27" s="1"/>
  <c r="AA31" i="56" s="1"/>
  <c r="Y193" i="56" s="1"/>
  <c r="O37" i="27" a="1"/>
  <c r="O37" i="27" s="1"/>
  <c r="AY41" i="27" a="1"/>
  <c r="AY41" i="27" s="1"/>
  <c r="V91" i="56" s="1"/>
  <c r="T204" i="56" s="1"/>
  <c r="BS41" i="27" a="1"/>
  <c r="BS41" i="27" s="1"/>
  <c r="AB141" i="56" s="1"/>
  <c r="Z213" i="56" s="1"/>
  <c r="AE35" i="27" a="1"/>
  <c r="AE35" i="27" s="1"/>
  <c r="O11" i="56" s="1"/>
  <c r="AV40" i="27" a="1"/>
  <c r="AV40" i="27" s="1"/>
  <c r="U86" i="56" s="1"/>
  <c r="S203" i="56" s="1"/>
  <c r="BI37" i="27" a="1"/>
  <c r="BI37" i="27" s="1"/>
  <c r="BJ42" i="27" a="1"/>
  <c r="BJ42" i="27" s="1"/>
  <c r="Y146" i="56" s="1"/>
  <c r="W214" i="56" s="1"/>
  <c r="AL42" i="27" a="1"/>
  <c r="AL42" i="27" s="1"/>
  <c r="Q146" i="56" s="1"/>
  <c r="O214" i="56" s="1"/>
  <c r="AX36" i="27" a="1"/>
  <c r="AX36" i="27" s="1"/>
  <c r="U116" i="56" s="1"/>
  <c r="S208" i="56" s="1"/>
  <c r="BJ40" i="27" a="1"/>
  <c r="BJ40" i="27" s="1"/>
  <c r="Y136" i="56" s="1"/>
  <c r="W212" i="56" s="1"/>
  <c r="CC36" i="27" a="1"/>
  <c r="CC36" i="27" s="1"/>
  <c r="AF66" i="56" s="1"/>
  <c r="AD199" i="56" s="1"/>
  <c r="AJ42" i="27" a="1"/>
  <c r="AJ42" i="27" s="1"/>
  <c r="Q96" i="56" s="1"/>
  <c r="O205" i="56" s="1"/>
  <c r="BG36" i="27" a="1"/>
  <c r="BG36" i="27" s="1"/>
  <c r="X116" i="56" s="1"/>
  <c r="V208" i="56" s="1"/>
  <c r="CB37" i="27" a="1"/>
  <c r="CB37" i="27" s="1"/>
  <c r="AT37" i="27" a="1"/>
  <c r="AT37" i="27" s="1"/>
  <c r="BC39" i="27" a="1"/>
  <c r="BC39" i="27" s="1"/>
  <c r="W31" i="56" s="1"/>
  <c r="U193" i="56" s="1"/>
  <c r="AJ36" i="27" a="1"/>
  <c r="AJ36" i="27" s="1"/>
  <c r="Q66" i="56" s="1"/>
  <c r="O199" i="56" s="1"/>
  <c r="AZ39" i="27" a="1"/>
  <c r="AZ39" i="27" s="1"/>
  <c r="V31" i="56" s="1"/>
  <c r="T193" i="56" s="1"/>
  <c r="AF42" i="27" a="1"/>
  <c r="AF42" i="27" s="1"/>
  <c r="O146" i="56" s="1"/>
  <c r="M214" i="56" s="1"/>
  <c r="AN39" i="27" a="1"/>
  <c r="AN39" i="27" s="1"/>
  <c r="R31" i="56" s="1"/>
  <c r="P193" i="56" s="1"/>
  <c r="AB37" i="27" a="1"/>
  <c r="AB37" i="27" s="1"/>
  <c r="AT38" i="27" a="1"/>
  <c r="AT38" i="27" s="1"/>
  <c r="T26" i="56" s="1"/>
  <c r="R192" i="56" s="1"/>
  <c r="AZ42" i="27" a="1"/>
  <c r="AZ42" i="27" s="1"/>
  <c r="V46" i="56" s="1"/>
  <c r="T196" i="56" s="1"/>
  <c r="AE36" i="27" a="1"/>
  <c r="AE36" i="27" s="1"/>
  <c r="O16" i="56" s="1"/>
  <c r="M190" i="56" s="1"/>
  <c r="X37" i="27" a="1"/>
  <c r="X37" i="27" s="1"/>
  <c r="AK42" i="27" a="1"/>
  <c r="AK42" i="27" s="1"/>
  <c r="Q46" i="56" s="1"/>
  <c r="O196" i="56" s="1"/>
  <c r="P40" i="27" a="1"/>
  <c r="P40" i="27" s="1"/>
  <c r="J36" i="56" s="1"/>
  <c r="H194" i="56" s="1"/>
  <c r="M39" i="27" a="1"/>
  <c r="M39" i="27" s="1"/>
  <c r="I31" i="56" s="1"/>
  <c r="G193" i="56" s="1"/>
  <c r="BU41" i="27" a="1"/>
  <c r="BU41" i="27" s="1"/>
  <c r="AC41" i="56" s="1"/>
  <c r="AA195" i="56" s="1"/>
  <c r="BR37" i="27" a="1"/>
  <c r="BR37" i="27" s="1"/>
  <c r="BR38" i="27" a="1"/>
  <c r="BR38" i="27" s="1"/>
  <c r="AB26" i="56" s="1"/>
  <c r="Z192" i="56" s="1"/>
  <c r="AO36" i="27" a="1"/>
  <c r="AO36" i="27" s="1"/>
  <c r="R116" i="56" s="1"/>
  <c r="P208" i="56" s="1"/>
  <c r="BX42" i="27" a="1"/>
  <c r="BX42" i="27" s="1"/>
  <c r="AD46" i="56" s="1"/>
  <c r="AB196" i="56" s="1"/>
  <c r="CG37" i="27" a="1"/>
  <c r="CG37" i="27" s="1"/>
  <c r="AJ37" i="27" a="1"/>
  <c r="AJ37" i="27" s="1"/>
  <c r="BV35" i="27" a="1"/>
  <c r="BV35" i="27" s="1"/>
  <c r="AC111" i="56" s="1"/>
  <c r="Z36" i="27" a="1"/>
  <c r="Z36" i="27" s="1"/>
  <c r="M116" i="56" s="1"/>
  <c r="K208" i="56" s="1"/>
  <c r="AU38" i="27" a="1"/>
  <c r="AU38" i="27" s="1"/>
  <c r="T126" i="56" s="1"/>
  <c r="R210" i="56" s="1"/>
  <c r="AZ36" i="27" a="1"/>
  <c r="AZ36" i="27" s="1"/>
  <c r="V16" i="56" s="1"/>
  <c r="T190" i="56" s="1"/>
  <c r="AI36" i="27" a="1"/>
  <c r="AI36" i="27" s="1"/>
  <c r="P116" i="56" s="1"/>
  <c r="N208" i="56" s="1"/>
  <c r="BO37" i="27" a="1"/>
  <c r="BO37" i="27" s="1"/>
  <c r="BV41" i="27" a="1"/>
  <c r="BV41" i="27" s="1"/>
  <c r="AC141" i="56" s="1"/>
  <c r="AA213" i="56" s="1"/>
  <c r="O39" i="27" a="1"/>
  <c r="O39" i="27" s="1"/>
  <c r="J81" i="56" s="1"/>
  <c r="H202" i="56" s="1"/>
  <c r="BN40" i="27" a="1"/>
  <c r="BN40" i="27" s="1"/>
  <c r="AA86" i="56" s="1"/>
  <c r="Y203" i="56" s="1"/>
  <c r="AS36" i="27" a="1"/>
  <c r="AS36" i="27" s="1"/>
  <c r="T66" i="56" s="1"/>
  <c r="R199" i="56" s="1"/>
  <c r="BX35" i="27" a="1"/>
  <c r="BX35" i="27" s="1"/>
  <c r="AD11" i="56" s="1"/>
  <c r="AY36" i="27" a="1"/>
  <c r="AY36" i="27" s="1"/>
  <c r="V66" i="56" s="1"/>
  <c r="T199" i="56" s="1"/>
  <c r="BD41" i="27" a="1"/>
  <c r="BD41" i="27" s="1"/>
  <c r="W141" i="56" s="1"/>
  <c r="U213" i="56" s="1"/>
  <c r="AU40" i="27" a="1"/>
  <c r="AU40" i="27" s="1"/>
  <c r="T136" i="56" s="1"/>
  <c r="R212" i="56" s="1"/>
  <c r="AI35" i="27" a="1"/>
  <c r="AI35" i="27" s="1"/>
  <c r="P111" i="56" s="1"/>
  <c r="X39" i="27" a="1"/>
  <c r="X39" i="27" s="1"/>
  <c r="M81" i="56" s="1"/>
  <c r="K202" i="56" s="1"/>
  <c r="AF41" i="27" a="1"/>
  <c r="AF41" i="27" s="1"/>
  <c r="O141" i="56" s="1"/>
  <c r="M213" i="56" s="1"/>
  <c r="BF42" i="27" a="1"/>
  <c r="BF42" i="27" s="1"/>
  <c r="X46" i="56" s="1"/>
  <c r="V196" i="56" s="1"/>
  <c r="BH37" i="27" a="1"/>
  <c r="BH37" i="27" s="1"/>
  <c r="AW35" i="27" a="1"/>
  <c r="AW35" i="27" s="1"/>
  <c r="U11" i="56" s="1"/>
  <c r="Q40" i="27" a="1"/>
  <c r="Q40" i="27" s="1"/>
  <c r="J136" i="56" s="1"/>
  <c r="H212" i="56" s="1"/>
  <c r="BX36" i="27" a="1"/>
  <c r="BX36" i="27" s="1"/>
  <c r="AD16" i="56" s="1"/>
  <c r="AB190" i="56" s="1"/>
  <c r="BM42" i="27" a="1"/>
  <c r="BM42" i="27" s="1"/>
  <c r="Z146" i="56" s="1"/>
  <c r="X214" i="56" s="1"/>
  <c r="AI41" i="27" a="1"/>
  <c r="AI41" i="27" s="1"/>
  <c r="P141" i="56" s="1"/>
  <c r="N213" i="56" s="1"/>
  <c r="AF38" i="27" a="1"/>
  <c r="AF38" i="27" s="1"/>
  <c r="O126" i="56" s="1"/>
  <c r="M210" i="56" s="1"/>
  <c r="T37" i="27" a="1"/>
  <c r="T37" i="27" s="1"/>
  <c r="CF35" i="27" a="1"/>
  <c r="CF35" i="27" s="1"/>
  <c r="AG61" i="56" s="1"/>
  <c r="BE37" i="27" a="1"/>
  <c r="BE37" i="27" s="1"/>
  <c r="AF36" i="27" a="1"/>
  <c r="AF36" i="27" s="1"/>
  <c r="O116" i="56" s="1"/>
  <c r="M208" i="56" s="1"/>
  <c r="AF40" i="27" a="1"/>
  <c r="AF40" i="27" s="1"/>
  <c r="O136" i="56" s="1"/>
  <c r="M212" i="56" s="1"/>
  <c r="CB38" i="27" a="1"/>
  <c r="CB38" i="27" s="1"/>
  <c r="AE126" i="56" s="1"/>
  <c r="AC210" i="56" s="1"/>
  <c r="CB39" i="27" a="1"/>
  <c r="CB39" i="27" s="1"/>
  <c r="AE131" i="56" s="1"/>
  <c r="AC211" i="56" s="1"/>
  <c r="BN41" i="27" a="1"/>
  <c r="BN41" i="27" s="1"/>
  <c r="AA91" i="56" s="1"/>
  <c r="Y204" i="56" s="1"/>
  <c r="AQ42" i="27" a="1"/>
  <c r="AQ42" i="27" s="1"/>
  <c r="S46" i="56" s="1"/>
  <c r="Q196" i="56" s="1"/>
  <c r="BI36" i="27" a="1"/>
  <c r="BI36" i="27" s="1"/>
  <c r="Y16" i="56" s="1"/>
  <c r="W190" i="56" s="1"/>
  <c r="BZ41" i="27" a="1"/>
  <c r="BZ41" i="27" s="1"/>
  <c r="AE91" i="56" s="1"/>
  <c r="AC204" i="56" s="1"/>
  <c r="CD39" i="27" a="1"/>
  <c r="CD39" i="27" s="1"/>
  <c r="AF31" i="56" s="1"/>
  <c r="AD193" i="56" s="1"/>
  <c r="T35" i="27" a="1"/>
  <c r="T35" i="27" s="1"/>
  <c r="K111" i="56" s="1"/>
  <c r="BZ36" i="27" a="1"/>
  <c r="BZ36" i="27" s="1"/>
  <c r="AE66" i="56" s="1"/>
  <c r="AC199" i="56" s="1"/>
  <c r="CB41" i="27" a="1"/>
  <c r="CB41" i="27" s="1"/>
  <c r="AE141" i="56" s="1"/>
  <c r="AC213" i="56" s="1"/>
  <c r="O42" i="27" a="1"/>
  <c r="O42" i="27" s="1"/>
  <c r="J96" i="56" s="1"/>
  <c r="H205" i="56" s="1"/>
  <c r="AK35" i="27" a="1"/>
  <c r="AK35" i="27" s="1"/>
  <c r="Q11" i="56" s="1"/>
  <c r="BH36" i="27" a="1"/>
  <c r="BH36" i="27" s="1"/>
  <c r="Y66" i="56" s="1"/>
  <c r="W199" i="56" s="1"/>
  <c r="BX39" i="27" a="1"/>
  <c r="BX39" i="27" s="1"/>
  <c r="AD31" i="56" s="1"/>
  <c r="AB193" i="56" s="1"/>
  <c r="BF38" i="27" a="1"/>
  <c r="BF38" i="27" s="1"/>
  <c r="X26" i="56" s="1"/>
  <c r="V192" i="56" s="1"/>
  <c r="P41" i="27" a="1"/>
  <c r="P41" i="27" s="1"/>
  <c r="J41" i="56" s="1"/>
  <c r="H195" i="56" s="1"/>
  <c r="O41" i="27" a="1"/>
  <c r="O41" i="27" s="1"/>
  <c r="J91" i="56" s="1"/>
  <c r="H204" i="56" s="1"/>
  <c r="AK39" i="27" a="1"/>
  <c r="AK39" i="27" s="1"/>
  <c r="Q31" i="56" s="1"/>
  <c r="O193" i="56" s="1"/>
  <c r="AF39" i="27" a="1"/>
  <c r="AF39" i="27" s="1"/>
  <c r="O131" i="56" s="1"/>
  <c r="M211" i="56" s="1"/>
  <c r="N39" i="27" a="1"/>
  <c r="N39" i="27" s="1"/>
  <c r="I131" i="56" s="1"/>
  <c r="G211" i="56" s="1"/>
  <c r="AA39" i="27" a="1"/>
  <c r="AA39" i="27" s="1"/>
  <c r="N81" i="56" s="1"/>
  <c r="L202" i="56" s="1"/>
  <c r="W39" i="27" a="1"/>
  <c r="W39" i="27" s="1"/>
  <c r="L131" i="56" s="1"/>
  <c r="J211" i="56" s="1"/>
  <c r="AX35" i="27" a="1"/>
  <c r="AX35" i="27" s="1"/>
  <c r="U111" i="56" s="1"/>
  <c r="CB35" i="27" a="1"/>
  <c r="CB35" i="27" s="1"/>
  <c r="AE111" i="56" s="1"/>
  <c r="BR35" i="27" a="1"/>
  <c r="BR35" i="27" s="1"/>
  <c r="AB11" i="56" s="1"/>
  <c r="BU38" i="27" a="1"/>
  <c r="BU38" i="27" s="1"/>
  <c r="AC26" i="56" s="1"/>
  <c r="AA192" i="56" s="1"/>
  <c r="AG41" i="27" a="1"/>
  <c r="AG41" i="27" s="1"/>
  <c r="P91" i="56" s="1"/>
  <c r="N204" i="56" s="1"/>
  <c r="K39" i="27" a="1"/>
  <c r="K39" i="27" s="1"/>
  <c r="H131" i="56" s="1"/>
  <c r="F211" i="56" s="1"/>
  <c r="L38" i="27" a="1"/>
  <c r="L38" i="27" s="1"/>
  <c r="I76" i="56" s="1"/>
  <c r="BW39" i="27" a="1"/>
  <c r="BW39" i="27" s="1"/>
  <c r="AD81" i="56" s="1"/>
  <c r="AB202" i="56" s="1"/>
  <c r="AW38" i="27" a="1"/>
  <c r="AW38" i="27" s="1"/>
  <c r="U26" i="56" s="1"/>
  <c r="S192" i="56" s="1"/>
  <c r="BM37" i="27" a="1"/>
  <c r="BM37" i="27" s="1"/>
  <c r="CC35" i="27" a="1"/>
  <c r="CC35" i="27" s="1"/>
  <c r="AF61" i="56" s="1"/>
  <c r="CG41" i="27" a="1"/>
  <c r="CG41" i="27" s="1"/>
  <c r="AG41" i="56" s="1"/>
  <c r="AE195" i="56" s="1"/>
  <c r="T39" i="27" a="1"/>
  <c r="T39" i="27" s="1"/>
  <c r="K131" i="56" s="1"/>
  <c r="I211" i="56" s="1"/>
  <c r="U41" i="27" a="1"/>
  <c r="U41" i="27" s="1"/>
  <c r="L91" i="56" s="1"/>
  <c r="J204" i="56" s="1"/>
  <c r="J36" i="27" a="1"/>
  <c r="J36" i="27" s="1"/>
  <c r="H16" i="56" s="1"/>
  <c r="F190" i="56" s="1"/>
  <c r="BC37" i="27" a="1"/>
  <c r="BC37" i="27" s="1"/>
  <c r="BI41" i="27" a="1"/>
  <c r="BI41" i="27" s="1"/>
  <c r="Y41" i="56" s="1"/>
  <c r="W195" i="56" s="1"/>
  <c r="AW39" i="27" a="1"/>
  <c r="AW39" i="27" s="1"/>
  <c r="U31" i="56" s="1"/>
  <c r="S193" i="56" s="1"/>
  <c r="Y41" i="27" a="1"/>
  <c r="Y41" i="27" s="1"/>
  <c r="M41" i="56" s="1"/>
  <c r="K195" i="56" s="1"/>
  <c r="S40" i="27" a="1"/>
  <c r="S40" i="27" s="1"/>
  <c r="K36" i="56" s="1"/>
  <c r="I194" i="56" s="1"/>
  <c r="P37" i="27" a="1"/>
  <c r="P37" i="27" s="1"/>
  <c r="Q38" i="27" a="1"/>
  <c r="Q38" i="27" s="1"/>
  <c r="J126" i="56" s="1"/>
  <c r="H210" i="56" s="1"/>
  <c r="R42" i="27" a="1"/>
  <c r="R42" i="27" s="1"/>
  <c r="K96" i="56" s="1"/>
  <c r="I205" i="56" s="1"/>
  <c r="S42" i="27" a="1"/>
  <c r="S42" i="27" s="1"/>
  <c r="K46" i="56" s="1"/>
  <c r="I196" i="56" s="1"/>
  <c r="AM36" i="27" a="1"/>
  <c r="AM36" i="27" s="1"/>
  <c r="R66" i="56" s="1"/>
  <c r="P199" i="56" s="1"/>
  <c r="BZ39" i="27" a="1"/>
  <c r="BZ39" i="27" s="1"/>
  <c r="AE81" i="56" s="1"/>
  <c r="AC202" i="56" s="1"/>
  <c r="CD35" i="27" a="1"/>
  <c r="CD35" i="27" s="1"/>
  <c r="AF11" i="56" s="1"/>
  <c r="Y37" i="27" a="1"/>
  <c r="Y37" i="27" s="1"/>
  <c r="BG35" i="27" a="1"/>
  <c r="BG35" i="27" s="1"/>
  <c r="X111" i="56" s="1"/>
  <c r="AC36" i="27" a="1"/>
  <c r="AC36" i="27" s="1"/>
  <c r="N116" i="56" s="1"/>
  <c r="L208" i="56" s="1"/>
  <c r="BQ38" i="27" a="1"/>
  <c r="BQ38" i="27" s="1"/>
  <c r="AB76" i="56" s="1"/>
  <c r="AZ38" i="27" a="1"/>
  <c r="AZ38" i="27" s="1"/>
  <c r="V26" i="56" s="1"/>
  <c r="T192" i="56" s="1"/>
  <c r="Z41" i="27" a="1"/>
  <c r="Z41" i="27" s="1"/>
  <c r="M141" i="56" s="1"/>
  <c r="K213" i="56" s="1"/>
  <c r="BU35" i="27" a="1"/>
  <c r="BU35" i="27" s="1"/>
  <c r="AC11" i="56" s="1"/>
  <c r="CH40" i="27" a="1"/>
  <c r="CH40" i="27" s="1"/>
  <c r="AG136" i="56" s="1"/>
  <c r="AE212" i="56" s="1"/>
  <c r="AA42" i="27" a="1"/>
  <c r="AA42" i="27" s="1"/>
  <c r="N96" i="56" s="1"/>
  <c r="L205" i="56" s="1"/>
  <c r="BL38" i="27" a="1"/>
  <c r="BL38" i="27" s="1"/>
  <c r="Z26" i="56" s="1"/>
  <c r="X192" i="56" s="1"/>
  <c r="AT41" i="27" a="1"/>
  <c r="AT41" i="27" s="1"/>
  <c r="T41" i="56" s="1"/>
  <c r="R195" i="56" s="1"/>
  <c r="BS38" i="27" a="1"/>
  <c r="BS38" i="27" s="1"/>
  <c r="AB126" i="56" s="1"/>
  <c r="Z210" i="56" s="1"/>
  <c r="T36" i="27" a="1"/>
  <c r="T36" i="27" s="1"/>
  <c r="K116" i="56" s="1"/>
  <c r="I208" i="56" s="1"/>
  <c r="CA42" i="27" a="1"/>
  <c r="CA42" i="27" s="1"/>
  <c r="AE46" i="56" s="1"/>
  <c r="AC196" i="56" s="1"/>
  <c r="BM41" i="27" a="1"/>
  <c r="BM41" i="27" s="1"/>
  <c r="Z141" i="56" s="1"/>
  <c r="X213" i="56" s="1"/>
  <c r="CE37" i="27" a="1"/>
  <c r="CE37" i="27" s="1"/>
  <c r="BW38" i="27" a="1"/>
  <c r="BW38" i="27" s="1"/>
  <c r="AD76" i="56" s="1"/>
  <c r="K38" i="27" a="1"/>
  <c r="K38" i="27" s="1"/>
  <c r="H126" i="56" s="1"/>
  <c r="F210" i="56" s="1"/>
  <c r="BD38" i="27" a="1"/>
  <c r="BD38" i="27" s="1"/>
  <c r="W126" i="56" s="1"/>
  <c r="U210" i="56" s="1"/>
  <c r="CA41" i="27" a="1"/>
  <c r="CA41" i="27" s="1"/>
  <c r="AE41" i="56" s="1"/>
  <c r="AC195" i="56" s="1"/>
  <c r="BT40" i="27" a="1"/>
  <c r="BT40" i="27" s="1"/>
  <c r="AC86" i="56" s="1"/>
  <c r="AA203" i="56" s="1"/>
  <c r="AK40" i="27" a="1"/>
  <c r="AK40" i="27" s="1"/>
  <c r="Q36" i="56" s="1"/>
  <c r="O194" i="56" s="1"/>
  <c r="AZ40" i="27" a="1"/>
  <c r="AZ40" i="27" s="1"/>
  <c r="V36" i="56" s="1"/>
  <c r="T194" i="56" s="1"/>
  <c r="BT39" i="27" a="1"/>
  <c r="BT39" i="27" s="1"/>
  <c r="AC81" i="56" s="1"/>
  <c r="AA202" i="56" s="1"/>
  <c r="AO37" i="27" a="1"/>
  <c r="AO37" i="27" s="1"/>
  <c r="K37" i="27" a="1"/>
  <c r="K37" i="27" s="1"/>
  <c r="AW40" i="27" a="1"/>
  <c r="AW40" i="27" s="1"/>
  <c r="U36" i="56" s="1"/>
  <c r="S194" i="56" s="1"/>
  <c r="AD35" i="27" a="1"/>
  <c r="AD35" i="27" s="1"/>
  <c r="O61" i="56" s="1"/>
  <c r="BM38" i="27" a="1"/>
  <c r="BM38" i="27" s="1"/>
  <c r="Z126" i="56" s="1"/>
  <c r="X210" i="56" s="1"/>
  <c r="AD40" i="27" a="1"/>
  <c r="AD40" i="27" s="1"/>
  <c r="O86" i="56" s="1"/>
  <c r="M203" i="56" s="1"/>
  <c r="BL42" i="27" a="1"/>
  <c r="BL42" i="27" s="1"/>
  <c r="Z46" i="56" s="1"/>
  <c r="X196" i="56" s="1"/>
  <c r="R35" i="27" a="1"/>
  <c r="R35" i="27" s="1"/>
  <c r="K61" i="56" s="1"/>
  <c r="BH39" i="27" a="1"/>
  <c r="BH39" i="27" s="1"/>
  <c r="Y81" i="56" s="1"/>
  <c r="W202" i="56" s="1"/>
  <c r="BQ36" i="27" a="1"/>
  <c r="BQ36" i="27" s="1"/>
  <c r="AB66" i="56" s="1"/>
  <c r="Z199" i="56" s="1"/>
  <c r="X36" i="27" a="1"/>
  <c r="X36" i="27" s="1"/>
  <c r="M66" i="56" s="1"/>
  <c r="K199" i="56" s="1"/>
  <c r="CE35" i="27" a="1"/>
  <c r="CE35" i="27" s="1"/>
  <c r="AF111" i="56" s="1"/>
  <c r="Q42" i="27" a="1"/>
  <c r="Q42" i="27" s="1"/>
  <c r="J146" i="56" s="1"/>
  <c r="H214" i="56" s="1"/>
  <c r="BE41" i="27" a="1"/>
  <c r="BE41" i="27" s="1"/>
  <c r="X91" i="56" s="1"/>
  <c r="V204" i="56" s="1"/>
  <c r="BW35" i="27" a="1"/>
  <c r="BW35" i="27" s="1"/>
  <c r="AD61" i="56" s="1"/>
  <c r="AX38" i="27" a="1"/>
  <c r="AX38" i="27" s="1"/>
  <c r="U126" i="56" s="1"/>
  <c r="S210" i="56" s="1"/>
  <c r="AC39" i="27" a="1"/>
  <c r="AC39" i="27" s="1"/>
  <c r="N131" i="56" s="1"/>
  <c r="L211" i="56" s="1"/>
  <c r="BH42" i="27" a="1"/>
  <c r="BH42" i="27" s="1"/>
  <c r="Y96" i="56" s="1"/>
  <c r="W205" i="56" s="1"/>
  <c r="BB42" i="27" a="1"/>
  <c r="BB42" i="27" s="1"/>
  <c r="W96" i="56" s="1"/>
  <c r="U205" i="56" s="1"/>
  <c r="V38" i="27" a="1"/>
  <c r="V38" i="27" s="1"/>
  <c r="L26" i="56" s="1"/>
  <c r="J192" i="56" s="1"/>
  <c r="BH35" i="27" a="1"/>
  <c r="BH35" i="27" s="1"/>
  <c r="Y61" i="56" s="1"/>
  <c r="AP37" i="27" a="1"/>
  <c r="AP37" i="27" s="1"/>
  <c r="BG42" i="27" a="1"/>
  <c r="BG42" i="27" s="1"/>
  <c r="X146" i="56" s="1"/>
  <c r="V214" i="56" s="1"/>
  <c r="O128" i="27"/>
  <c r="BB40" i="27" a="1"/>
  <c r="BB40" i="27" s="1"/>
  <c r="W86" i="56" s="1"/>
  <c r="U203" i="56" s="1"/>
  <c r="M42" i="27" a="1"/>
  <c r="M42" i="27" s="1"/>
  <c r="I46" i="56" s="1"/>
  <c r="G196" i="56" s="1"/>
  <c r="U37" i="27" a="1"/>
  <c r="U37" i="27" s="1"/>
  <c r="BY40" i="27" a="1"/>
  <c r="BY40" i="27" s="1"/>
  <c r="AD136" i="56" s="1"/>
  <c r="AB212" i="56" s="1"/>
  <c r="K41" i="27" a="1"/>
  <c r="K41" i="27" s="1"/>
  <c r="H141" i="56" s="1"/>
  <c r="F213" i="56" s="1"/>
  <c r="AC35" i="27" a="1"/>
  <c r="AC35" i="27" s="1"/>
  <c r="N111" i="56" s="1"/>
  <c r="CG39" i="27" a="1"/>
  <c r="CG39" i="27" s="1"/>
  <c r="AG31" i="56" s="1"/>
  <c r="AE193" i="56" s="1"/>
  <c r="BN35" i="27" a="1"/>
  <c r="BN35" i="27" s="1"/>
  <c r="AA61" i="56" s="1"/>
  <c r="BS40" i="27" a="1"/>
  <c r="BS40" i="27" s="1"/>
  <c r="AB136" i="56" s="1"/>
  <c r="Z212" i="56" s="1"/>
  <c r="BH40" i="27" a="1"/>
  <c r="BH40" i="27" s="1"/>
  <c r="Y86" i="56" s="1"/>
  <c r="W203" i="56" s="1"/>
  <c r="CH36" i="27" a="1"/>
  <c r="CH36" i="27" s="1"/>
  <c r="AG116" i="56" s="1"/>
  <c r="AE208" i="56" s="1"/>
  <c r="AP36" i="27" a="1"/>
  <c r="AP36" i="27" s="1"/>
  <c r="S66" i="56" s="1"/>
  <c r="Q199" i="56" s="1"/>
  <c r="Y38" i="27" a="1"/>
  <c r="Y38" i="27" s="1"/>
  <c r="M26" i="56" s="1"/>
  <c r="K192" i="56" s="1"/>
  <c r="P36" i="27" a="1"/>
  <c r="P36" i="27" s="1"/>
  <c r="J16" i="56" s="1"/>
  <c r="H190" i="56" s="1"/>
  <c r="CG38" i="27" a="1"/>
  <c r="CG38" i="27" s="1"/>
  <c r="AG26" i="56" s="1"/>
  <c r="AE192" i="56" s="1"/>
  <c r="BP38" i="27" a="1"/>
  <c r="BP38" i="27" s="1"/>
  <c r="AA126" i="56" s="1"/>
  <c r="Y210" i="56" s="1"/>
  <c r="AS35" i="27" a="1"/>
  <c r="AS35" i="27" s="1"/>
  <c r="T61" i="56" s="1"/>
  <c r="CF42" i="27" a="1"/>
  <c r="CF42" i="27" s="1"/>
  <c r="AG96" i="56" s="1"/>
  <c r="AE205" i="56" s="1"/>
  <c r="AB42" i="27" a="1"/>
  <c r="AB42" i="27" s="1"/>
  <c r="N46" i="56" s="1"/>
  <c r="L196" i="56" s="1"/>
  <c r="BF35" i="27" a="1"/>
  <c r="BF35" i="27" s="1"/>
  <c r="X11" i="56" s="1"/>
  <c r="CE36" i="27" a="1"/>
  <c r="CE36" i="27" s="1"/>
  <c r="AF116" i="56" s="1"/>
  <c r="AD208" i="56" s="1"/>
  <c r="AF37" i="27" a="1"/>
  <c r="AF37" i="27" s="1"/>
  <c r="J40" i="27" a="1"/>
  <c r="J40" i="27" s="1"/>
  <c r="H36" i="56" s="1"/>
  <c r="F194" i="56" s="1"/>
  <c r="BG38" i="27" a="1"/>
  <c r="BG38" i="27" s="1"/>
  <c r="X126" i="56" s="1"/>
  <c r="V210" i="56" s="1"/>
  <c r="BE35" i="27" a="1"/>
  <c r="BE35" i="27" s="1"/>
  <c r="X61" i="56" s="1"/>
  <c r="CC37" i="27" a="1"/>
  <c r="CC37" i="27" s="1"/>
  <c r="BK38" i="27" a="1"/>
  <c r="BK38" i="27" s="1"/>
  <c r="Z76" i="56" s="1"/>
  <c r="BP40" i="27" a="1"/>
  <c r="BP40" i="27" s="1"/>
  <c r="AA136" i="56" s="1"/>
  <c r="Y212" i="56" s="1"/>
  <c r="AV42" i="27" a="1"/>
  <c r="AV42" i="27" s="1"/>
  <c r="U96" i="56" s="1"/>
  <c r="S205" i="56" s="1"/>
  <c r="AG36" i="27" a="1"/>
  <c r="AG36" i="27" s="1"/>
  <c r="P66" i="56" s="1"/>
  <c r="N199" i="56" s="1"/>
  <c r="AO38" i="27" a="1"/>
  <c r="AO38" i="27" s="1"/>
  <c r="R126" i="56" s="1"/>
  <c r="P210" i="56" s="1"/>
  <c r="CH37" i="27" a="1"/>
  <c r="CH37" i="27" s="1"/>
  <c r="BM39" i="27" a="1"/>
  <c r="BM39" i="27" s="1"/>
  <c r="Z131" i="56" s="1"/>
  <c r="X211" i="56" s="1"/>
  <c r="BX38" i="27" a="1"/>
  <c r="BX38" i="27" s="1"/>
  <c r="AD26" i="56" s="1"/>
  <c r="AB192" i="56" s="1"/>
  <c r="BW41" i="27" a="1"/>
  <c r="BW41" i="27" s="1"/>
  <c r="AD91" i="56" s="1"/>
  <c r="AB204" i="56" s="1"/>
  <c r="CH42" i="27" a="1"/>
  <c r="CH42" i="27" s="1"/>
  <c r="AG146" i="56" s="1"/>
  <c r="AE214" i="56" s="1"/>
  <c r="BE39" i="27" a="1"/>
  <c r="BE39" i="27" s="1"/>
  <c r="X81" i="56" s="1"/>
  <c r="V202" i="56" s="1"/>
  <c r="CD41" i="27" a="1"/>
  <c r="CD41" i="27" s="1"/>
  <c r="AF41" i="56" s="1"/>
  <c r="AD195" i="56" s="1"/>
  <c r="AN35" i="27" a="1"/>
  <c r="AN35" i="27" s="1"/>
  <c r="R11" i="56" s="1"/>
  <c r="R41" i="27" a="1"/>
  <c r="R41" i="27" s="1"/>
  <c r="K91" i="56" s="1"/>
  <c r="I204" i="56" s="1"/>
  <c r="X35" i="27" a="1"/>
  <c r="X35" i="27" s="1"/>
  <c r="M61" i="56" s="1"/>
  <c r="AG38" i="27" a="1"/>
  <c r="AG38" i="27" s="1"/>
  <c r="P76" i="56" s="1"/>
  <c r="AX40" i="27" a="1"/>
  <c r="AX40" i="27" s="1"/>
  <c r="U136" i="56" s="1"/>
  <c r="S212" i="56" s="1"/>
  <c r="T40" i="27" a="1"/>
  <c r="T40" i="27" s="1"/>
  <c r="K136" i="56" s="1"/>
  <c r="I212" i="56" s="1"/>
  <c r="AB39" i="27" a="1"/>
  <c r="AB39" i="27" s="1"/>
  <c r="N31" i="56" s="1"/>
  <c r="L193" i="56" s="1"/>
  <c r="BO41" i="27" a="1"/>
  <c r="BO41" i="27" s="1"/>
  <c r="AA41" i="56" s="1"/>
  <c r="Y195" i="56" s="1"/>
  <c r="CE41" i="27" a="1"/>
  <c r="CE41" i="27" s="1"/>
  <c r="AF141" i="56" s="1"/>
  <c r="AD213" i="56" s="1"/>
  <c r="BE38" i="27" a="1"/>
  <c r="BE38" i="27" s="1"/>
  <c r="X76" i="56" s="1"/>
  <c r="BD37" i="27" a="1"/>
  <c r="BD37" i="27" s="1"/>
  <c r="CD36" i="27" a="1"/>
  <c r="CD36" i="27" s="1"/>
  <c r="AF16" i="56" s="1"/>
  <c r="AD190" i="56" s="1"/>
  <c r="V40" i="27" a="1"/>
  <c r="V40" i="27" s="1"/>
  <c r="L36" i="56" s="1"/>
  <c r="J194" i="56" s="1"/>
  <c r="BP35" i="27" a="1"/>
  <c r="BP35" i="27" s="1"/>
  <c r="AA111" i="56" s="1"/>
  <c r="CC40" i="27" a="1"/>
  <c r="CC40" i="27" s="1"/>
  <c r="AF86" i="56" s="1"/>
  <c r="AD203" i="56" s="1"/>
  <c r="BN37" i="27" a="1"/>
  <c r="BN37" i="27" s="1"/>
  <c r="BI39" i="27" a="1"/>
  <c r="BI39" i="27" s="1"/>
  <c r="Y31" i="56" s="1"/>
  <c r="W193" i="56" s="1"/>
  <c r="Y42" i="27" a="1"/>
  <c r="Y42" i="27" s="1"/>
  <c r="M46" i="56" s="1"/>
  <c r="K196" i="56" s="1"/>
  <c r="BZ35" i="27" a="1"/>
  <c r="BZ35" i="27" s="1"/>
  <c r="AE61" i="56" s="1"/>
  <c r="AP42" i="27" a="1"/>
  <c r="AP42" i="27" s="1"/>
  <c r="S96" i="56" s="1"/>
  <c r="Q205" i="56" s="1"/>
  <c r="AV35" i="27" a="1"/>
  <c r="AV35" i="27" s="1"/>
  <c r="U61" i="56" s="1"/>
  <c r="BA35" i="27" a="1"/>
  <c r="BA35" i="27" s="1"/>
  <c r="V111" i="56" s="1"/>
  <c r="AK41" i="27" a="1"/>
  <c r="AK41" i="27" s="1"/>
  <c r="Q41" i="56" s="1"/>
  <c r="O195" i="56" s="1"/>
  <c r="AT40" i="27" a="1"/>
  <c r="AT40" i="27" s="1"/>
  <c r="T36" i="56" s="1"/>
  <c r="R194" i="56" s="1"/>
  <c r="CG40" i="27" a="1"/>
  <c r="CG40" i="27" s="1"/>
  <c r="AG36" i="56" s="1"/>
  <c r="AE194" i="56" s="1"/>
  <c r="Q37" i="27" a="1"/>
  <c r="Q37" i="27" s="1"/>
  <c r="BB41" i="27" a="1"/>
  <c r="BB41" i="27" s="1"/>
  <c r="W91" i="56" s="1"/>
  <c r="U204" i="56" s="1"/>
  <c r="V37" i="27" a="1"/>
  <c r="V37" i="27" s="1"/>
  <c r="BV40" i="27" a="1"/>
  <c r="BV40" i="27" s="1"/>
  <c r="AC136" i="56" s="1"/>
  <c r="AA212" i="56" s="1"/>
  <c r="AR38" i="27" a="1"/>
  <c r="AR38" i="27" s="1"/>
  <c r="S126" i="56" s="1"/>
  <c r="Q210" i="56" s="1"/>
  <c r="W40" i="27" a="1"/>
  <c r="W40" i="27" s="1"/>
  <c r="L136" i="56" s="1"/>
  <c r="J212" i="56" s="1"/>
  <c r="V41" i="27" a="1"/>
  <c r="V41" i="27" s="1"/>
  <c r="L41" i="56" s="1"/>
  <c r="J195" i="56" s="1"/>
  <c r="BU39" i="27" a="1"/>
  <c r="BU39" i="27" s="1"/>
  <c r="AC31" i="56" s="1"/>
  <c r="AA193" i="56" s="1"/>
  <c r="O35" i="27" a="1"/>
  <c r="O35" i="27" s="1"/>
  <c r="J61" i="56" s="1"/>
  <c r="BT35" i="27" a="1"/>
  <c r="BT35" i="27" s="1"/>
  <c r="AC61" i="56" s="1"/>
  <c r="BI42" i="27" a="1"/>
  <c r="BI42" i="27" s="1"/>
  <c r="Y46" i="56" s="1"/>
  <c r="W196" i="56" s="1"/>
  <c r="J37" i="27" a="1"/>
  <c r="J37" i="27" s="1"/>
  <c r="W42" i="27" a="1"/>
  <c r="W42" i="27" s="1"/>
  <c r="L146" i="56" s="1"/>
  <c r="J214" i="56" s="1"/>
  <c r="AT42" i="27" a="1"/>
  <c r="AT42" i="27" s="1"/>
  <c r="T46" i="56" s="1"/>
  <c r="R196" i="56" s="1"/>
  <c r="M35" i="27" a="1"/>
  <c r="M35" i="27" s="1"/>
  <c r="I11" i="56" s="1"/>
  <c r="AL40" i="27" a="1"/>
  <c r="AL40" i="27" s="1"/>
  <c r="Q136" i="56" s="1"/>
  <c r="O212" i="56" s="1"/>
  <c r="BP37" i="27" a="1"/>
  <c r="BP37" i="27" s="1"/>
  <c r="CC41" i="27" a="1"/>
  <c r="CC41" i="27" s="1"/>
  <c r="AF91" i="56" s="1"/>
  <c r="AD204" i="56" s="1"/>
  <c r="CA35" i="27" a="1"/>
  <c r="CA35" i="27" s="1"/>
  <c r="AE11" i="56" s="1"/>
  <c r="BO35" i="27" a="1"/>
  <c r="BO35" i="27" s="1"/>
  <c r="AA11" i="56" s="1"/>
  <c r="BP39" i="27" a="1"/>
  <c r="BP39" i="27" s="1"/>
  <c r="AA131" i="56" s="1"/>
  <c r="Y211" i="56" s="1"/>
  <c r="J41" i="27" a="1"/>
  <c r="J41" i="27" s="1"/>
  <c r="H41" i="56" s="1"/>
  <c r="F195" i="56" s="1"/>
  <c r="BA40" i="27" a="1"/>
  <c r="BA40" i="27" s="1"/>
  <c r="V136" i="56" s="1"/>
  <c r="T212" i="56" s="1"/>
  <c r="AU35" i="27" a="1"/>
  <c r="AU35" i="27" s="1"/>
  <c r="T111" i="56" s="1"/>
  <c r="BL40" i="27" a="1"/>
  <c r="BL40" i="27" s="1"/>
  <c r="Z36" i="56" s="1"/>
  <c r="X194" i="56" s="1"/>
  <c r="BB38" i="27" a="1"/>
  <c r="BB38" i="27" s="1"/>
  <c r="W76" i="56" s="1"/>
  <c r="BK35" i="27" a="1"/>
  <c r="BK35" i="27" s="1"/>
  <c r="Z61" i="56" s="1"/>
  <c r="BF39" i="27" a="1"/>
  <c r="BF39" i="27" s="1"/>
  <c r="X31" i="56" s="1"/>
  <c r="V193" i="56" s="1"/>
  <c r="AC40" i="27" a="1"/>
  <c r="AC40" i="27" s="1"/>
  <c r="N136" i="56" s="1"/>
  <c r="L212" i="56" s="1"/>
  <c r="AL37" i="27" a="1"/>
  <c r="AL37" i="27" s="1"/>
  <c r="BA41" i="27" a="1"/>
  <c r="BA41" i="27" s="1"/>
  <c r="V141" i="56" s="1"/>
  <c r="T213" i="56" s="1"/>
  <c r="AS37" i="27" a="1"/>
  <c r="AS37" i="27" s="1"/>
  <c r="AX41" i="27" a="1"/>
  <c r="AX41" i="27" s="1"/>
  <c r="U141" i="56" s="1"/>
  <c r="S213" i="56" s="1"/>
  <c r="L39" i="27" a="1"/>
  <c r="L39" i="27" s="1"/>
  <c r="I81" i="56" s="1"/>
  <c r="G202" i="56" s="1"/>
  <c r="R40" i="27" a="1"/>
  <c r="R40" i="27" s="1"/>
  <c r="K86" i="56" s="1"/>
  <c r="I203" i="56" s="1"/>
  <c r="BI35" i="27" a="1"/>
  <c r="BI35" i="27" s="1"/>
  <c r="Y11" i="56" s="1"/>
  <c r="CD37" i="27" a="1"/>
  <c r="CD37" i="27" s="1"/>
  <c r="AP40" i="27" a="1"/>
  <c r="AP40" i="27" s="1"/>
  <c r="S86" i="56" s="1"/>
  <c r="Q203" i="56" s="1"/>
  <c r="R36" i="27" a="1"/>
  <c r="R36" i="27" s="1"/>
  <c r="K66" i="56" s="1"/>
  <c r="I199" i="56" s="1"/>
  <c r="BF37" i="27" a="1"/>
  <c r="BF37" i="27" s="1"/>
  <c r="CE38" i="27" a="1"/>
  <c r="CE38" i="27" s="1"/>
  <c r="AF126" i="56" s="1"/>
  <c r="AD210" i="56" s="1"/>
  <c r="AD41" i="27" a="1"/>
  <c r="AD41" i="27" s="1"/>
  <c r="O91" i="56" s="1"/>
  <c r="M204" i="56" s="1"/>
  <c r="BF40" i="27" a="1"/>
  <c r="BF40" i="27" s="1"/>
  <c r="X36" i="56" s="1"/>
  <c r="V194" i="56" s="1"/>
  <c r="BF36" i="27" a="1"/>
  <c r="BF36" i="27" s="1"/>
  <c r="X16" i="56" s="1"/>
  <c r="V190" i="56" s="1"/>
  <c r="BG40" i="27" a="1"/>
  <c r="BG40" i="27" s="1"/>
  <c r="X136" i="56" s="1"/>
  <c r="V212" i="56" s="1"/>
  <c r="BV39" i="27" a="1"/>
  <c r="BV39" i="27" s="1"/>
  <c r="AC131" i="56" s="1"/>
  <c r="AA211" i="56" s="1"/>
  <c r="BP42" i="27" a="1"/>
  <c r="BP42" i="27" s="1"/>
  <c r="AA146" i="56" s="1"/>
  <c r="Y214" i="56" s="1"/>
  <c r="AB38" i="27" a="1"/>
  <c r="AB38" i="27" s="1"/>
  <c r="N26" i="56" s="1"/>
  <c r="L192" i="56" s="1"/>
  <c r="AH37" i="27" a="1"/>
  <c r="AH37" i="27" s="1"/>
  <c r="Z40" i="27" a="1"/>
  <c r="Z40" i="27" s="1"/>
  <c r="M136" i="56" s="1"/>
  <c r="K212" i="56" s="1"/>
  <c r="AW42" i="27" a="1"/>
  <c r="AW42" i="27" s="1"/>
  <c r="U46" i="56" s="1"/>
  <c r="S196" i="56" s="1"/>
  <c r="AG42" i="27" a="1"/>
  <c r="AG42" i="27" s="1"/>
  <c r="P96" i="56" s="1"/>
  <c r="N205" i="56" s="1"/>
  <c r="BY39" i="27" a="1"/>
  <c r="BY39" i="27" s="1"/>
  <c r="AD131" i="56" s="1"/>
  <c r="AB211" i="56" s="1"/>
  <c r="BA42" i="27" a="1"/>
  <c r="BA42" i="27" s="1"/>
  <c r="V146" i="56" s="1"/>
  <c r="T214" i="56" s="1"/>
  <c r="CC39" i="27" a="1"/>
  <c r="CC39" i="27" s="1"/>
  <c r="AF81" i="56" s="1"/>
  <c r="AD202" i="56" s="1"/>
  <c r="R37" i="27" a="1"/>
  <c r="R37" i="27" s="1"/>
  <c r="AY42" i="27" a="1"/>
  <c r="AY42" i="27" s="1"/>
  <c r="V96" i="56" s="1"/>
  <c r="T205" i="56" s="1"/>
  <c r="BA38" i="27" a="1"/>
  <c r="BA38" i="27" s="1"/>
  <c r="V126" i="56" s="1"/>
  <c r="T210" i="56" s="1"/>
  <c r="BQ40" i="27" a="1"/>
  <c r="BQ40" i="27" s="1"/>
  <c r="AB86" i="56" s="1"/>
  <c r="Z203" i="56" s="1"/>
  <c r="BQ42" i="27" a="1"/>
  <c r="BQ42" i="27" s="1"/>
  <c r="AB96" i="56" s="1"/>
  <c r="Z205" i="56" s="1"/>
  <c r="BL35" i="27" a="1"/>
  <c r="BL35" i="27" s="1"/>
  <c r="Z11" i="56" s="1"/>
  <c r="Q39" i="27" a="1"/>
  <c r="Q39" i="27" s="1"/>
  <c r="J131" i="56" s="1"/>
  <c r="H211" i="56" s="1"/>
  <c r="M40" i="27" a="1"/>
  <c r="M40" i="27" s="1"/>
  <c r="I36" i="56" s="1"/>
  <c r="G194" i="56" s="1"/>
  <c r="N37" i="27" a="1"/>
  <c r="N37" i="27" s="1"/>
  <c r="J42" i="27" a="1"/>
  <c r="J42" i="27" s="1"/>
  <c r="H46" i="56" s="1"/>
  <c r="F196" i="56" s="1"/>
  <c r="Z39" i="27" a="1"/>
  <c r="Z39" i="27" s="1"/>
  <c r="M131" i="56" s="1"/>
  <c r="K211" i="56" s="1"/>
  <c r="Q35" i="27" a="1"/>
  <c r="Q35" i="27" s="1"/>
  <c r="J111" i="56" s="1"/>
  <c r="AQ36" i="27" a="1"/>
  <c r="AQ36" i="27" s="1"/>
  <c r="S16" i="56" s="1"/>
  <c r="Q190" i="56" s="1"/>
  <c r="BT42" i="27" a="1"/>
  <c r="BT42" i="27" s="1"/>
  <c r="AC96" i="56" s="1"/>
  <c r="AA205" i="56" s="1"/>
  <c r="AG40" i="27" a="1"/>
  <c r="AG40" i="27" s="1"/>
  <c r="P86" i="56" s="1"/>
  <c r="N203" i="56" s="1"/>
  <c r="AO35" i="27" a="1"/>
  <c r="AO35" i="27" s="1"/>
  <c r="R111" i="56" s="1"/>
  <c r="L42" i="27" a="1"/>
  <c r="L42" i="27" s="1"/>
  <c r="I96" i="56" s="1"/>
  <c r="G205" i="56" s="1"/>
  <c r="AS38" i="27" a="1"/>
  <c r="AS38" i="27" s="1"/>
  <c r="T76" i="56" s="1"/>
  <c r="L40" i="27" a="1"/>
  <c r="L40" i="27" s="1"/>
  <c r="I86" i="56" s="1"/>
  <c r="G203" i="56" s="1"/>
  <c r="Q36" i="27" a="1"/>
  <c r="Q36" i="27" s="1"/>
  <c r="J116" i="56" s="1"/>
  <c r="H208" i="56" s="1"/>
  <c r="AF35" i="27" a="1"/>
  <c r="AF35" i="27" s="1"/>
  <c r="O111" i="56" s="1"/>
  <c r="BJ37" i="27" a="1"/>
  <c r="BJ37" i="27" s="1"/>
  <c r="AA38" i="27" a="1"/>
  <c r="AA38" i="27" s="1"/>
  <c r="N76" i="56" s="1"/>
  <c r="CF36" i="27" a="1"/>
  <c r="CF36" i="27" s="1"/>
  <c r="AG66" i="56" s="1"/>
  <c r="AE199" i="56" s="1"/>
  <c r="BL37" i="27" a="1"/>
  <c r="BL37" i="27" s="1"/>
  <c r="AY39" i="27" a="1"/>
  <c r="AY39" i="27" s="1"/>
  <c r="V81" i="56" s="1"/>
  <c r="T202" i="56" s="1"/>
  <c r="AN40" i="27" a="1"/>
  <c r="AN40" i="27" s="1"/>
  <c r="R36" i="56" s="1"/>
  <c r="P194" i="56" s="1"/>
  <c r="AL39" i="27" a="1"/>
  <c r="AL39" i="27" s="1"/>
  <c r="Q131" i="56" s="1"/>
  <c r="O211" i="56" s="1"/>
  <c r="BE42" i="27" a="1"/>
  <c r="BE42" i="27" s="1"/>
  <c r="X96" i="56" s="1"/>
  <c r="V205" i="56" s="1"/>
  <c r="AV36" i="27" a="1"/>
  <c r="AV36" i="27" s="1"/>
  <c r="U66" i="56" s="1"/>
  <c r="S199" i="56" s="1"/>
  <c r="CG35" i="27" a="1"/>
  <c r="CG35" i="27" s="1"/>
  <c r="AG11" i="56" s="1"/>
  <c r="P38" i="27" a="1"/>
  <c r="P38" i="27" s="1"/>
  <c r="J26" i="56" s="1"/>
  <c r="H192" i="56" s="1"/>
  <c r="N38" i="27" a="1"/>
  <c r="N38" i="27" s="1"/>
  <c r="I126" i="56" s="1"/>
  <c r="G210" i="56" s="1"/>
  <c r="BQ35" i="27" a="1"/>
  <c r="BQ35" i="27" s="1"/>
  <c r="AB61" i="56" s="1"/>
  <c r="AR42" i="27" a="1"/>
  <c r="AR42" i="27" s="1"/>
  <c r="S146" i="56" s="1"/>
  <c r="Q214" i="56" s="1"/>
  <c r="BV42" i="27" a="1"/>
  <c r="BV42" i="27" s="1"/>
  <c r="AC146" i="56" s="1"/>
  <c r="AA214" i="56" s="1"/>
  <c r="CF41" i="27" a="1"/>
  <c r="CF41" i="27" s="1"/>
  <c r="AG91" i="56" s="1"/>
  <c r="AE204" i="56" s="1"/>
  <c r="CA36" i="27" a="1"/>
  <c r="CA36" i="27" s="1"/>
  <c r="AE16" i="56" s="1"/>
  <c r="AC190" i="56" s="1"/>
  <c r="BR42" i="27" a="1"/>
  <c r="BR42" i="27" s="1"/>
  <c r="AB46" i="56" s="1"/>
  <c r="Z196" i="56" s="1"/>
  <c r="AB41" i="27" a="1"/>
  <c r="AB41" i="27" s="1"/>
  <c r="N41" i="56" s="1"/>
  <c r="L195" i="56" s="1"/>
  <c r="AK38" i="27" a="1"/>
  <c r="AK38" i="27" s="1"/>
  <c r="Q26" i="56" s="1"/>
  <c r="O192" i="56" s="1"/>
  <c r="AC42" i="27" a="1"/>
  <c r="AC42" i="27" s="1"/>
  <c r="N146" i="56" s="1"/>
  <c r="L214" i="56" s="1"/>
  <c r="AA40" i="27" a="1"/>
  <c r="AA40" i="27" s="1"/>
  <c r="N86" i="56" s="1"/>
  <c r="L203" i="56" s="1"/>
  <c r="O40" i="27" a="1"/>
  <c r="O40" i="27" s="1"/>
  <c r="J86" i="56" s="1"/>
  <c r="H203" i="56" s="1"/>
  <c r="S39" i="27" a="1"/>
  <c r="S39" i="27" s="1"/>
  <c r="K31" i="56" s="1"/>
  <c r="I193" i="56" s="1"/>
  <c r="BJ35" i="27" a="1"/>
  <c r="BJ35" i="27" s="1"/>
  <c r="Y111" i="56" s="1"/>
  <c r="AU37" i="27" a="1"/>
  <c r="AU37" i="27" s="1"/>
  <c r="AS42" i="27" a="1"/>
  <c r="AS42" i="27" s="1"/>
  <c r="T96" i="56" s="1"/>
  <c r="R205" i="56" s="1"/>
  <c r="BU42" i="27" a="1"/>
  <c r="BU42" i="27" s="1"/>
  <c r="AC46" i="56" s="1"/>
  <c r="AA196" i="56" s="1"/>
  <c r="BR36" i="27" a="1"/>
  <c r="BR36" i="27" s="1"/>
  <c r="AB16" i="56" s="1"/>
  <c r="Z190" i="56" s="1"/>
  <c r="CA37" i="27" a="1"/>
  <c r="CA37" i="27" s="1"/>
  <c r="X41" i="27" a="1"/>
  <c r="X41" i="27" s="1"/>
  <c r="M91" i="56" s="1"/>
  <c r="K204" i="56" s="1"/>
  <c r="BN39" i="27" a="1"/>
  <c r="BN39" i="27" s="1"/>
  <c r="AA81" i="56" s="1"/>
  <c r="Y202" i="56" s="1"/>
  <c r="BW36" i="27" a="1"/>
  <c r="BW36" i="27" s="1"/>
  <c r="AD66" i="56" s="1"/>
  <c r="AB199" i="56" s="1"/>
  <c r="AR41" i="27" a="1"/>
  <c r="AR41" i="27" s="1"/>
  <c r="S141" i="56" s="1"/>
  <c r="Q213" i="56" s="1"/>
  <c r="BY41" i="27" a="1"/>
  <c r="BY41" i="27" s="1"/>
  <c r="AD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O36" i="56" s="1"/>
  <c r="M194" i="56" s="1"/>
  <c r="BO36" i="27" a="1"/>
  <c r="BO36" i="27" s="1"/>
  <c r="AA16" i="56" s="1"/>
  <c r="Y190" i="56" s="1"/>
  <c r="BK41" i="27" a="1"/>
  <c r="BK41" i="27" s="1"/>
  <c r="Z91" i="56" s="1"/>
  <c r="X204" i="56" s="1"/>
  <c r="BL41" i="27" a="1"/>
  <c r="BL41" i="27" s="1"/>
  <c r="Z41" i="56" s="1"/>
  <c r="X195" i="56" s="1"/>
  <c r="M37" i="27" a="1"/>
  <c r="M37" i="27" s="1"/>
  <c r="BN38" i="27" a="1"/>
  <c r="BN38" i="27" s="1"/>
  <c r="AA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P41" i="56" s="1"/>
  <c r="O25" i="27"/>
  <c r="BP46" i="56" s="1"/>
  <c r="P27" i="27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BP40" i="56"/>
  <c r="P21" i="27"/>
  <c r="BP57" i="56" s="1"/>
  <c r="Q27" i="27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S70" i="56" l="1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S78" i="56" l="1"/>
  <c r="BR78" i="56"/>
  <c r="BT78" i="56"/>
  <c r="BQ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AC23" i="28" s="1"/>
  <c r="AB23" i="28" s="1"/>
  <c r="V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28" s="1"/>
  <c r="AC60" i="28" s="1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R49" i="56"/>
  <c r="V51" i="28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BS49" i="56"/>
  <c r="BR56" i="56"/>
  <c r="BR64" i="56" s="1"/>
  <c r="BQ56" i="56"/>
  <c r="BS56" i="56"/>
  <c r="BT56" i="56"/>
  <c r="BT64" i="56" s="1"/>
  <c r="BT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Q64" i="56"/>
  <c r="AB16" i="51"/>
  <c r="V16" i="51" s="1"/>
  <c r="G17" i="22"/>
  <c r="AB44" i="51"/>
  <c r="V44" i="51" s="1"/>
  <c r="AB36" i="51"/>
  <c r="V36" i="51" s="1"/>
  <c r="J11" i="22"/>
  <c r="AB59" i="51"/>
  <c r="V59" i="51" s="1"/>
  <c r="AR51" i="56"/>
  <c r="AR53" i="56" s="1"/>
  <c r="AQ19" i="56" s="1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R101" i="56"/>
  <c r="AR103" i="56" s="1"/>
  <c r="AQ94" i="56" s="1"/>
  <c r="L26" i="22"/>
  <c r="L29" i="22" s="1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O29" i="22" s="1"/>
  <c r="AB60" i="28"/>
  <c r="V60" i="28" s="1"/>
  <c r="AT101" i="56"/>
  <c r="AT103" i="56" s="1"/>
  <c r="AS95" i="56" s="1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T51" i="56"/>
  <c r="AT53" i="56" s="1"/>
  <c r="AS20" i="56" s="1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S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AB47" i="28" l="1"/>
  <c r="I10" i="22"/>
  <c r="AS15" i="56"/>
  <c r="AK15" i="56" s="1"/>
  <c r="I19" i="22"/>
  <c r="Y23" i="22"/>
  <c r="AC22" i="51"/>
  <c r="AC21" i="51"/>
  <c r="AC20" i="51"/>
  <c r="G9" i="22" s="1"/>
  <c r="AB7" i="28"/>
  <c r="AS90" i="56"/>
  <c r="AS75" i="56"/>
  <c r="AS65" i="56"/>
  <c r="AS70" i="56"/>
  <c r="AS80" i="56"/>
  <c r="AT80" i="56" s="1"/>
  <c r="AS60" i="56"/>
  <c r="AS85" i="56"/>
  <c r="AS100" i="56"/>
  <c r="AQ39" i="56"/>
  <c r="AQ24" i="56"/>
  <c r="AQ49" i="56"/>
  <c r="AQ9" i="56"/>
  <c r="AQ44" i="56"/>
  <c r="AQ29" i="56"/>
  <c r="AQ34" i="56"/>
  <c r="AC33" i="51"/>
  <c r="T51" i="51"/>
  <c r="AC46" i="52"/>
  <c r="AC47" i="52"/>
  <c r="AC48" i="52"/>
  <c r="AB44" i="52"/>
  <c r="V44" i="52" s="1"/>
  <c r="AT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R151" i="56"/>
  <c r="AR153" i="56" s="1"/>
  <c r="AQ14" i="56"/>
  <c r="AC33" i="28"/>
  <c r="T51" i="28"/>
  <c r="AQ89" i="56"/>
  <c r="AQ79" i="56"/>
  <c r="AQ64" i="56"/>
  <c r="AQ59" i="56"/>
  <c r="AQ99" i="56"/>
  <c r="AQ69" i="56"/>
  <c r="AQ74" i="56"/>
  <c r="AQ84" i="56"/>
  <c r="AT151" i="56"/>
  <c r="AT153" i="56" s="1"/>
  <c r="V60" i="52"/>
  <c r="AS50" i="56"/>
  <c r="AS35" i="56"/>
  <c r="AS10" i="56"/>
  <c r="AS40" i="56"/>
  <c r="AS30" i="56"/>
  <c r="AS45" i="56"/>
  <c r="AS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K74" i="56"/>
  <c r="AR74" i="56"/>
  <c r="AT75" i="56"/>
  <c r="AK75" i="56"/>
  <c r="AQ144" i="56"/>
  <c r="AQ134" i="56"/>
  <c r="AQ149" i="56"/>
  <c r="AQ124" i="56"/>
  <c r="AQ129" i="56"/>
  <c r="AQ114" i="56"/>
  <c r="AQ139" i="56"/>
  <c r="AQ119" i="56"/>
  <c r="AK79" i="56"/>
  <c r="AR79" i="56"/>
  <c r="AS150" i="56"/>
  <c r="AS140" i="56"/>
  <c r="AS145" i="56"/>
  <c r="AS125" i="56"/>
  <c r="AS120" i="56"/>
  <c r="AS135" i="56"/>
  <c r="AS130" i="56"/>
  <c r="AS115" i="56"/>
  <c r="AT70" i="56"/>
  <c r="AK70" i="56"/>
  <c r="AB33" i="51"/>
  <c r="J9" i="22"/>
  <c r="AT30" i="56"/>
  <c r="AK30" i="56"/>
  <c r="AB46" i="51"/>
  <c r="J28" i="22"/>
  <c r="AT40" i="56"/>
  <c r="AK40" i="56"/>
  <c r="AR44" i="56"/>
  <c r="AK44" i="56"/>
  <c r="AT60" i="56"/>
  <c r="AK60" i="56"/>
  <c r="AS110" i="56"/>
  <c r="AR29" i="56"/>
  <c r="AK29" i="56"/>
  <c r="AR19" i="56"/>
  <c r="AK19" i="56"/>
  <c r="AT85" i="56"/>
  <c r="AK85" i="56"/>
  <c r="AB47" i="51"/>
  <c r="AK10" i="56"/>
  <c r="AT10" i="56"/>
  <c r="AK69" i="56"/>
  <c r="AR69" i="56"/>
  <c r="I9" i="22"/>
  <c r="AB33" i="28"/>
  <c r="AK9" i="56"/>
  <c r="AR9" i="56"/>
  <c r="AK80" i="56"/>
  <c r="AB48" i="51"/>
  <c r="J19" i="22"/>
  <c r="AK84" i="56"/>
  <c r="AR84" i="56"/>
  <c r="AB21" i="28"/>
  <c r="F10" i="22"/>
  <c r="AK35" i="56"/>
  <c r="AT35" i="56"/>
  <c r="AK94" i="56"/>
  <c r="AR94" i="56"/>
  <c r="AB48" i="52"/>
  <c r="K19" i="22"/>
  <c r="AR49" i="56"/>
  <c r="AK49" i="56"/>
  <c r="AK95" i="56"/>
  <c r="AT95" i="56"/>
  <c r="V7" i="28"/>
  <c r="AT45" i="56"/>
  <c r="AK45" i="56"/>
  <c r="AK90" i="56"/>
  <c r="AT90" i="56"/>
  <c r="AK89" i="56"/>
  <c r="AR89" i="56"/>
  <c r="AB22" i="28"/>
  <c r="F19" i="22"/>
  <c r="AK50" i="56"/>
  <c r="AT50" i="56"/>
  <c r="AR99" i="56"/>
  <c r="AK99" i="56"/>
  <c r="AR14" i="56"/>
  <c r="AK14" i="56"/>
  <c r="AB33" i="52"/>
  <c r="K9" i="22"/>
  <c r="AR24" i="56"/>
  <c r="AK24" i="56"/>
  <c r="AB20" i="51"/>
  <c r="G28" i="22"/>
  <c r="F28" i="22"/>
  <c r="AB20" i="28"/>
  <c r="AT20" i="56"/>
  <c r="AK20" i="56"/>
  <c r="AK59" i="56"/>
  <c r="AR59" i="56"/>
  <c r="AQ109" i="56"/>
  <c r="AB46" i="52"/>
  <c r="V46" i="52" s="1"/>
  <c r="K28" i="22"/>
  <c r="AR39" i="56"/>
  <c r="AK39" i="56"/>
  <c r="AT65" i="56"/>
  <c r="AK65" i="56"/>
  <c r="AB21" i="51"/>
  <c r="G10" i="22"/>
  <c r="AT100" i="56"/>
  <c r="AK100" i="56"/>
  <c r="AT25" i="56"/>
  <c r="AK25" i="56"/>
  <c r="AR64" i="56"/>
  <c r="AK64" i="56"/>
  <c r="AR34" i="56"/>
  <c r="AK34" i="56"/>
  <c r="AB22" i="51"/>
  <c r="G19" i="22"/>
  <c r="F24" i="48"/>
  <c r="AI10" i="48"/>
  <c r="AR104" i="56" l="1"/>
  <c r="AR105" i="56" s="1"/>
  <c r="V20" i="28"/>
  <c r="AB27" i="51"/>
  <c r="AK134" i="56"/>
  <c r="AR134" i="56"/>
  <c r="AT115" i="56"/>
  <c r="AK115" i="56"/>
  <c r="AR109" i="56"/>
  <c r="AK109" i="56"/>
  <c r="V33" i="28"/>
  <c r="AB54" i="28"/>
  <c r="AP101" i="56" s="1"/>
  <c r="AP103" i="56" s="1"/>
  <c r="AO93" i="56" s="1"/>
  <c r="AT110" i="56"/>
  <c r="AK110" i="56"/>
  <c r="AK114" i="56"/>
  <c r="AR114" i="56"/>
  <c r="AR54" i="56"/>
  <c r="AR55" i="56" s="1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B27" i="28"/>
  <c r="AT130" i="56"/>
  <c r="AK130" i="56"/>
  <c r="V33" i="51"/>
  <c r="AB54" i="51"/>
  <c r="AP51" i="56" s="1"/>
  <c r="AP53" i="56" s="1"/>
  <c r="AO18" i="56" s="1"/>
  <c r="AR139" i="56"/>
  <c r="AK139" i="56"/>
  <c r="AR149" i="56"/>
  <c r="AK149" i="56"/>
  <c r="V20" i="51"/>
  <c r="AT150" i="56"/>
  <c r="AK150" i="56"/>
  <c r="AT135" i="56"/>
  <c r="AK135" i="56"/>
  <c r="V33" i="52"/>
  <c r="AB54" i="52"/>
  <c r="AP151" i="56" s="1"/>
  <c r="AP153" i="56" s="1"/>
  <c r="AT54" i="56"/>
  <c r="AT55" i="56" s="1"/>
  <c r="AT120" i="56"/>
  <c r="AK120" i="56"/>
  <c r="V46" i="51"/>
  <c r="AK129" i="56"/>
  <c r="AR129" i="56"/>
  <c r="AT125" i="56"/>
  <c r="AK125" i="56"/>
  <c r="AN101" i="56" l="1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M31" i="56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M91" i="56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M86" i="56"/>
  <c r="AP78" i="56"/>
  <c r="AK78" i="56"/>
  <c r="AP73" i="56"/>
  <c r="AK73" i="56"/>
  <c r="AN6" i="56"/>
  <c r="AN36" i="56"/>
  <c r="AN31" i="56"/>
  <c r="AK31" i="56"/>
  <c r="AN26" i="56"/>
  <c r="AK26" i="56"/>
  <c r="AN16" i="56"/>
  <c r="AK16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N56" i="56"/>
  <c r="AP133" i="56"/>
  <c r="AK133" i="56"/>
  <c r="AP23" i="56"/>
  <c r="AK23" i="56"/>
  <c r="AK91" i="56"/>
  <c r="AN91" i="56"/>
  <c r="AP43" i="56"/>
  <c r="AK43" i="56"/>
  <c r="AK128" i="56"/>
  <c r="AP128" i="56"/>
  <c r="AK68" i="56"/>
  <c r="AP68" i="56"/>
  <c r="AP143" i="56"/>
  <c r="AK143" i="56"/>
  <c r="AK98" i="56"/>
  <c r="AP98" i="56"/>
  <c r="AN86" i="56"/>
  <c r="AK86" i="56"/>
  <c r="AP38" i="56"/>
  <c r="AK38" i="56"/>
  <c r="AK96" i="56" l="1"/>
  <c r="AK11" i="56"/>
  <c r="AN81" i="56"/>
  <c r="AN41" i="56"/>
  <c r="AN61" i="56"/>
  <c r="AK66" i="56"/>
  <c r="AK21" i="56"/>
  <c r="AN21" i="56"/>
  <c r="AN54" i="56" s="1"/>
  <c r="AN55" i="56" s="1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104" i="56" l="1"/>
  <c r="AN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N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N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M116" i="56"/>
  <c r="AM121" i="56"/>
  <c r="AM136" i="56"/>
  <c r="AM126" i="56"/>
  <c r="AM111" i="56"/>
  <c r="AM131" i="56"/>
  <c r="AM141" i="56"/>
  <c r="AM146" i="56"/>
  <c r="AM106" i="56"/>
  <c r="AK126" i="56" l="1"/>
  <c r="AN126" i="56"/>
  <c r="AN116" i="56"/>
  <c r="AK116" i="56"/>
  <c r="Z33" i="22"/>
  <c r="AK106" i="56"/>
  <c r="AN106" i="56"/>
  <c r="AA26" i="22"/>
  <c r="AE26" i="22"/>
  <c r="Y29" i="22"/>
  <c r="G30" i="22" s="1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<sst xmlns="http://schemas.openxmlformats.org/spreadsheetml/2006/main" count="69847" uniqueCount="1128">
  <si>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</si>
  <si>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</si>
  <si>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</si>
  <si>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</si>
  <si>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</si>
  <si>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</si>
  <si>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</si>
  <si>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</si>
  <si>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</si>
  <si>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</si>
  <si>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</si>
  <si>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</si>
  <si>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</si>
  <si>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</si>
  <si>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</si>
  <si>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</si>
  <si>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</si>
  <si>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</si>
  <si>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</si>
  <si>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</si>
  <si>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</si>
  <si>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</si>
  <si>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</si>
  <si>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</si>
  <si>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</si>
  <si>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</si>
  <si>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</si>
  <si>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</si>
  <si>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</si>
  <si>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</si>
  <si>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</si>
  <si>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</si>
  <si>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</si>
  <si>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</si>
  <si>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</si>
  <si>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</si>
  <si>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</si>
  <si>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</si>
  <si>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</si>
  <si>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</si>
  <si>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</si>
  <si>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</si>
  <si>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</si>
  <si>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</si>
  <si>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</si>
  <si>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</si>
  <si>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</si>
  <si>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</si>
  <si>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</si>
  <si>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</si>
  <si>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</si>
  <si>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</si>
  <si>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</si>
  <si>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</si>
  <si>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</si>
  <si>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</si>
  <si>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</si>
  <si>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</si>
  <si>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</si>
  <si>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</si>
  <si>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</si>
  <si>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</si>
  <si>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</si>
  <si>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</si>
  <si>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</si>
  <si>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</si>
  <si>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</si>
  <si>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</si>
  <si>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</si>
  <si>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</si>
  <si>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</si>
  <si>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</si>
  <si>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</si>
  <si>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</si>
  <si>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</si>
  <si>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</si>
  <si>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</si>
  <si>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</si>
  <si>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</si>
  <si>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</si>
  <si>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</si>
  <si>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</si>
  <si>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</si>
  <si>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</si>
  <si>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</si>
  <si>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</si>
  <si>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</si>
  <si>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</si>
  <si>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</si>
  <si>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</si>
  <si>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</si>
  <si>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</si>
  <si>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</si>
  <si>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</si>
  <si>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</si>
  <si>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</si>
  <si>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</si>
  <si>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</si>
  <si>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</si>
  <si>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</si>
  <si>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</si>
  <si>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</si>
  <si>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</si>
  <si>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</si>
  <si>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</si>
  <si>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</si>
  <si>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</si>
  <si>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</si>
  <si>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</si>
  <si>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</si>
  <si>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</si>
  <si>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</si>
  <si>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</si>
  <si>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</si>
  <si>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</si>
  <si>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</si>
  <si>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</si>
  <si>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</si>
  <si>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</si>
  <si>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</si>
  <si>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</si>
  <si>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</si>
  <si>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</si>
  <si>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</si>
  <si>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</si>
  <si>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</si>
  <si>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</si>
  <si>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</si>
  <si>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</si>
  <si>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</si>
  <si>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</si>
  <si>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</si>
  <si>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</si>
  <si>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</si>
  <si>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</si>
  <si>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</si>
  <si>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</si>
  <si>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</si>
  <si>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</si>
  <si>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</si>
  <si>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</si>
  <si>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</si>
  <si>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</si>
  <si>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</si>
  <si>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</si>
  <si>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</si>
  <si>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</si>
  <si>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</si>
  <si>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</si>
  <si>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</si>
  <si>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</si>
  <si>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</si>
  <si>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</si>
  <si>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</si>
  <si>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</si>
  <si>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</si>
  <si>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</si>
  <si>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</si>
  <si>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</si>
  <si>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</si>
  <si>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</si>
  <si>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</si>
  <si>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</si>
  <si>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</si>
  <si>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</si>
  <si>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</si>
  <si>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</si>
  <si>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</si>
  <si>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</si>
  <si>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</si>
  <si>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</si>
  <si>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</si>
  <si>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</si>
  <si>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</si>
  <si>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</si>
  <si>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</si>
  <si>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</si>
  <si>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</si>
  <si>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</si>
  <si>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</si>
  <si>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</si>
  <si>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</si>
  <si>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</si>
  <si>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</si>
  <si>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</si>
  <si>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</si>
  <si>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</si>
  <si>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</si>
  <si>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</si>
  <si>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</si>
  <si>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</si>
  <si>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</si>
  <si>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</si>
  <si>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</si>
  <si>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</si>
  <si>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</si>
  <si>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</si>
  <si>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</si>
  <si>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</si>
  <si>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</si>
  <si>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</si>
  <si>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</si>
  <si>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</si>
  <si>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</si>
  <si>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</si>
  <si>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</si>
  <si>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</si>
  <si>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</si>
  <si>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</si>
  <si>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</si>
  <si>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</si>
  <si>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</si>
  <si>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</si>
  <si>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</si>
  <si>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</si>
  <si>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</si>
  <si>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</si>
  <si>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</si>
  <si>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</si>
  <si>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</si>
  <si>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</si>
  <si>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</si>
  <si>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</si>
  <si>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</si>
  <si>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</si>
  <si>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</si>
  <si>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</si>
  <si>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</si>
  <si>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</si>
  <si>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</si>
  <si>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</si>
  <si>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</si>
  <si>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</si>
  <si>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</si>
  <si>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</si>
  <si>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</si>
  <si>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</si>
  <si>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</si>
  <si>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</si>
  <si>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</si>
  <si>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</si>
  <si>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</si>
  <si>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</si>
  <si>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</si>
  <si>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</si>
  <si>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</si>
  <si>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</si>
  <si>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</si>
  <si>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</si>
  <si>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</si>
  <si>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</si>
  <si>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</si>
  <si>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</si>
  <si>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</si>
  <si>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</si>
  <si>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</si>
  <si>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</si>
  <si>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</si>
  <si>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</si>
  <si>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</si>
  <si>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</si>
  <si>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</si>
  <si>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</si>
  <si>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</si>
  <si>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</si>
  <si>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</si>
  <si>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</si>
  <si>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</si>
  <si>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</si>
  <si>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</si>
  <si>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</si>
  <si>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</si>
  <si>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</si>
  <si>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</si>
  <si>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</si>
  <si>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</si>
  <si>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</si>
  <si>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</si>
  <si>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</si>
  <si>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</si>
  <si>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</si>
  <si>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</si>
  <si>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</si>
  <si>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</si>
  <si>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</si>
  <si>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</si>
  <si>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</si>
  <si>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</si>
  <si>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</si>
  <si>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</si>
  <si>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</si>
  <si>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</si>
  <si>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</si>
  <si>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</si>
  <si>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</si>
  <si>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</si>
  <si>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</si>
  <si>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</si>
  <si>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</si>
  <si>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</si>
  <si>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</si>
  <si>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</si>
  <si>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</si>
  <si>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</si>
  <si>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</si>
  <si>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</si>
  <si>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</si>
  <si>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</si>
  <si>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</si>
  <si>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</si>
  <si>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</si>
  <si>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</si>
  <si>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</si>
  <si>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</si>
  <si>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</si>
  <si>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</si>
  <si>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</si>
  <si>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</si>
  <si>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</si>
  <si>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</si>
  <si>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</si>
  <si>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</si>
  <si>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</si>
  <si>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</si>
  <si>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</si>
  <si>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</si>
  <si>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</si>
  <si>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</si>
  <si>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</si>
  <si>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</si>
  <si>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</si>
  <si>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</si>
  <si>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</si>
  <si>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</si>
  <si>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</si>
  <si>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</si>
  <si>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</si>
  <si>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</si>
  <si>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</si>
  <si>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</si>
  <si>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</si>
  <si>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</si>
  <si>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</si>
  <si>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</si>
  <si>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</si>
  <si>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</si>
  <si>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</si>
  <si>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</si>
  <si>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</si>
  <si>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</si>
  <si>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</si>
  <si>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</si>
  <si>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</si>
  <si>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</si>
  <si>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</si>
  <si>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</si>
  <si>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</si>
  <si>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</si>
  <si>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</si>
  <si>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</si>
  <si>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</si>
  <si>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</si>
  <si>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</si>
  <si>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</si>
  <si>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</si>
  <si>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</si>
  <si>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</si>
  <si>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</si>
  <si>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</si>
  <si>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</si>
  <si>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</si>
  <si>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</si>
  <si>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</si>
  <si>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</si>
  <si>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</si>
  <si>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</si>
  <si>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</si>
  <si>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</si>
  <si>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</si>
  <si>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</si>
  <si>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</si>
  <si>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</si>
  <si>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</si>
  <si>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</si>
  <si>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</si>
  <si>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</si>
  <si>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</si>
  <si>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</si>
  <si>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</si>
  <si>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</si>
  <si>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</si>
  <si>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</si>
  <si>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</si>
  <si>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</si>
  <si>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</si>
  <si>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</si>
  <si>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</si>
  <si>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</si>
  <si>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</si>
  <si>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</si>
  <si>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</si>
  <si>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</si>
  <si>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</si>
  <si>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</si>
  <si>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</si>
  <si>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</si>
  <si>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</si>
  <si>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</si>
  <si>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</si>
  <si>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</si>
  <si>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</si>
  <si>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</si>
  <si>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</si>
  <si>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</si>
  <si>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</si>
  <si>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</si>
  <si>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</si>
  <si>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</si>
  <si>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</si>
  <si>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</si>
  <si>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</si>
  <si>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</si>
  <si>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</si>
  <si>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</si>
  <si>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</si>
  <si>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</si>
  <si>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</si>
  <si>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</si>
  <si>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</si>
  <si>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</si>
  <si>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</si>
  <si>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</si>
  <si>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</si>
  <si>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</si>
  <si>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</si>
  <si>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</si>
  <si>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</si>
  <si>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</si>
  <si>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</si>
  <si>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</si>
  <si>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</si>
  <si>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</si>
  <si>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</si>
  <si>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</si>
  <si>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</si>
  <si>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</si>
  <si>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</si>
  <si>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</si>
  <si>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</si>
  <si>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</si>
  <si>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</si>
  <si>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</si>
  <si>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</si>
  <si>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</si>
  <si>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</si>
  <si>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</si>
  <si>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</si>
  <si>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</si>
  <si>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</si>
  <si>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</si>
  <si>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</si>
  <si>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</si>
  <si>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</si>
  <si>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</si>
  <si>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</si>
  <si>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</si>
  <si>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</si>
  <si>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</si>
  <si>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</si>
  <si>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</si>
  <si>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</si>
  <si>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</si>
  <si>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</si>
  <si>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</si>
  <si>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</si>
  <si>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</si>
  <si>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</si>
  <si>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</si>
  <si>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</si>
  <si>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</si>
  <si>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</si>
  <si>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</si>
  <si>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</si>
  <si>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</si>
  <si>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</si>
  <si>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</si>
  <si>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</si>
  <si>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</si>
  <si>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</si>
  <si>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</si>
  <si>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</si>
  <si>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</si>
  <si>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</si>
  <si>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</si>
  <si>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</si>
  <si>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</si>
  <si>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</si>
  <si>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</si>
  <si>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</si>
  <si>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</si>
  <si>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</si>
  <si>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</si>
  <si>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</si>
  <si>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</si>
  <si>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</si>
  <si>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</si>
  <si>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</si>
  <si>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</si>
  <si>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</si>
  <si>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</si>
  <si>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</si>
  <si>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</si>
  <si>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</si>
  <si>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</si>
  <si>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</si>
  <si>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</si>
  <si>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</si>
  <si>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</si>
  <si>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</si>
  <si>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</si>
  <si>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</si>
  <si>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</si>
  <si>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</si>
  <si>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</si>
  <si>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</si>
  <si>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</si>
  <si>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</si>
  <si>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</si>
  <si>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</si>
  <si>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</si>
  <si>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</si>
  <si>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</si>
  <si>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</si>
  <si>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</si>
  <si>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</si>
  <si>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</si>
  <si>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</si>
  <si>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</si>
  <si>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</si>
  <si>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</si>
  <si>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</si>
  <si>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</si>
  <si>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</si>
  <si>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</si>
  <si>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</si>
  <si>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</si>
  <si>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</si>
  <si>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</si>
  <si>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</si>
  <si>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</si>
  <si>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</si>
  <si>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</si>
  <si>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</si>
  <si>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</si>
  <si>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</si>
  <si>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</si>
  <si>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</si>
  <si>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</si>
  <si>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</si>
  <si>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</si>
  <si>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</si>
  <si>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</si>
  <si>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</si>
  <si>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</si>
  <si>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</si>
  <si>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</si>
  <si>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</si>
  <si>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</si>
  <si>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</si>
  <si>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</si>
  <si>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</si>
  <si>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</si>
  <si>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</si>
  <si>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</si>
  <si>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</si>
  <si>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</si>
  <si>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</si>
  <si>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</si>
  <si>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</si>
  <si>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</si>
  <si>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</si>
  <si>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</si>
  <si>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</si>
  <si>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</si>
  <si>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</si>
  <si>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</si>
  <si>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</si>
  <si>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</si>
  <si>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</si>
  <si>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</si>
  <si>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</si>
  <si>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</si>
  <si>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</si>
  <si>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</si>
  <si>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</si>
  <si>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</si>
  <si>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</si>
  <si>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</si>
  <si>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</si>
  <si>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</si>
  <si>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</si>
  <si>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</si>
  <si>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</si>
  <si>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</si>
  <si>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</si>
  <si>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</si>
  <si>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</si>
  <si>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</si>
  <si>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</si>
  <si>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</si>
  <si>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</si>
  <si>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</si>
  <si>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</si>
  <si>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</si>
  <si>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</si>
  <si>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</si>
  <si>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</si>
  <si>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</si>
  <si>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</si>
  <si>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</si>
  <si>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</si>
  <si>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</si>
  <si>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</si>
  <si>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</si>
  <si>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</si>
  <si>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</si>
  <si>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</si>
  <si>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</si>
  <si>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</si>
  <si>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</si>
  <si>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</si>
  <si>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</si>
  <si>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</si>
  <si>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</si>
  <si>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</si>
  <si>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</si>
  <si>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</si>
  <si>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</si>
  <si>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</si>
  <si>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</si>
  <si>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</si>
  <si>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</si>
  <si>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</si>
  <si>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</si>
  <si>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</si>
  <si>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</si>
  <si>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</si>
  <si>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</si>
  <si>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</si>
  <si>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</si>
  <si>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</si>
  <si>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</si>
  <si>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</si>
  <si>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</si>
  <si>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</si>
  <si>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</si>
  <si>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</si>
  <si>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</si>
  <si>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</si>
  <si>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</si>
  <si>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</si>
  <si>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</si>
  <si>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</si>
  <si>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</si>
  <si>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</si>
  <si>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</si>
  <si>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</si>
  <si>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</si>
  <si>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</si>
  <si>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</si>
  <si>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</si>
  <si>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</si>
  <si>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</si>
  <si>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</si>
  <si>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</si>
  <si>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</si>
  <si>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</si>
  <si>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</si>
  <si>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</si>
  <si>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</si>
  <si>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</si>
  <si>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</si>
  <si>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</si>
  <si>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</si>
  <si>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</si>
  <si>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</si>
  <si>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</si>
  <si>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</si>
  <si>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</si>
  <si>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</si>
  <si>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</si>
  <si>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</si>
  <si>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</si>
  <si>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</si>
  <si>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</si>
  <si>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</si>
  <si>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</si>
  <si>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</si>
  <si>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</si>
  <si>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</si>
  <si>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</si>
  <si>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</si>
  <si>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</si>
  <si>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</si>
  <si>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</si>
  <si>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</si>
  <si>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</si>
  <si>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</si>
  <si>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</si>
  <si>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</si>
  <si>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</si>
  <si>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</si>
  <si>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</si>
  <si>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</si>
  <si>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</si>
  <si>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</si>
  <si>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</si>
  <si>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</si>
  <si>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</si>
  <si>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</si>
  <si>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</si>
  <si>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</si>
  <si>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</si>
  <si>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</si>
  <si>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</si>
  <si>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</si>
  <si>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</si>
  <si>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</si>
  <si>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</si>
  <si>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</si>
  <si>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</si>
  <si>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</si>
  <si>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</si>
  <si>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</si>
  <si>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</si>
  <si>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</si>
  <si>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</si>
  <si>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</si>
  <si>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</si>
  <si>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</si>
  <si>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</si>
  <si>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</si>
  <si>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</si>
  <si>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</si>
  <si>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</si>
  <si>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</si>
  <si>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</si>
  <si>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</si>
  <si>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</si>
  <si>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</si>
  <si>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</si>
  <si>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</si>
  <si>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</si>
  <si>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</si>
  <si>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</si>
  <si>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</si>
  <si>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</si>
  <si>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</si>
  <si>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</si>
  <si>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</si>
  <si>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</si>
  <si>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</si>
  <si>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</si>
  <si>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</si>
  <si>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</si>
  <si>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</si>
  <si>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</si>
  <si>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</si>
  <si>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</si>
  <si>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</si>
  <si>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</si>
  <si>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</si>
  <si>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</si>
  <si>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</si>
  <si>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</si>
  <si>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</si>
  <si>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</si>
  <si>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</si>
  <si>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</si>
  <si>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</si>
  <si>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</si>
  <si>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</si>
  <si>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</si>
  <si>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</si>
  <si>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</si>
  <si>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</si>
  <si>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</si>
  <si>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</si>
  <si>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</si>
  <si>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</si>
  <si>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</si>
  <si>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</si>
  <si>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</si>
  <si>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</si>
  <si>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</si>
  <si>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</si>
  <si>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</si>
  <si>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</si>
  <si>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</si>
  <si>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</si>
  <si>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</si>
  <si>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</si>
  <si>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</si>
  <si>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</si>
  <si>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</si>
  <si>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</si>
  <si>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</si>
  <si>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</si>
  <si>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</si>
  <si>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</si>
  <si>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</si>
  <si>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</si>
  <si>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</si>
  <si>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</si>
  <si>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</si>
  <si>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</si>
  <si>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</si>
  <si>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</si>
  <si>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</si>
  <si>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</si>
  <si>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</si>
  <si>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</si>
  <si>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</si>
  <si>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</si>
  <si>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</si>
  <si>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</si>
  <si>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</si>
  <si>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</si>
  <si>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</si>
  <si>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</si>
  <si>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</si>
  <si>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</si>
  <si>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</si>
  <si>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</si>
  <si>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</si>
  <si>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</si>
  <si>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</si>
  <si>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</si>
  <si>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</si>
  <si>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</si>
  <si>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</si>
  <si>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</si>
  <si>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</si>
  <si>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</si>
  <si>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</si>
  <si>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</si>
  <si>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</si>
  <si>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</si>
  <si>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</si>
  <si>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</si>
  <si>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</si>
  <si>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</si>
  <si>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</si>
  <si>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</si>
  <si>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</si>
  <si>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</si>
  <si>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</si>
  <si>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</si>
  <si>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</si>
  <si>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</si>
  <si>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</si>
  <si>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</si>
  <si>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</si>
  <si>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</si>
  <si>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</si>
  <si>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</si>
  <si>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</si>
  <si>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</si>
  <si>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</si>
  <si>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</si>
  <si>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</si>
  <si>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</si>
  <si>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</si>
  <si>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</si>
  <si>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</si>
  <si>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</si>
  <si>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</si>
  <si>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</si>
  <si>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</si>
  <si>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</si>
  <si>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</si>
  <si>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</si>
  <si>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</si>
  <si>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</si>
  <si>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</si>
  <si>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</si>
  <si>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</si>
  <si>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</si>
  <si>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</si>
  <si>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</si>
  <si>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</si>
  <si>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</si>
  <si>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</si>
  <si>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</si>
  <si>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</si>
  <si>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</si>
  <si>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</si>
  <si>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</si>
  <si>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</si>
  <si>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</si>
  <si>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</si>
  <si>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</si>
  <si>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</si>
  <si>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</si>
  <si>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</si>
  <si>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</si>
  <si>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</si>
  <si>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</si>
  <si>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</si>
  <si>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</si>
  <si>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</si>
  <si>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</si>
  <si>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</si>
  <si>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</si>
  <si>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</si>
  <si>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</si>
  <si>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</si>
  <si>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</si>
  <si>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</si>
  <si>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</si>
  <si>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</si>
  <si>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</si>
  <si>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</si>
  <si>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</si>
  <si>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</si>
  <si>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</si>
  <si>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</si>
  <si>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</si>
  <si>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</si>
  <si>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</si>
  <si>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</si>
  <si>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</si>
  <si>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</si>
  <si>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</si>
  <si>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</si>
  <si>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</si>
  <si>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</si>
  <si>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</si>
  <si>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</si>
  <si>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</si>
  <si>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</si>
  <si>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</si>
  <si>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</si>
  <si>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</si>
  <si>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</si>
  <si>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</si>
  <si>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</si>
  <si>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</si>
  <si>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</si>
  <si>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</si>
  <si>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</si>
  <si>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</si>
  <si>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</si>
  <si>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</si>
  <si>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</si>
  <si>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</si>
  <si>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</si>
  <si>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</si>
  <si>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</si>
  <si>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</si>
  <si>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</si>
  <si>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</si>
  <si>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</si>
  <si>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</si>
  <si>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</si>
  <si>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</si>
  <si>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</si>
  <si>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</si>
  <si>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</si>
  <si>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</si>
  <si>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</si>
  <si>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</si>
  <si>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</si>
  <si>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</si>
  <si>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</si>
  <si>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</si>
  <si>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</si>
  <si>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</si>
  <si>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</si>
  <si>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</si>
  <si>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</si>
  <si>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</si>
  <si>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</si>
  <si>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</si>
  <si>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</si>
  <si>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</si>
  <si>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</si>
  <si>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</si>
  <si>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</si>
  <si>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</si>
  <si>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</si>
  <si>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</si>
  <si>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</si>
  <si>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</si>
  <si>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</si>
  <si>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</si>
  <si>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</si>
  <si>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</si>
  <si>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</si>
  <si>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</si>
  <si>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</si>
  <si>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</si>
  <si>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</si>
  <si>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</si>
  <si>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</si>
  <si>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</si>
  <si>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</si>
  <si>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</si>
  <si>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</si>
  <si>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</si>
  <si>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</si>
  <si>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</si>
  <si>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</si>
  <si>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</si>
  <si>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</si>
  <si>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</si>
  <si>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</si>
  <si>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</si>
  <si>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</si>
  <si>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</si>
  <si>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</si>
  <si>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</si>
  <si>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</si>
  <si>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</si>
  <si>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</si>
  <si>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</si>
  <si>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</si>
  <si>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</si>
  <si>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</si>
  <si>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</si>
  <si>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</si>
  <si>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</si>
  <si>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</si>
  <si>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</si>
  <si>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</si>
  <si>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</si>
  <si>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</si>
  <si>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</si>
  <si>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</si>
  <si>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</si>
  <si>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</si>
  <si>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</si>
  <si>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</si>
  <si>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</si>
  <si>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</si>
  <si>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</si>
  <si>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</si>
  <si>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</si>
  <si>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</si>
  <si>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</si>
  <si>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</si>
  <si>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</si>
  <si>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</si>
  <si>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</si>
  <si>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</si>
  <si>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</si>
  <si>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</si>
  <si>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</si>
  <si>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</si>
  <si>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</si>
  <si>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</si>
  <si>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</si>
  <si>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</si>
  <si>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</si>
  <si>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</si>
  <si>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</si>
  <si>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</si>
  <si>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</si>
  <si>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</si>
  <si>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</si>
  <si>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</si>
  <si>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</si>
  <si>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</si>
  <si>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</si>
  <si>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</si>
  <si>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</si>
  <si>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</si>
  <si>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</si>
  <si>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</si>
  <si>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</si>
  <si>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</si>
  <si>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</si>
  <si>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</si>
  <si>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</si>
  <si>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</si>
  <si>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</si>
  <si>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</si>
  <si>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</si>
  <si>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</si>
  <si>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</si>
  <si>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</si>
  <si>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</si>
  <si>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</si>
  <si>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</si>
  <si>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</si>
  <si>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</si>
  <si>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</si>
  <si>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</si>
  <si>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</si>
  <si>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</si>
  <si>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~IE</t>
  </si>
  <si>
    <t>~IE-CW</t>
  </si>
  <si>
    <t>~~IE-MN</t>
  </si>
  <si>
    <t>~IE-KE</t>
  </si>
  <si>
    <t>~IE-D</t>
  </si>
  <si>
    <t>~IE-DL</t>
  </si>
  <si>
    <t>~IE-CN</t>
  </si>
  <si>
    <t>~IE-SO</t>
  </si>
  <si>
    <t>~IE-RN</t>
  </si>
  <si>
    <t>~IE-MO</t>
  </si>
  <si>
    <t>~IE-LM</t>
  </si>
  <si>
    <t>~IE-G</t>
  </si>
  <si>
    <t>~IE-WD</t>
  </si>
  <si>
    <t>~IE-TA</t>
  </si>
  <si>
    <t>~IE-LK</t>
  </si>
  <si>
    <t>~IE-KY</t>
  </si>
  <si>
    <t>~IE-CO</t>
  </si>
  <si>
    <t>~IE-CE</t>
  </si>
  <si>
    <t>~IE-WW</t>
  </si>
  <si>
    <t>~IE-WX</t>
  </si>
  <si>
    <t>~IE-WH</t>
  </si>
  <si>
    <t>~IE-OY</t>
  </si>
  <si>
    <t>~IE-MH</t>
  </si>
  <si>
    <t>~IE-LH</t>
  </si>
  <si>
    <t>~IE-LD</t>
  </si>
  <si>
    <t>~IE-LS</t>
  </si>
  <si>
    <t>~IE-KK</t>
  </si>
  <si>
    <t>~FI_T: Stock~2018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</si>
</sst>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3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3" t="s">
        <v>861</v>
      </c>
      <c r="B16" s="1213"/>
      <c r="C16" s="1213"/>
      <c r="D16" s="1213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2" t="s">
        <v>876</v>
      </c>
      <c r="C19" s="1212"/>
      <c r="D19" s="1212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862</v>
      </c>
      <c r="B20" s="1212" t="s">
        <v>877</v>
      </c>
      <c r="C20" s="1212"/>
      <c r="D20" s="1212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863</v>
      </c>
      <c r="B21" s="1007" t="s">
        <v>878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864</v>
      </c>
      <c r="B23" s="1212" t="s">
        <v>872</v>
      </c>
      <c r="C23" s="1212"/>
      <c r="D23" s="1212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2" t="s">
        <v>873</v>
      </c>
      <c r="C24" s="1212"/>
      <c r="D24" s="1212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2" t="s">
        <v>874</v>
      </c>
      <c r="C25" s="1212"/>
      <c r="D25" s="1212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865</v>
      </c>
      <c r="B26" s="1212" t="s">
        <v>872</v>
      </c>
      <c r="C26" s="1212"/>
      <c r="D26" s="1212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2" t="s">
        <v>875</v>
      </c>
      <c r="C27" s="1212"/>
      <c r="D27" s="1212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866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867</v>
      </c>
      <c r="B30" s="1214" t="s">
        <v>868</v>
      </c>
      <c r="C30" s="1212"/>
      <c r="D30" s="1212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869</v>
      </c>
      <c r="B31" s="1212" t="s">
        <v>870</v>
      </c>
      <c r="C31" s="1212"/>
      <c r="D31" s="1212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871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5" t="s">
        <v>2</v>
      </c>
      <c r="C2" s="1216"/>
      <c r="D2" s="1216"/>
      <c r="E2" s="1217"/>
      <c r="G2" s="1215" t="s">
        <v>3</v>
      </c>
      <c r="H2" s="1217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850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5" t="s">
        <v>11</v>
      </c>
      <c r="H11" s="1217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1094</v>
      </c>
      <c r="C15" s="499" t="s">
        <v>1095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18" t="s">
        <v>597</v>
      </c>
      <c r="H18" s="1219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2" t="s">
        <v>595</v>
      </c>
      <c r="C27" s="1223"/>
      <c r="D27" s="1223"/>
      <c r="E27" s="1223"/>
      <c r="F27" s="1223"/>
      <c r="G27" s="1223"/>
      <c r="H27" s="1223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855</v>
      </c>
      <c r="G28" s="1220" t="s">
        <v>754</v>
      </c>
      <c r="H28" s="1221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856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856</v>
      </c>
      <c r="G31" s="526" t="s">
        <v>1087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856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856</v>
      </c>
      <c r="G34" s="526" t="s">
        <v>854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853</v>
      </c>
      <c r="D37" s="539">
        <v>43983</v>
      </c>
      <c r="E37" s="526" t="s">
        <v>727</v>
      </c>
      <c r="F37" s="993" t="s">
        <v>856</v>
      </c>
      <c r="G37" s="526" t="s">
        <v>852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856</v>
      </c>
      <c r="G38" s="526" t="s">
        <v>852</v>
      </c>
    </row>
    <row r="39" spans="1:7" ht="15">
      <c r="B39" s="542" t="s">
        <v>749</v>
      </c>
      <c r="C39" s="541" t="s">
        <v>857</v>
      </c>
      <c r="D39" s="539">
        <v>43983</v>
      </c>
      <c r="E39" s="526" t="s">
        <v>727</v>
      </c>
      <c r="F39" s="993" t="s">
        <v>856</v>
      </c>
      <c r="G39" s="526" t="s">
        <v>858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856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856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859</v>
      </c>
      <c r="D44" s="539">
        <v>44044</v>
      </c>
      <c r="E44" s="526" t="s">
        <v>727</v>
      </c>
      <c r="F44" s="993" t="s">
        <v>856</v>
      </c>
      <c r="G44" s="526"/>
    </row>
    <row r="45" spans="1:7" ht="15" thickBot="1">
      <c r="A45" s="508"/>
      <c r="F45" s="508"/>
    </row>
    <row r="46" spans="1:7" ht="19.5" thickBot="1">
      <c r="B46" s="1215" t="s">
        <v>603</v>
      </c>
      <c r="C46" s="1216"/>
      <c r="D46" s="1216"/>
      <c r="E46" s="1217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849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1086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4" t="s">
        <v>23</v>
      </c>
      <c r="B1" s="1225"/>
      <c r="C1" s="1225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6" t="s">
        <v>25</v>
      </c>
      <c r="B7" s="1227"/>
      <c r="C7" s="122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6" t="s">
        <v>26</v>
      </c>
      <c r="B28" s="1227"/>
      <c r="C28" s="122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6" t="s">
        <v>39</v>
      </c>
      <c r="B35" s="1227"/>
      <c r="C35" s="122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6" t="s">
        <v>47</v>
      </c>
      <c r="B39" s="1227"/>
      <c r="C39" s="122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6" t="s">
        <v>66</v>
      </c>
      <c r="B49" s="1227"/>
      <c r="C49" s="1228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6" t="s">
        <v>68</v>
      </c>
      <c r="B62" s="1227"/>
      <c r="C62" s="1228"/>
    </row>
    <row r="63" spans="1:3">
      <c r="A63" s="1226" t="s">
        <v>69</v>
      </c>
      <c r="B63" s="1227"/>
      <c r="C63" s="122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6" t="s">
        <v>76</v>
      </c>
      <c r="B70" s="1227"/>
      <c r="C70" s="122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6" t="s">
        <v>483</v>
      </c>
      <c r="B76" s="1227"/>
      <c r="C76" s="1228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6" t="s">
        <v>706</v>
      </c>
      <c r="B84" s="1227"/>
      <c r="C84" s="1228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1096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1097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1098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2" t="s">
        <v>625</v>
      </c>
      <c r="G2" s="1233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34" t="s">
        <v>490</v>
      </c>
      <c r="G3" s="1235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36" t="s">
        <v>207</v>
      </c>
      <c r="G4" s="1237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8" t="s">
        <v>498</v>
      </c>
      <c r="G5" s="1239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833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834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29" t="s">
        <v>218</v>
      </c>
      <c r="J7" s="1230"/>
      <c r="K7" s="1231"/>
      <c r="L7" s="1229" t="s">
        <v>219</v>
      </c>
      <c r="M7" s="1230"/>
      <c r="N7" s="1231"/>
      <c r="O7" s="1229" t="s">
        <v>220</v>
      </c>
      <c r="P7" s="1230"/>
      <c r="Q7" s="1231"/>
      <c r="R7" s="1244" t="s">
        <v>221</v>
      </c>
      <c r="S7" s="1229" t="s">
        <v>640</v>
      </c>
      <c r="T7" s="1230"/>
      <c r="U7" s="1230"/>
      <c r="V7" s="1230"/>
      <c r="W7" s="1230"/>
      <c r="X7" s="1231"/>
      <c r="Y7" s="1242" t="s">
        <v>703</v>
      </c>
      <c r="Z7" s="1242" t="s">
        <v>499</v>
      </c>
      <c r="AA7" s="1240" t="s">
        <v>762</v>
      </c>
      <c r="AB7" s="80"/>
      <c r="AC7" s="80"/>
      <c r="AD7" s="1250" t="s">
        <v>830</v>
      </c>
      <c r="AE7" s="1240" t="s">
        <v>831</v>
      </c>
      <c r="AF7" s="80"/>
      <c r="AG7" s="80"/>
      <c r="AH7" s="80"/>
      <c r="AI7" s="80" t="s">
        <v>709</v>
      </c>
      <c r="AK7" s="80"/>
      <c r="AL7" s="80"/>
      <c r="AM7" s="80"/>
      <c r="AN7" s="80" t="s">
        <v>835</v>
      </c>
      <c r="AO7" s="80">
        <v>1.75</v>
      </c>
      <c r="AP7" s="80"/>
      <c r="AQ7" s="80" t="s">
        <v>838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5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3"/>
      <c r="Z8" s="1243"/>
      <c r="AA8" s="1241" t="s">
        <v>649</v>
      </c>
      <c r="AD8" s="1251"/>
      <c r="AE8" s="1241" t="s">
        <v>649</v>
      </c>
      <c r="AI8" s="915" t="s">
        <v>839</v>
      </c>
      <c r="AJ8" s="914">
        <v>1.1516522859674401</v>
      </c>
      <c r="AN8" s="80" t="s">
        <v>836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841</v>
      </c>
      <c r="AJ9" s="914">
        <v>9.6599740335233797</v>
      </c>
      <c r="AN9" s="80" t="s">
        <v>837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834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843</v>
      </c>
      <c r="AJ11" s="914">
        <v>16.539193232500899</v>
      </c>
      <c r="AN11" s="80" t="s">
        <v>835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844</v>
      </c>
      <c r="AJ12" s="914">
        <v>33.821000958649797</v>
      </c>
      <c r="AN12" s="80" t="s">
        <v>836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845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847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832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840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841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815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822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842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843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844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845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846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847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46" t="s">
        <v>223</v>
      </c>
      <c r="S36" s="1247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46" t="s">
        <v>224</v>
      </c>
      <c r="S37" s="1247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46" t="s">
        <v>222</v>
      </c>
      <c r="S38" s="1247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8" t="s">
        <v>225</v>
      </c>
      <c r="S39" s="1249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3" t="s">
        <v>554</v>
      </c>
      <c r="C4" s="1254"/>
      <c r="D4" s="1254"/>
      <c r="E4" s="1254"/>
      <c r="F4" s="1254"/>
      <c r="G4" s="1254"/>
      <c r="H4" s="1254"/>
      <c r="I4" s="1254"/>
      <c r="J4" s="1254"/>
      <c r="K4" s="1254"/>
      <c r="L4" s="1254"/>
      <c r="M4" s="460"/>
      <c r="O4" s="1253" t="s">
        <v>556</v>
      </c>
      <c r="P4" s="1254"/>
      <c r="Q4" s="1254"/>
      <c r="R4" s="1254"/>
      <c r="S4" s="1254"/>
      <c r="T4" s="1254"/>
      <c r="U4" s="1254"/>
      <c r="V4" s="1254"/>
      <c r="W4" s="1254"/>
      <c r="X4" s="1254"/>
      <c r="Y4" s="1254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7" t="s">
        <v>563</v>
      </c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L18" s="1257" t="s">
        <v>860</v>
      </c>
      <c r="BM18" s="1257"/>
      <c r="BN18" s="1257"/>
      <c r="BO18" s="1257"/>
      <c r="BP18" s="1257"/>
      <c r="BQ18" s="1257"/>
      <c r="BR18" s="1257"/>
      <c r="BS18" s="1257"/>
      <c r="BT18" s="1257"/>
      <c r="BU18" s="1257"/>
      <c r="BV18" s="1257"/>
      <c r="BW18" s="1257"/>
      <c r="BX18" s="1257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3" t="s">
        <v>555</v>
      </c>
      <c r="C19" s="1254"/>
      <c r="D19" s="1254"/>
      <c r="E19" s="1254"/>
      <c r="F19" s="1254"/>
      <c r="G19" s="1254"/>
      <c r="H19" s="1254"/>
      <c r="I19" s="1254"/>
      <c r="J19" s="1254"/>
      <c r="K19" s="1254"/>
      <c r="L19" s="1254"/>
      <c r="M19" s="1254"/>
      <c r="O19" s="1253" t="s">
        <v>556</v>
      </c>
      <c r="P19" s="1254"/>
      <c r="Q19" s="1254"/>
      <c r="R19" s="1254"/>
      <c r="S19" s="1254"/>
      <c r="T19" s="1254"/>
      <c r="U19" s="1254"/>
      <c r="V19" s="1254"/>
      <c r="W19" s="1254"/>
      <c r="X19" s="1254"/>
      <c r="Y19" s="1254"/>
      <c r="Z19" s="1254"/>
      <c r="AB19" s="1253" t="s">
        <v>557</v>
      </c>
      <c r="AC19" s="1254"/>
      <c r="AD19" s="1254"/>
      <c r="AE19" s="1254"/>
      <c r="AF19" s="1254"/>
      <c r="AG19" s="1254"/>
      <c r="AH19" s="1254"/>
      <c r="AI19" s="1254"/>
      <c r="AJ19" s="1254"/>
      <c r="AK19" s="1254"/>
      <c r="AL19" s="1254"/>
      <c r="AN19" s="1255" t="s">
        <v>558</v>
      </c>
      <c r="AO19" s="1256"/>
      <c r="AP19" s="1256"/>
      <c r="AQ19" s="1256"/>
      <c r="AR19" s="1256"/>
      <c r="AS19" s="1256"/>
      <c r="AT19" s="1256"/>
      <c r="AU19" s="1256"/>
      <c r="AV19" s="1256"/>
      <c r="AW19" s="1256"/>
      <c r="AY19" s="1252" t="s">
        <v>559</v>
      </c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L19" s="1252" t="s">
        <v>564</v>
      </c>
      <c r="BM19" s="1252"/>
      <c r="BN19" s="1252"/>
      <c r="BO19" s="1252"/>
      <c r="BP19" s="1252"/>
      <c r="BQ19" s="1252"/>
      <c r="BR19" s="1252"/>
      <c r="BS19" s="1252"/>
      <c r="BT19" s="1252"/>
      <c r="BU19" s="1252"/>
      <c r="BV19" s="1252"/>
      <c r="BW19" s="1252"/>
      <c r="BX19" s="1252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abSelected="1" topLeftCell="A5"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 t="s">
        <v>814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 t="s">
        <v>814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 t="s">
        <v>814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5" t="str">
        <f t="shared" si="0"/>
        <v>NRG</v>
      </c>
      <c r="D25" s="1205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5" t="str">
        <f>SETUP!B27</f>
        <v>RSDHET</v>
      </c>
      <c r="F25" s="1205" t="str">
        <f>SETUP!C27</f>
        <v>Heat to Residential</v>
      </c>
      <c r="G25" s="1206" t="s">
        <v>13</v>
      </c>
      <c r="H25" s="1205"/>
      <c r="I25" s="1205" t="s">
        <v>247</v>
      </c>
      <c r="J25" s="1205"/>
      <c r="K25" s="1205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822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848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1092</v>
      </c>
      <c r="E17" s="1204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684</v>
      </c>
      <c r="O17" s="460" t="s">
        <v>848</v>
      </c>
    </row>
    <row r="18" spans="1:15" s="1203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1092</v>
      </c>
      <c r="E18" s="1204" t="s">
        <v>405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684</v>
      </c>
      <c r="O18" s="1203" t="s">
        <v>848</v>
      </c>
    </row>
    <row r="19" spans="1:15" s="1203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1092</v>
      </c>
      <c r="E19" s="1204" t="s">
        <v>405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684</v>
      </c>
      <c r="O19" s="1203" t="s">
        <v>848</v>
      </c>
    </row>
    <row r="20" spans="1:15" s="1203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1092</v>
      </c>
      <c r="E20" s="1204" t="s">
        <v>405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684</v>
      </c>
      <c r="O20" s="1203" t="s">
        <v>848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1093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684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5"/>
      <c r="E23" s="1115"/>
      <c r="F23" s="1115"/>
      <c r="G23" s="1115"/>
    </row>
    <row r="24" spans="1:15">
      <c r="A24" s="474"/>
      <c r="B24" s="474"/>
      <c r="C24" s="472"/>
      <c r="D24" s="1115"/>
      <c r="E24" s="1115"/>
      <c r="F24" s="1115"/>
      <c r="G24" s="1115"/>
    </row>
    <row r="25" spans="1:15">
      <c r="A25" s="474"/>
      <c r="B25" s="474"/>
      <c r="C25" s="472"/>
      <c r="D25" s="1115"/>
      <c r="E25" s="1115"/>
      <c r="F25" s="1115"/>
      <c r="G25" s="1115"/>
    </row>
    <row r="26" spans="1:15">
      <c r="A26" s="474"/>
      <c r="B26" s="474"/>
      <c r="C26" s="472"/>
      <c r="D26" s="1115"/>
      <c r="E26" s="1115"/>
      <c r="F26" s="1115"/>
      <c r="G26" s="1115"/>
      <c r="H26" s="1115"/>
    </row>
    <row r="27" spans="1:15">
      <c r="A27" s="474"/>
      <c r="B27" s="474"/>
      <c r="C27" s="472"/>
      <c r="D27" s="1115"/>
      <c r="E27" s="1115"/>
      <c r="F27" s="1115"/>
      <c r="G27" s="1115"/>
      <c r="H27" s="1115"/>
    </row>
    <row r="28" spans="1:15">
      <c r="A28" s="474"/>
      <c r="B28" s="474"/>
      <c r="C28" s="472"/>
      <c r="D28" s="1115"/>
      <c r="E28" s="1115"/>
      <c r="F28" s="1115"/>
      <c r="G28" s="1115"/>
      <c r="H28" s="1115"/>
    </row>
    <row r="29" spans="1:15">
      <c r="B29" s="474"/>
      <c r="C29" s="472"/>
      <c r="D29" s="1115"/>
      <c r="E29" s="1115"/>
      <c r="F29" s="1115"/>
      <c r="G29" s="1115"/>
      <c r="H29" s="1115"/>
    </row>
    <row r="30" spans="1:15">
      <c r="H30" s="1115"/>
    </row>
    <row r="31" spans="1:15">
      <c r="H31" s="1115"/>
    </row>
    <row r="32" spans="1:15">
      <c r="H32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I215"/>
  <sheetViews>
    <sheetView workbookViewId="0">
      <selection activeCell="G7" sqref="G7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3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Q1" s="473"/>
      <c r="BW1" s="473"/>
      <c r="BX1" s="473"/>
      <c r="BY1" s="473"/>
      <c r="BZ1" s="473"/>
      <c r="CA1" s="473"/>
      <c r="CB1" s="473"/>
    </row>
    <row r="2" spans="2:113" ht="12" customHeight="1" thickBot="1"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</row>
    <row r="3" spans="2:113" ht="21.75" thickBot="1">
      <c r="C3" s="69" t="s">
        <v>651</v>
      </c>
      <c r="D3" s="69"/>
      <c r="E3" s="69"/>
      <c r="F3" s="1012" t="s">
        <v>760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M3" s="1261" t="s">
        <v>933</v>
      </c>
      <c r="AN3" s="1262"/>
      <c r="AO3" s="1261" t="s">
        <v>934</v>
      </c>
      <c r="AP3" s="1262"/>
      <c r="AQ3" s="1261" t="s">
        <v>935</v>
      </c>
      <c r="AR3" s="1262"/>
      <c r="AS3" s="1261" t="s">
        <v>936</v>
      </c>
      <c r="AT3" s="1280"/>
      <c r="AV3" s="66" t="s">
        <v>759</v>
      </c>
      <c r="AW3" s="66"/>
      <c r="AX3" s="66"/>
      <c r="AY3" s="66"/>
      <c r="AZ3" s="66"/>
      <c r="BA3" s="66"/>
      <c r="BB3" s="66"/>
      <c r="BC3" s="66"/>
      <c r="BD3" s="1013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</row>
    <row r="4" spans="2:113" ht="16.5" customHeight="1" thickBot="1">
      <c r="B4" s="1202"/>
      <c r="C4" s="36" t="s">
        <v>253</v>
      </c>
      <c r="D4" s="36" t="s">
        <v>265</v>
      </c>
      <c r="E4" s="36" t="s">
        <v>255</v>
      </c>
      <c r="F4" s="36" t="s">
        <v>256</v>
      </c>
      <c r="G4" s="43" t="s">
        <v>1100</v>
      </c>
      <c r="H4" s="1112" t="s">
        <v>1101</v>
      </c>
      <c r="I4" s="1112" t="s">
        <v>1104</v>
      </c>
      <c r="J4" s="1112" t="s">
        <v>1103</v>
      </c>
      <c r="K4" s="1112" t="s">
        <v>1126</v>
      </c>
      <c r="L4" s="1112" t="s">
        <v>1125</v>
      </c>
      <c r="M4" s="1112" t="s">
        <v>1124</v>
      </c>
      <c r="N4" s="1112" t="s">
        <v>1123</v>
      </c>
      <c r="O4" s="1112" t="s">
        <v>1122</v>
      </c>
      <c r="P4" s="1112" t="s">
        <v>1121</v>
      </c>
      <c r="Q4" s="1112" t="s">
        <v>1120</v>
      </c>
      <c r="R4" s="1112" t="s">
        <v>1119</v>
      </c>
      <c r="S4" s="1112" t="s">
        <v>1118</v>
      </c>
      <c r="T4" s="1112" t="s">
        <v>1117</v>
      </c>
      <c r="U4" s="1112" t="s">
        <v>1116</v>
      </c>
      <c r="V4" s="1112" t="s">
        <v>1115</v>
      </c>
      <c r="W4" s="1112" t="s">
        <v>1114</v>
      </c>
      <c r="X4" s="1112" t="s">
        <v>1113</v>
      </c>
      <c r="Y4" s="1112" t="s">
        <v>1112</v>
      </c>
      <c r="Z4" s="1112" t="s">
        <v>1111</v>
      </c>
      <c r="AA4" s="1112" t="s">
        <v>1110</v>
      </c>
      <c r="AB4" s="1112" t="s">
        <v>1109</v>
      </c>
      <c r="AC4" s="1112" t="s">
        <v>1108</v>
      </c>
      <c r="AD4" s="1112" t="s">
        <v>1107</v>
      </c>
      <c r="AE4" s="1112" t="s">
        <v>1106</v>
      </c>
      <c r="AF4" s="1112" t="s">
        <v>1105</v>
      </c>
      <c r="AG4" s="1112" t="s">
        <v>1102</v>
      </c>
      <c r="AH4" s="43" t="s">
        <v>812</v>
      </c>
      <c r="AI4" s="43" t="s">
        <v>267</v>
      </c>
      <c r="AJ4" s="43" t="s">
        <v>268</v>
      </c>
      <c r="AK4" s="43" t="s">
        <v>704</v>
      </c>
      <c r="AM4" s="1088"/>
      <c r="AN4" s="1089"/>
      <c r="AO4" s="1090"/>
      <c r="AP4" s="1090"/>
      <c r="AQ4" s="1090"/>
      <c r="AR4" s="1090"/>
      <c r="AS4" s="1090"/>
      <c r="AT4" s="1091"/>
      <c r="AV4" s="36" t="s">
        <v>259</v>
      </c>
      <c r="AW4" s="36" t="s">
        <v>756</v>
      </c>
      <c r="AX4" s="36" t="s">
        <v>253</v>
      </c>
      <c r="AY4" s="36" t="s">
        <v>254</v>
      </c>
      <c r="AZ4" s="36" t="s">
        <v>260</v>
      </c>
      <c r="BA4" s="36" t="s">
        <v>261</v>
      </c>
      <c r="BB4" s="36" t="s">
        <v>262</v>
      </c>
      <c r="BC4" s="36" t="s">
        <v>263</v>
      </c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</row>
    <row r="5" spans="2:113" ht="26.25" thickBot="1">
      <c r="B5" s="1202"/>
      <c r="C5" s="902" t="s">
        <v>269</v>
      </c>
      <c r="D5" s="902" t="s">
        <v>270</v>
      </c>
      <c r="E5" s="902" t="s">
        <v>271</v>
      </c>
      <c r="F5" s="902" t="s">
        <v>272</v>
      </c>
      <c r="G5" s="903" t="s">
        <v>273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/>
      <c r="AI5" s="904"/>
      <c r="AJ5" s="904"/>
      <c r="AK5" s="904" t="s">
        <v>705</v>
      </c>
      <c r="AM5" s="1092" t="s">
        <v>927</v>
      </c>
      <c r="AN5" s="1093" t="s">
        <v>216</v>
      </c>
      <c r="AO5" s="1092" t="s">
        <v>927</v>
      </c>
      <c r="AP5" s="1094" t="s">
        <v>216</v>
      </c>
      <c r="AQ5" s="1093" t="s">
        <v>927</v>
      </c>
      <c r="AR5" s="1094" t="s">
        <v>216</v>
      </c>
      <c r="AS5" s="1093" t="s">
        <v>927</v>
      </c>
      <c r="AT5" s="1094" t="s">
        <v>216</v>
      </c>
      <c r="AV5" s="38" t="s">
        <v>252</v>
      </c>
      <c r="AW5" s="38"/>
      <c r="AX5" s="38"/>
      <c r="AY5" s="37"/>
      <c r="AZ5" s="38"/>
      <c r="BA5" s="38"/>
      <c r="BB5" s="38"/>
      <c r="BC5" s="38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</row>
    <row r="6" spans="2:113" ht="15" customHeight="1" thickBot="1">
      <c r="B6" s="1202"/>
      <c r="C6" s="905" t="str">
        <f>AX6</f>
        <v>R-BLD_Att_A</v>
      </c>
      <c r="D6" s="906" t="str">
        <f>AY6</f>
        <v>Residential Building Attached _ A</v>
      </c>
      <c r="E6" s="906" t="str">
        <f>COMM!O10</f>
        <v>RSDSH_Att-AB</v>
      </c>
      <c r="F6" s="906" t="s">
        <v>939</v>
      </c>
      <c r="G6" s="1211">
        <f>BG8/1000</f>
        <v>72.528642938868245</v>
      </c>
      <c r="H6" s="908">
        <f>DwellingStocks!J34/1000</f>
        <v>0.64012538597490587</v>
      </c>
      <c r="I6" s="908">
        <f>DwellingStocks!M34/1000</f>
        <v>32.295149545010126</v>
      </c>
      <c r="J6" s="908">
        <f>DwellingStocks!P34/1000</f>
        <v>8.491625054733154</v>
      </c>
      <c r="K6" s="908">
        <f>DwellingStocks!S34/1000</f>
        <v>0.40917285393349762</v>
      </c>
      <c r="L6" s="908">
        <f>DwellingStocks!V34/1000</f>
        <v>0.28219639747548908</v>
      </c>
      <c r="M6" s="908">
        <f>DwellingStocks!Y34/1000</f>
        <v>6.355919396405417E-2</v>
      </c>
      <c r="N6" s="908">
        <f>DwellingStocks!AB34/1000</f>
        <v>2.4763318075408587</v>
      </c>
      <c r="O6" s="908">
        <f>DwellingStocks!AE34/1000</f>
        <v>7.2436468767042816</v>
      </c>
      <c r="P6" s="908">
        <f>DwellingStocks!AH34/1000</f>
        <v>0.21930557896366809</v>
      </c>
      <c r="Q6" s="908">
        <f>DwellingStocks!AK34/1000</f>
        <v>0.19096389842424327</v>
      </c>
      <c r="R6" s="908">
        <f>DwellingStocks!AN34/1000</f>
        <v>1.3094827930403272</v>
      </c>
      <c r="S6" s="908">
        <f>DwellingStocks!AQ34/1000</f>
        <v>3.8599472270267614</v>
      </c>
      <c r="T6" s="908">
        <f>DwellingStocks!AT34/1000</f>
        <v>0.59369114083414021</v>
      </c>
      <c r="U6" s="908">
        <f>DwellingStocks!AW34/1000</f>
        <v>6.6182713025334419</v>
      </c>
      <c r="V6" s="908">
        <f>DwellingStocks!AZ34/1000</f>
        <v>0.62857871848192959</v>
      </c>
      <c r="W6" s="908">
        <f>DwellingStocks!BC34/1000</f>
        <v>1.8634350472929546</v>
      </c>
      <c r="X6" s="908">
        <f>DwellingStocks!BF34/1000</f>
        <v>0.25351081690194532</v>
      </c>
      <c r="Y6" s="908">
        <f>DwellingStocks!BI34/1000</f>
        <v>1.6892604692613722</v>
      </c>
      <c r="Z6" s="908">
        <f>DwellingStocks!BL34/1000</f>
        <v>1.4826764323355131</v>
      </c>
      <c r="AA6" s="908">
        <f>DwellingStocks!BO34/1000</f>
        <v>1.8251862083734874E-2</v>
      </c>
      <c r="AB6" s="908">
        <f>DwellingStocks!BR34/1000</f>
        <v>0.47782606916581521</v>
      </c>
      <c r="AC6" s="908">
        <f>DwellingStocks!BU34/1000</f>
        <v>0.14411965010180888</v>
      </c>
      <c r="AD6" s="908">
        <f>DwellingStocks!BX34/1000</f>
        <v>0.23427944702287357</v>
      </c>
      <c r="AE6" s="908">
        <f>DwellingStocks!CA34/1000</f>
        <v>0.20157549947154663</v>
      </c>
      <c r="AF6" s="908">
        <f>DwellingStocks!CD34/1000</f>
        <v>0.47721507281766717</v>
      </c>
      <c r="AG6" s="908">
        <f>DwellingStocks!CG34/1000</f>
        <v>0.36444479777211397</v>
      </c>
      <c r="AH6" s="908">
        <v>1</v>
      </c>
      <c r="AI6" s="906">
        <v>100</v>
      </c>
      <c r="AJ6" s="906">
        <v>1</v>
      </c>
      <c r="AK6" s="1014">
        <f>AM6</f>
        <v>1.7499096897083059E-3</v>
      </c>
      <c r="AM6" s="1095">
        <f>BQ55*DwellingStocks!X18*(1+AN53)</f>
        <v>1.7499096897083059E-3</v>
      </c>
      <c r="AN6" s="1096">
        <f>AM6*G6</f>
        <v>0.12691857506011944</v>
      </c>
      <c r="AO6" s="1097"/>
      <c r="AP6" s="1098"/>
      <c r="AQ6" s="1097"/>
      <c r="AR6" s="1098"/>
      <c r="AS6" s="1096"/>
      <c r="AT6" s="1098"/>
      <c r="AV6" s="417" t="s">
        <v>274</v>
      </c>
      <c r="AW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417" t="s">
        <v>954</v>
      </c>
      <c r="AY6" s="417" t="s">
        <v>955</v>
      </c>
      <c r="AZ6" s="417" t="s">
        <v>273</v>
      </c>
      <c r="BA6" s="1015" t="s">
        <v>273</v>
      </c>
      <c r="BB6" s="417"/>
      <c r="BC6" s="417"/>
      <c r="BD6" s="80"/>
      <c r="BE6" s="1263" t="s">
        <v>1072</v>
      </c>
      <c r="BF6" s="1264"/>
      <c r="BG6" s="1264"/>
      <c r="BH6" s="1264"/>
      <c r="BI6" s="1279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</row>
    <row r="7" spans="2:113" ht="12" customHeight="1" thickBot="1">
      <c r="B7" s="1202"/>
      <c r="C7" s="490"/>
      <c r="D7" s="489"/>
      <c r="E7" s="489" t="s">
        <v>940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489"/>
      <c r="AJ7" s="489"/>
      <c r="AK7" s="1017">
        <v>0</v>
      </c>
      <c r="AM7" s="1077"/>
      <c r="AN7" s="1074"/>
      <c r="AO7" s="1081"/>
      <c r="AP7" s="1078"/>
      <c r="AQ7" s="1081"/>
      <c r="AR7" s="1078"/>
      <c r="AS7" s="1074"/>
      <c r="AT7" s="1078"/>
      <c r="AV7" s="1018" t="s">
        <v>274</v>
      </c>
      <c r="AW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1018" t="s">
        <v>956</v>
      </c>
      <c r="AY7" s="1018" t="s">
        <v>957</v>
      </c>
      <c r="AZ7" s="1019" t="s">
        <v>273</v>
      </c>
      <c r="BA7" s="1018" t="s">
        <v>273</v>
      </c>
      <c r="BB7" s="1019"/>
      <c r="BC7" s="1018"/>
      <c r="BD7" s="80"/>
      <c r="BE7" s="257" t="s">
        <v>284</v>
      </c>
      <c r="BF7" s="258" t="s">
        <v>293</v>
      </c>
      <c r="BG7" s="258" t="s">
        <v>44</v>
      </c>
      <c r="BH7" s="258" t="s">
        <v>46</v>
      </c>
      <c r="BI7" s="259" t="s">
        <v>282</v>
      </c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</row>
    <row r="8" spans="2:113" ht="12" customHeight="1">
      <c r="B8" s="1202"/>
      <c r="C8" s="328"/>
      <c r="D8" s="328"/>
      <c r="E8" s="328" t="s">
        <v>941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328"/>
      <c r="AJ8" s="328"/>
      <c r="AK8" s="1021">
        <f>AO8</f>
        <v>5.8935667288725476E-3</v>
      </c>
      <c r="AM8" s="1077"/>
      <c r="AN8" s="1074"/>
      <c r="AO8" s="1081">
        <f>BR55*(1+AP53)</f>
        <v>5.8935667288725476E-3</v>
      </c>
      <c r="AP8" s="1078">
        <f>AO8*G6</f>
        <v>0.4274523969147907</v>
      </c>
      <c r="AQ8" s="1081"/>
      <c r="AR8" s="1078"/>
      <c r="AS8" s="1074"/>
      <c r="AT8" s="1078"/>
      <c r="AV8" s="417" t="s">
        <v>274</v>
      </c>
      <c r="AW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417" t="s">
        <v>958</v>
      </c>
      <c r="AY8" s="417" t="s">
        <v>959</v>
      </c>
      <c r="AZ8" s="417" t="s">
        <v>273</v>
      </c>
      <c r="BA8" s="1015" t="s">
        <v>273</v>
      </c>
      <c r="BB8" s="417"/>
      <c r="BC8" s="417"/>
      <c r="BD8" s="80"/>
      <c r="BE8" s="247" t="s">
        <v>48</v>
      </c>
      <c r="BF8" s="345">
        <v>11735.038424732089</v>
      </c>
      <c r="BG8" s="345">
        <v>72528.642938868245</v>
      </c>
      <c r="BH8" s="1063">
        <v>37364.451209178158</v>
      </c>
      <c r="BI8" s="1126">
        <v>121628.1325727785</v>
      </c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</row>
    <row r="9" spans="2:113" ht="12" customHeight="1">
      <c r="B9" s="1202"/>
      <c r="C9" s="490"/>
      <c r="D9" s="489"/>
      <c r="E9" s="489" t="s">
        <v>942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489"/>
      <c r="AJ9" s="489"/>
      <c r="AK9" s="1017">
        <f>AQ9</f>
        <v>1.8645422265341194E-3</v>
      </c>
      <c r="AM9" s="1077"/>
      <c r="AN9" s="1074"/>
      <c r="AO9" s="1081"/>
      <c r="AP9" s="1078"/>
      <c r="AQ9" s="1081">
        <f>BS55*(1+AR53)</f>
        <v>1.8645422265341194E-3</v>
      </c>
      <c r="AR9" s="1078">
        <f>AQ9*G6</f>
        <v>0.13523271739273554</v>
      </c>
      <c r="AS9" s="1102"/>
      <c r="AT9" s="1078"/>
      <c r="AV9" s="1018" t="s">
        <v>274</v>
      </c>
      <c r="AW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1018" t="s">
        <v>960</v>
      </c>
      <c r="AY9" s="1018" t="s">
        <v>961</v>
      </c>
      <c r="AZ9" s="1019" t="s">
        <v>273</v>
      </c>
      <c r="BA9" s="1018" t="s">
        <v>273</v>
      </c>
      <c r="BB9" s="1019"/>
      <c r="BC9" s="1018"/>
      <c r="BD9" s="80"/>
      <c r="BE9" s="244" t="s">
        <v>50</v>
      </c>
      <c r="BF9" s="347">
        <v>5197.6132443555907</v>
      </c>
      <c r="BG9" s="347">
        <v>6727.4572369101443</v>
      </c>
      <c r="BH9" s="1064">
        <v>8186.7925913057998</v>
      </c>
      <c r="BI9" s="1127">
        <v>20111.863072571534</v>
      </c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</row>
    <row r="10" spans="2:113" ht="12" customHeight="1" thickBot="1">
      <c r="B10" s="1202"/>
      <c r="C10" s="909"/>
      <c r="D10" s="909"/>
      <c r="E10" s="909" t="s">
        <v>943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09"/>
      <c r="AJ10" s="909"/>
      <c r="AK10" s="1022">
        <f>AS10</f>
        <v>1.1057153488750644E-3</v>
      </c>
      <c r="AM10" s="1099"/>
      <c r="AN10" s="1079"/>
      <c r="AO10" s="1100"/>
      <c r="AP10" s="1080"/>
      <c r="AQ10" s="1100"/>
      <c r="AR10" s="1080"/>
      <c r="AS10" s="1101">
        <f>BT55*(1+$AT$53)</f>
        <v>1.1057153488750644E-3</v>
      </c>
      <c r="AT10" s="1080">
        <f>AS10*G6</f>
        <v>8.0196033730585675E-2</v>
      </c>
      <c r="AV10" s="417" t="s">
        <v>274</v>
      </c>
      <c r="AW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417" t="s">
        <v>962</v>
      </c>
      <c r="AY10" s="417" t="s">
        <v>963</v>
      </c>
      <c r="AZ10" s="417" t="s">
        <v>273</v>
      </c>
      <c r="BA10" s="1015" t="s">
        <v>273</v>
      </c>
      <c r="BB10" s="417"/>
      <c r="BC10" s="417"/>
      <c r="BD10" s="80"/>
      <c r="BE10" s="248" t="s">
        <v>52</v>
      </c>
      <c r="BF10" s="349">
        <v>13979.419134898935</v>
      </c>
      <c r="BG10" s="349">
        <v>14584.48055403824</v>
      </c>
      <c r="BH10" s="1065">
        <v>18974.694526816245</v>
      </c>
      <c r="BI10" s="1128">
        <v>47538.594215753423</v>
      </c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</row>
    <row r="11" spans="2:113" ht="12" customHeight="1">
      <c r="B11" s="1202"/>
      <c r="C11" s="905" t="str">
        <f>AX7</f>
        <v>R-BLD_Att_B1</v>
      </c>
      <c r="D11" s="906" t="str">
        <f>AY7</f>
        <v>Residential Building Attached _ B1</v>
      </c>
      <c r="E11" s="906" t="str">
        <f>COMM!O10</f>
        <v>RSDSH_Att-AB</v>
      </c>
      <c r="F11" s="906" t="s">
        <v>939</v>
      </c>
      <c r="G11" s="908">
        <f>BG9/1000</f>
        <v>6.7274572369101442</v>
      </c>
      <c r="H11" s="908">
        <f>DwellingStocks!J35/1000</f>
        <v>5.7764138869705051E-2</v>
      </c>
      <c r="I11" s="908">
        <f>DwellingStocks!M35/1000</f>
        <v>2.0423059453862442</v>
      </c>
      <c r="J11" s="908">
        <f>DwellingStocks!P35/1000</f>
        <v>0.38922779303523941</v>
      </c>
      <c r="K11" s="908">
        <f>DwellingStocks!S35/1000</f>
        <v>0.12647997242746836</v>
      </c>
      <c r="L11" s="908">
        <f>DwellingStocks!V35/1000</f>
        <v>0.14856626238081996</v>
      </c>
      <c r="M11" s="908">
        <f>DwellingStocks!Y35/1000</f>
        <v>0.15769521416157165</v>
      </c>
      <c r="N11" s="908">
        <f>DwellingStocks!AB35/1000</f>
        <v>0.47515203337345047</v>
      </c>
      <c r="O11" s="908">
        <f>DwellingStocks!AE35/1000</f>
        <v>0.27925560206332622</v>
      </c>
      <c r="P11" s="908">
        <f>DwellingStocks!AH35/1000</f>
        <v>3.5940929581826681E-2</v>
      </c>
      <c r="Q11" s="908">
        <f>DwellingStocks!AK35/1000</f>
        <v>2.9544404203263624E-2</v>
      </c>
      <c r="R11" s="908">
        <f>DwellingStocks!AN35/1000</f>
        <v>0.14310442140608448</v>
      </c>
      <c r="S11" s="908">
        <f>DwellingStocks!AQ35/1000</f>
        <v>0.1881879388180264</v>
      </c>
      <c r="T11" s="908">
        <f>DwellingStocks!AT35/1000</f>
        <v>8.4771663699014427E-2</v>
      </c>
      <c r="U11" s="908">
        <f>DwellingStocks!AW35/1000</f>
        <v>1.0196405613550452</v>
      </c>
      <c r="V11" s="908">
        <f>DwellingStocks!AZ35/1000</f>
        <v>0.17674208196569424</v>
      </c>
      <c r="W11" s="908">
        <f>DwellingStocks!BC35/1000</f>
        <v>0.23505700105517635</v>
      </c>
      <c r="X11" s="908">
        <f>DwellingStocks!BF35/1000</f>
        <v>0.20588599718364439</v>
      </c>
      <c r="Y11" s="908">
        <f>DwellingStocks!BI35/1000</f>
        <v>0.26346556892252571</v>
      </c>
      <c r="Z11" s="908">
        <f>DwellingStocks!BL35/1000</f>
        <v>0.16081239443278592</v>
      </c>
      <c r="AA11" s="908">
        <f>DwellingStocks!BO35/1000</f>
        <v>0</v>
      </c>
      <c r="AB11" s="908">
        <f>DwellingStocks!BR35/1000</f>
        <v>0.13983273659454598</v>
      </c>
      <c r="AC11" s="908">
        <f>DwellingStocks!BU35/1000</f>
        <v>1.7317051217140424E-2</v>
      </c>
      <c r="AD11" s="908">
        <f>DwellingStocks!BX35/1000</f>
        <v>0.11574451614501438</v>
      </c>
      <c r="AE11" s="908">
        <f>DwellingStocks!CA35/1000</f>
        <v>6.367007114718716E-2</v>
      </c>
      <c r="AF11" s="908">
        <f>DwellingStocks!CD35/1000</f>
        <v>7.1811338227973545E-2</v>
      </c>
      <c r="AG11" s="908">
        <f>DwellingStocks!CG35/1000</f>
        <v>9.9481599257371323E-2</v>
      </c>
      <c r="AH11" s="908">
        <v>1</v>
      </c>
      <c r="AI11" s="906">
        <v>100</v>
      </c>
      <c r="AJ11" s="906">
        <v>1</v>
      </c>
      <c r="AK11" s="1014">
        <f>AM11</f>
        <v>1.3705981435910694E-2</v>
      </c>
      <c r="AM11" s="1077">
        <f>BQ56*DwellingStocks!X19*(1+AN53)</f>
        <v>1.3705981435910694E-2</v>
      </c>
      <c r="AN11" s="1074">
        <f>AM11*G11</f>
        <v>9.2206403999973485E-2</v>
      </c>
      <c r="AO11" s="1081"/>
      <c r="AP11" s="1078"/>
      <c r="AQ11" s="1074"/>
      <c r="AR11" s="1078"/>
      <c r="AS11" s="1102"/>
      <c r="AT11" s="1078"/>
      <c r="AV11" s="1018" t="s">
        <v>274</v>
      </c>
      <c r="AW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1018" t="s">
        <v>964</v>
      </c>
      <c r="AY11" s="1018" t="s">
        <v>965</v>
      </c>
      <c r="AZ11" s="1019" t="s">
        <v>273</v>
      </c>
      <c r="BA11" s="1018" t="s">
        <v>273</v>
      </c>
      <c r="BB11" s="1019"/>
      <c r="BC11" s="1018"/>
      <c r="BD11" s="80"/>
      <c r="BE11" s="244" t="s">
        <v>54</v>
      </c>
      <c r="BF11" s="347">
        <v>21709.86153487581</v>
      </c>
      <c r="BG11" s="347">
        <v>49420.927051735707</v>
      </c>
      <c r="BH11" s="1064">
        <v>54549.088898874157</v>
      </c>
      <c r="BI11" s="1127">
        <v>125679.87748548566</v>
      </c>
      <c r="BJ11" s="80"/>
      <c r="BK11" s="80"/>
      <c r="BL11" s="80"/>
      <c r="BM11" s="80"/>
      <c r="BN11" s="80"/>
      <c r="BO11" s="883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G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</row>
    <row r="12" spans="2:113" ht="12" customHeight="1">
      <c r="B12" s="1202"/>
      <c r="C12" s="490"/>
      <c r="D12" s="489"/>
      <c r="E12" s="489" t="s">
        <v>940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489"/>
      <c r="AJ12" s="489"/>
      <c r="AK12" s="1017">
        <v>0</v>
      </c>
      <c r="AM12" s="1077"/>
      <c r="AN12" s="1074"/>
      <c r="AO12" s="1081"/>
      <c r="AP12" s="1078"/>
      <c r="AQ12" s="1074"/>
      <c r="AR12" s="1078"/>
      <c r="AS12" s="1102"/>
      <c r="AT12" s="1078"/>
      <c r="AV12" s="417" t="s">
        <v>274</v>
      </c>
      <c r="AW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417" t="s">
        <v>966</v>
      </c>
      <c r="AY12" s="417" t="s">
        <v>967</v>
      </c>
      <c r="AZ12" s="417" t="s">
        <v>273</v>
      </c>
      <c r="BA12" s="1015" t="s">
        <v>273</v>
      </c>
      <c r="BB12" s="417"/>
      <c r="BC12" s="417"/>
      <c r="BD12" s="80"/>
      <c r="BE12" s="248" t="s">
        <v>56</v>
      </c>
      <c r="BF12" s="349">
        <v>71167.091754613168</v>
      </c>
      <c r="BG12" s="349">
        <v>293672.95873330871</v>
      </c>
      <c r="BH12" s="1065">
        <v>264765.40185365622</v>
      </c>
      <c r="BI12" s="1128">
        <v>629605.45234157809</v>
      </c>
      <c r="BJ12" s="80"/>
      <c r="BK12" s="80"/>
      <c r="BL12" s="80"/>
      <c r="BM12" s="80"/>
      <c r="BN12" s="80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</row>
    <row r="13" spans="2:113" ht="12" customHeight="1">
      <c r="B13" s="1202"/>
      <c r="C13" s="328"/>
      <c r="D13" s="328"/>
      <c r="E13" s="328" t="s">
        <v>941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328"/>
      <c r="AJ13" s="328"/>
      <c r="AK13" s="1021">
        <f>AO13</f>
        <v>5.5021626275543849E-3</v>
      </c>
      <c r="AM13" s="1077"/>
      <c r="AN13" s="1074"/>
      <c r="AO13" s="1081">
        <f>BR56*(1+AP53)</f>
        <v>5.5021626275543849E-3</v>
      </c>
      <c r="AP13" s="1078">
        <f>AO13*G11</f>
        <v>3.7015563787397281E-2</v>
      </c>
      <c r="AQ13" s="1074"/>
      <c r="AR13" s="1078"/>
      <c r="AS13" s="1102"/>
      <c r="AT13" s="1078"/>
      <c r="AV13" s="1018" t="s">
        <v>274</v>
      </c>
      <c r="AW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1018" t="s">
        <v>968</v>
      </c>
      <c r="AY13" s="1018" t="s">
        <v>969</v>
      </c>
      <c r="AZ13" s="1019" t="s">
        <v>273</v>
      </c>
      <c r="BA13" s="1018" t="s">
        <v>273</v>
      </c>
      <c r="BB13" s="1019"/>
      <c r="BC13" s="1018"/>
      <c r="BE13" s="244" t="s">
        <v>58</v>
      </c>
      <c r="BF13" s="347">
        <v>47490.854787158918</v>
      </c>
      <c r="BG13" s="347">
        <v>175920.34461876052</v>
      </c>
      <c r="BH13" s="1064">
        <v>166984.19754801539</v>
      </c>
      <c r="BI13" s="1127">
        <v>390395.3969539348</v>
      </c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</row>
    <row r="14" spans="2:113" ht="12" customHeight="1" thickBot="1">
      <c r="B14" s="1202"/>
      <c r="C14" s="490"/>
      <c r="D14" s="489"/>
      <c r="E14" s="489" t="s">
        <v>942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489"/>
      <c r="AJ14" s="489"/>
      <c r="AK14" s="1017">
        <f>AQ14</f>
        <v>1.957437234691098E-3</v>
      </c>
      <c r="AM14" s="1077"/>
      <c r="AN14" s="1074"/>
      <c r="AO14" s="1081"/>
      <c r="AP14" s="1078"/>
      <c r="AQ14" s="1074">
        <f>BS56*(1+AR53)</f>
        <v>1.957437234691098E-3</v>
      </c>
      <c r="AR14" s="1078">
        <f>AQ14*G11</f>
        <v>1.3168575290320008E-2</v>
      </c>
      <c r="AS14" s="1102"/>
      <c r="AT14" s="1078"/>
      <c r="AV14" s="1023" t="s">
        <v>274</v>
      </c>
      <c r="AW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1023" t="s">
        <v>970</v>
      </c>
      <c r="AY14" s="1023" t="s">
        <v>971</v>
      </c>
      <c r="AZ14" s="1023" t="s">
        <v>273</v>
      </c>
      <c r="BA14" s="1024" t="s">
        <v>273</v>
      </c>
      <c r="BB14" s="1023"/>
      <c r="BC14" s="1023"/>
      <c r="BD14" s="80"/>
      <c r="BE14" s="248" t="s">
        <v>60</v>
      </c>
      <c r="BF14" s="349">
        <v>23790.684938210514</v>
      </c>
      <c r="BG14" s="349">
        <v>85755.437936808186</v>
      </c>
      <c r="BH14" s="1065">
        <v>74836.881491341002</v>
      </c>
      <c r="BI14" s="1128">
        <v>184383.0043663597</v>
      </c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</row>
    <row r="15" spans="2:113" ht="12" customHeight="1" thickBot="1">
      <c r="B15" s="1202"/>
      <c r="C15" s="909"/>
      <c r="D15" s="909"/>
      <c r="E15" s="909" t="s">
        <v>943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09"/>
      <c r="AJ15" s="909"/>
      <c r="AK15" s="1022">
        <f>AS15</f>
        <v>6.7574996567721312E-4</v>
      </c>
      <c r="AM15" s="1077"/>
      <c r="AN15" s="1074"/>
      <c r="AO15" s="1081"/>
      <c r="AP15" s="1078"/>
      <c r="AQ15" s="1074"/>
      <c r="AR15" s="1078"/>
      <c r="AS15" s="1102">
        <f>BT56*(1+$AT$53)</f>
        <v>6.7574996567721312E-4</v>
      </c>
      <c r="AT15" s="1078">
        <f>AS15*G11</f>
        <v>4.5460789969369491E-3</v>
      </c>
      <c r="AV15" s="1018" t="s">
        <v>274</v>
      </c>
      <c r="AW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1018" t="s">
        <v>972</v>
      </c>
      <c r="AY15" s="1018" t="s">
        <v>973</v>
      </c>
      <c r="AZ15" s="1019" t="s">
        <v>273</v>
      </c>
      <c r="BA15" s="1018" t="s">
        <v>273</v>
      </c>
      <c r="BB15" s="1019"/>
      <c r="BC15" s="1018"/>
      <c r="BD15" s="80"/>
      <c r="BE15" s="244" t="s">
        <v>62</v>
      </c>
      <c r="BF15" s="347">
        <v>8010.7993972868508</v>
      </c>
      <c r="BG15" s="347">
        <v>38588.997221862926</v>
      </c>
      <c r="BH15" s="1064">
        <v>37368.747662299225</v>
      </c>
      <c r="BI15" s="1127">
        <v>83968.544281448994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</row>
    <row r="16" spans="2:113" ht="12" customHeight="1" thickBot="1">
      <c r="B16" s="1202"/>
      <c r="C16" s="905" t="str">
        <f>AX8</f>
        <v>R-BLD_Att_B2</v>
      </c>
      <c r="D16" s="906" t="str">
        <f>AY8</f>
        <v>Residential Building Attached _ B2</v>
      </c>
      <c r="E16" s="906" t="str">
        <f>COMM!O10</f>
        <v>RSDSH_Att-AB</v>
      </c>
      <c r="F16" s="906" t="s">
        <v>939</v>
      </c>
      <c r="G16" s="908">
        <f>BG10/1000</f>
        <v>14.58448055403824</v>
      </c>
      <c r="H16" s="908">
        <f>DwellingStocks!J36/1000</f>
        <v>0.21083910687442345</v>
      </c>
      <c r="I16" s="908">
        <f>DwellingStocks!M36/1000</f>
        <v>5.8919997429588635</v>
      </c>
      <c r="J16" s="908">
        <f>DwellingStocks!P36/1000</f>
        <v>0.55186288026592623</v>
      </c>
      <c r="K16" s="908">
        <f>DwellingStocks!S36/1000</f>
        <v>0.26658086496251027</v>
      </c>
      <c r="L16" s="908">
        <f>DwellingStocks!V36/1000</f>
        <v>0.21479459621323369</v>
      </c>
      <c r="M16" s="908">
        <f>DwellingStocks!Y36/1000</f>
        <v>0.10125692698795652</v>
      </c>
      <c r="N16" s="908">
        <f>DwellingStocks!AB36/1000</f>
        <v>0.54001920516504787</v>
      </c>
      <c r="O16" s="908">
        <f>DwellingStocks!AE36/1000</f>
        <v>0.54454842402348613</v>
      </c>
      <c r="P16" s="908">
        <f>DwellingStocks!AH36/1000</f>
        <v>0.13998046258185126</v>
      </c>
      <c r="Q16" s="908">
        <f>DwellingStocks!AK36/1000</f>
        <v>0.21723826620046782</v>
      </c>
      <c r="R16" s="908">
        <f>DwellingStocks!AN36/1000</f>
        <v>0.15475245570657969</v>
      </c>
      <c r="S16" s="908">
        <f>DwellingStocks!AQ36/1000</f>
        <v>0.30731608357439172</v>
      </c>
      <c r="T16" s="908">
        <f>DwellingStocks!AT36/1000</f>
        <v>0.18258512181326186</v>
      </c>
      <c r="U16" s="908">
        <f>DwellingStocks!AW36/1000</f>
        <v>2.5236103893537374</v>
      </c>
      <c r="V16" s="908">
        <f>DwellingStocks!AZ36/1000</f>
        <v>0.25901856839800019</v>
      </c>
      <c r="W16" s="908">
        <f>DwellingStocks!BC36/1000</f>
        <v>0.48326404412742552</v>
      </c>
      <c r="X16" s="908">
        <f>DwellingStocks!BF36/1000</f>
        <v>0.29026550422612168</v>
      </c>
      <c r="Y16" s="908">
        <f>DwellingStocks!BI36/1000</f>
        <v>0.38724133955726936</v>
      </c>
      <c r="Z16" s="908">
        <f>DwellingStocks!BL36/1000</f>
        <v>0.44302238074130235</v>
      </c>
      <c r="AA16" s="908">
        <f>DwellingStocks!BO36/1000</f>
        <v>3.6503724167469748E-2</v>
      </c>
      <c r="AB16" s="908">
        <f>DwellingStocks!BR36/1000</f>
        <v>0.23413853569319326</v>
      </c>
      <c r="AC16" s="908">
        <f>DwellingStocks!BU36/1000</f>
        <v>1.8891328600516826E-2</v>
      </c>
      <c r="AD16" s="908">
        <f>DwellingStocks!BX36/1000</f>
        <v>0.12175721828241773</v>
      </c>
      <c r="AE16" s="908">
        <f>DwellingStocks!CA36/1000</f>
        <v>0.17703385636047164</v>
      </c>
      <c r="AF16" s="908">
        <f>DwellingStocks!CD36/1000</f>
        <v>0.15030280094227022</v>
      </c>
      <c r="AG16" s="908">
        <f>DwellingStocks!CG36/1000</f>
        <v>0.13565672626005182</v>
      </c>
      <c r="AH16" s="908">
        <v>1</v>
      </c>
      <c r="AI16" s="906">
        <v>100</v>
      </c>
      <c r="AJ16" s="906">
        <v>1</v>
      </c>
      <c r="AK16" s="1014">
        <f>AM16</f>
        <v>2.1708869819172926E-2</v>
      </c>
      <c r="AM16" s="1095">
        <f>BQ57*DwellingStocks!X20*(1+AN53)</f>
        <v>2.1708869819172926E-2</v>
      </c>
      <c r="AN16" s="1096">
        <f>AM16*G16</f>
        <v>0.3166125897278752</v>
      </c>
      <c r="AO16" s="1097"/>
      <c r="AP16" s="1098"/>
      <c r="AQ16" s="1096"/>
      <c r="AR16" s="1098"/>
      <c r="AS16" s="1103"/>
      <c r="AT16" s="1098"/>
      <c r="AV16" s="417" t="s">
        <v>274</v>
      </c>
      <c r="AW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417" t="s">
        <v>974</v>
      </c>
      <c r="AY16" s="417" t="s">
        <v>975</v>
      </c>
      <c r="AZ16" s="417" t="s">
        <v>273</v>
      </c>
      <c r="BA16" s="1015" t="s">
        <v>273</v>
      </c>
      <c r="BB16" s="417"/>
      <c r="BC16" s="417"/>
      <c r="BD16" s="80"/>
      <c r="BE16" s="260" t="s">
        <v>64</v>
      </c>
      <c r="BF16" s="349">
        <v>8658.126308421115</v>
      </c>
      <c r="BG16" s="349">
        <v>38905.107366988203</v>
      </c>
      <c r="BH16" s="1065">
        <v>66469.176419880765</v>
      </c>
      <c r="BI16" s="1128">
        <v>114032.41009529008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</row>
    <row r="17" spans="2:113" ht="12" customHeight="1" thickBot="1">
      <c r="B17" s="1202"/>
      <c r="C17" s="490"/>
      <c r="D17" s="489"/>
      <c r="E17" s="489" t="s">
        <v>940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489"/>
      <c r="AJ17" s="489"/>
      <c r="AK17" s="1017">
        <v>0</v>
      </c>
      <c r="AM17" s="1077"/>
      <c r="AN17" s="1074"/>
      <c r="AO17" s="1081"/>
      <c r="AP17" s="1078"/>
      <c r="AQ17" s="1074"/>
      <c r="AR17" s="1078"/>
      <c r="AS17" s="1102"/>
      <c r="AT17" s="1078"/>
      <c r="AV17" s="1018" t="s">
        <v>274</v>
      </c>
      <c r="AW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1018" t="s">
        <v>976</v>
      </c>
      <c r="AY17" s="1018" t="s">
        <v>977</v>
      </c>
      <c r="AZ17" s="1019" t="s">
        <v>273</v>
      </c>
      <c r="BA17" s="1018" t="s">
        <v>273</v>
      </c>
      <c r="BB17" s="1019"/>
      <c r="BC17" s="1018"/>
      <c r="BD17" s="80"/>
      <c r="BE17" s="261" t="s">
        <v>216</v>
      </c>
      <c r="BF17" s="1179">
        <v>211739.48952455298</v>
      </c>
      <c r="BG17" s="1179">
        <v>776104.35365928081</v>
      </c>
      <c r="BH17" s="1180">
        <v>729499.43220136687</v>
      </c>
      <c r="BI17" s="1129">
        <f>SUM(BI8:BI16)</f>
        <v>1717343.2753852005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</row>
    <row r="18" spans="2:113" ht="12" customHeight="1" thickBot="1">
      <c r="B18" s="1202"/>
      <c r="C18" s="328"/>
      <c r="D18" s="328"/>
      <c r="E18" s="328" t="s">
        <v>941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328"/>
      <c r="AJ18" s="328"/>
      <c r="AK18" s="1021">
        <f>AO18</f>
        <v>8.151047239485806E-3</v>
      </c>
      <c r="AM18" s="1077"/>
      <c r="AN18" s="1074"/>
      <c r="AO18" s="1081">
        <f>BR57*(1+AP53)</f>
        <v>8.151047239485806E-3</v>
      </c>
      <c r="AP18" s="1078">
        <f>AO18*G16</f>
        <v>0.11887878995932781</v>
      </c>
      <c r="AQ18" s="1074"/>
      <c r="AR18" s="1078"/>
      <c r="AS18" s="1102"/>
      <c r="AT18" s="1078"/>
      <c r="AV18" s="417" t="s">
        <v>274</v>
      </c>
      <c r="AW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417" t="s">
        <v>978</v>
      </c>
      <c r="AY18" s="417" t="s">
        <v>979</v>
      </c>
      <c r="AZ18" s="417" t="s">
        <v>273</v>
      </c>
      <c r="BA18" s="1015" t="s">
        <v>273</v>
      </c>
      <c r="BB18" s="417"/>
      <c r="BC18" s="417"/>
      <c r="BD18" s="80"/>
      <c r="BE18" s="1025" t="s">
        <v>879</v>
      </c>
      <c r="BF18" s="416">
        <v>0.74286208971025169</v>
      </c>
      <c r="BG18" s="416">
        <v>0.69963472197389465</v>
      </c>
      <c r="BH18" s="416">
        <v>0.71303848954914961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</row>
    <row r="19" spans="2:113" ht="12" customHeight="1">
      <c r="B19" s="1202"/>
      <c r="C19" s="490"/>
      <c r="D19" s="489"/>
      <c r="E19" s="489" t="s">
        <v>942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489"/>
      <c r="AJ19" s="489"/>
      <c r="AK19" s="1017">
        <f>AQ19</f>
        <v>2.3479069454227274E-3</v>
      </c>
      <c r="AM19" s="1077"/>
      <c r="AN19" s="1074"/>
      <c r="AO19" s="1081"/>
      <c r="AP19" s="1078"/>
      <c r="AQ19" s="1074">
        <f>BS57*(1+AR53)</f>
        <v>2.3479069454227274E-3</v>
      </c>
      <c r="AR19" s="1078">
        <f>AQ19*G16</f>
        <v>3.4243003188209088E-2</v>
      </c>
      <c r="AS19" s="1102"/>
      <c r="AT19" s="1078"/>
      <c r="AV19" s="1018" t="s">
        <v>274</v>
      </c>
      <c r="AW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1018" t="s">
        <v>980</v>
      </c>
      <c r="AY19" s="1018" t="s">
        <v>981</v>
      </c>
      <c r="AZ19" s="1019" t="s">
        <v>273</v>
      </c>
      <c r="BA19" s="1018" t="s">
        <v>273</v>
      </c>
      <c r="BB19" s="1019"/>
      <c r="BC19" s="1018"/>
      <c r="BD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</row>
    <row r="20" spans="2:113" ht="12" customHeight="1" thickBot="1">
      <c r="B20" s="1202"/>
      <c r="C20" s="909"/>
      <c r="D20" s="909"/>
      <c r="E20" s="909" t="s">
        <v>943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09"/>
      <c r="AJ20" s="909"/>
      <c r="AK20" s="1022">
        <f>AS20</f>
        <v>6.4489178115584398E-4</v>
      </c>
      <c r="AM20" s="1099"/>
      <c r="AN20" s="1079"/>
      <c r="AO20" s="1100"/>
      <c r="AP20" s="1080"/>
      <c r="AQ20" s="1079"/>
      <c r="AR20" s="1080"/>
      <c r="AS20" s="1101">
        <f>BT57*(1+$AT$53)</f>
        <v>6.4489178115584398E-4</v>
      </c>
      <c r="AT20" s="1080">
        <f>AS20*G16</f>
        <v>9.4054116417264903E-3</v>
      </c>
      <c r="AV20" s="417" t="s">
        <v>274</v>
      </c>
      <c r="AW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417" t="s">
        <v>982</v>
      </c>
      <c r="AY20" s="417" t="s">
        <v>983</v>
      </c>
      <c r="AZ20" s="417" t="s">
        <v>273</v>
      </c>
      <c r="BA20" s="1015" t="s">
        <v>273</v>
      </c>
      <c r="BB20" s="417"/>
      <c r="BC20" s="417"/>
      <c r="BD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</row>
    <row r="21" spans="2:113" ht="12" customHeight="1">
      <c r="B21" s="1202"/>
      <c r="C21" s="905" t="str">
        <f>AX9</f>
        <v>R-BLD_Att_B3</v>
      </c>
      <c r="D21" s="906" t="str">
        <f>AY9</f>
        <v>Residential Building Attached _ B3</v>
      </c>
      <c r="E21" s="906" t="str">
        <f>COMM!O10</f>
        <v>RSDSH_Att-AB</v>
      </c>
      <c r="F21" s="906" t="s">
        <v>939</v>
      </c>
      <c r="G21" s="908">
        <f>BG11/1000</f>
        <v>49.42092705173571</v>
      </c>
      <c r="H21" s="908">
        <f>DwellingStocks!J37/1000</f>
        <v>0.58775011299924884</v>
      </c>
      <c r="I21" s="908">
        <f>DwellingStocks!M37/1000</f>
        <v>16.753257889821253</v>
      </c>
      <c r="J21" s="908">
        <f>DwellingStocks!P37/1000</f>
        <v>2.0576079575477917</v>
      </c>
      <c r="K21" s="908">
        <f>DwellingStocks!S37/1000</f>
        <v>0.98265209347494653</v>
      </c>
      <c r="L21" s="908">
        <f>DwellingStocks!V37/1000</f>
        <v>1.0632332512555067</v>
      </c>
      <c r="M21" s="908">
        <f>DwellingStocks!Y37/1000</f>
        <v>0.35356926964647112</v>
      </c>
      <c r="N21" s="908">
        <f>DwellingStocks!AB37/1000</f>
        <v>2.1000746867529636</v>
      </c>
      <c r="O21" s="908">
        <f>DwellingStocks!AE37/1000</f>
        <v>2.0556315151883742</v>
      </c>
      <c r="P21" s="908">
        <f>DwellingStocks!AH37/1000</f>
        <v>0.39345859752736573</v>
      </c>
      <c r="Q21" s="908">
        <f>DwellingStocks!AK37/1000</f>
        <v>0.96279999580047337</v>
      </c>
      <c r="R21" s="908">
        <f>DwellingStocks!AN37/1000</f>
        <v>0.58572972482490393</v>
      </c>
      <c r="S21" s="908">
        <f>DwellingStocks!AQ37/1000</f>
        <v>1.2499822725160652</v>
      </c>
      <c r="T21" s="908">
        <f>DwellingStocks!AT37/1000</f>
        <v>0.75968452468732162</v>
      </c>
      <c r="U21" s="908">
        <f>DwellingStocks!AW37/1000</f>
        <v>9.4990443010522707</v>
      </c>
      <c r="V21" s="908">
        <f>DwellingStocks!AZ37/1000</f>
        <v>1.078736155445789</v>
      </c>
      <c r="W21" s="908">
        <f>DwellingStocks!BC37/1000</f>
        <v>1.6388239863776981</v>
      </c>
      <c r="X21" s="908">
        <f>DwellingStocks!BF37/1000</f>
        <v>1.0766825098620092</v>
      </c>
      <c r="Y21" s="908">
        <f>DwellingStocks!BI37/1000</f>
        <v>1.2112343269257055</v>
      </c>
      <c r="Z21" s="908">
        <f>DwellingStocks!BL37/1000</f>
        <v>1.3542926158604225</v>
      </c>
      <c r="AA21" s="908">
        <f>DwellingStocks!BO37/1000</f>
        <v>0.21641493613571353</v>
      </c>
      <c r="AB21" s="908">
        <f>DwellingStocks!BR37/1000</f>
        <v>0.5268117053096848</v>
      </c>
      <c r="AC21" s="908">
        <f>DwellingStocks!BU37/1000</f>
        <v>0.16844768002127503</v>
      </c>
      <c r="AD21" s="908">
        <f>DwellingStocks!BX37/1000</f>
        <v>0.61630196908384283</v>
      </c>
      <c r="AE21" s="908">
        <f>DwellingStocks!CA37/1000</f>
        <v>0.78112306797646691</v>
      </c>
      <c r="AF21" s="908">
        <f>DwellingStocks!CD37/1000</f>
        <v>0.80495500060193603</v>
      </c>
      <c r="AG21" s="908">
        <f>DwellingStocks!CG37/1000</f>
        <v>0.54262690504020727</v>
      </c>
      <c r="AH21" s="908">
        <v>1</v>
      </c>
      <c r="AI21" s="906">
        <v>100</v>
      </c>
      <c r="AJ21" s="906">
        <v>1</v>
      </c>
      <c r="AK21" s="1014">
        <f>AM21</f>
        <v>2.5968766851105548E-2</v>
      </c>
      <c r="AM21" s="1077">
        <f>BQ58*DwellingStocks!X21*(1+AN53)</f>
        <v>2.5968766851105548E-2</v>
      </c>
      <c r="AN21" s="1074">
        <f>AM21*G21</f>
        <v>1.2834005321720197</v>
      </c>
      <c r="AO21" s="1081"/>
      <c r="AP21" s="1078"/>
      <c r="AQ21" s="1074"/>
      <c r="AR21" s="1078"/>
      <c r="AS21" s="1102"/>
      <c r="AT21" s="1078"/>
      <c r="AV21" s="1018" t="s">
        <v>274</v>
      </c>
      <c r="AW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1018" t="s">
        <v>984</v>
      </c>
      <c r="AY21" s="1018" t="s">
        <v>985</v>
      </c>
      <c r="AZ21" s="1019" t="s">
        <v>273</v>
      </c>
      <c r="BA21" s="1018" t="s">
        <v>273</v>
      </c>
      <c r="BB21" s="1019"/>
      <c r="BC21" s="1018"/>
      <c r="BD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</row>
    <row r="22" spans="2:113" ht="12" customHeight="1">
      <c r="B22" s="1202"/>
      <c r="C22" s="490"/>
      <c r="D22" s="489"/>
      <c r="E22" s="489" t="s">
        <v>940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489"/>
      <c r="AJ22" s="489"/>
      <c r="AK22" s="1017">
        <v>0</v>
      </c>
      <c r="AM22" s="1077"/>
      <c r="AN22" s="1074"/>
      <c r="AO22" s="1081"/>
      <c r="AP22" s="1078"/>
      <c r="AQ22" s="1074"/>
      <c r="AR22" s="1078"/>
      <c r="AS22" s="1102"/>
      <c r="AT22" s="1078"/>
      <c r="AV22" s="417" t="s">
        <v>274</v>
      </c>
      <c r="AW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417" t="s">
        <v>986</v>
      </c>
      <c r="AY22" s="417" t="s">
        <v>987</v>
      </c>
      <c r="AZ22" s="417" t="s">
        <v>273</v>
      </c>
      <c r="BA22" s="1015" t="s">
        <v>273</v>
      </c>
      <c r="BB22" s="417"/>
      <c r="BC22" s="417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</row>
    <row r="23" spans="2:113" ht="12" customHeight="1" thickBot="1">
      <c r="B23" s="1202"/>
      <c r="C23" s="328"/>
      <c r="D23" s="328"/>
      <c r="E23" s="328" t="s">
        <v>941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328"/>
      <c r="AJ23" s="328"/>
      <c r="AK23" s="1021">
        <f>AO23</f>
        <v>9.0783531211748765E-3</v>
      </c>
      <c r="AM23" s="1077"/>
      <c r="AN23" s="1074"/>
      <c r="AO23" s="1081">
        <f>BR58*(1+AP53)</f>
        <v>9.0783531211748765E-3</v>
      </c>
      <c r="AP23" s="1078">
        <f>AO23*G21</f>
        <v>0.44866062735148077</v>
      </c>
      <c r="AQ23" s="1074"/>
      <c r="AR23" s="1078"/>
      <c r="AS23" s="1102"/>
      <c r="AT23" s="1078"/>
      <c r="AV23" s="1026" t="s">
        <v>274</v>
      </c>
      <c r="AW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1026" t="s">
        <v>988</v>
      </c>
      <c r="AY23" s="1026" t="s">
        <v>989</v>
      </c>
      <c r="AZ23" s="1027" t="s">
        <v>273</v>
      </c>
      <c r="BA23" s="1026" t="s">
        <v>273</v>
      </c>
      <c r="BB23" s="1027"/>
      <c r="BC23" s="1026"/>
      <c r="BD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</row>
    <row r="24" spans="2:113" ht="17.25" customHeight="1" thickBot="1">
      <c r="B24" s="1202"/>
      <c r="C24" s="490"/>
      <c r="D24" s="489"/>
      <c r="E24" s="489" t="s">
        <v>942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489"/>
      <c r="AJ24" s="489"/>
      <c r="AK24" s="1017">
        <f>AQ24</f>
        <v>2.4094297014465248E-3</v>
      </c>
      <c r="AM24" s="1077"/>
      <c r="AN24" s="1074"/>
      <c r="AO24" s="1081"/>
      <c r="AP24" s="1078"/>
      <c r="AQ24" s="1074">
        <f>BS58*(1+AR53)</f>
        <v>2.4094297014465248E-3</v>
      </c>
      <c r="AR24" s="1078">
        <f>AQ24*G21</f>
        <v>0.11907624951147405</v>
      </c>
      <c r="AS24" s="1102"/>
      <c r="AT24" s="1078"/>
      <c r="AV24" s="417" t="s">
        <v>274</v>
      </c>
      <c r="AW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417" t="s">
        <v>990</v>
      </c>
      <c r="AY24" s="417" t="s">
        <v>991</v>
      </c>
      <c r="AZ24" s="417" t="s">
        <v>273</v>
      </c>
      <c r="BA24" s="1015" t="s">
        <v>273</v>
      </c>
      <c r="BB24" s="417"/>
      <c r="BC24" s="417"/>
      <c r="BD24" s="80"/>
      <c r="BE24" s="1263" t="s">
        <v>1080</v>
      </c>
      <c r="BF24" s="1264"/>
      <c r="BG24" s="1264"/>
      <c r="BH24" s="1264"/>
      <c r="BI24" s="1264"/>
      <c r="BJ24" s="1273" t="s">
        <v>1081</v>
      </c>
      <c r="BK24" s="1275" t="s">
        <v>1085</v>
      </c>
      <c r="BL24" s="1276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</row>
    <row r="25" spans="2:113" ht="15.75" thickBot="1">
      <c r="B25" s="1202"/>
      <c r="C25" s="909"/>
      <c r="D25" s="909"/>
      <c r="E25" s="909" t="s">
        <v>943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09"/>
      <c r="AJ25" s="909"/>
      <c r="AK25" s="1022">
        <f>AS25</f>
        <v>6.3023115840571398E-4</v>
      </c>
      <c r="AM25" s="1077"/>
      <c r="AN25" s="1074"/>
      <c r="AO25" s="1081"/>
      <c r="AP25" s="1078"/>
      <c r="AQ25" s="1074"/>
      <c r="AR25" s="1078"/>
      <c r="AS25" s="1102">
        <f>BT58*(1+$AT$53)</f>
        <v>6.3023115840571398E-4</v>
      </c>
      <c r="AT25" s="1078">
        <f>AS25*G21</f>
        <v>3.1146608105299685E-2</v>
      </c>
      <c r="AV25" s="1018" t="s">
        <v>274</v>
      </c>
      <c r="AW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1018" t="s">
        <v>992</v>
      </c>
      <c r="AY25" s="1018" t="s">
        <v>993</v>
      </c>
      <c r="AZ25" s="1019" t="s">
        <v>273</v>
      </c>
      <c r="BA25" s="1018" t="s">
        <v>273</v>
      </c>
      <c r="BB25" s="1019"/>
      <c r="BC25" s="1018"/>
      <c r="BD25" s="80"/>
      <c r="BE25" s="257" t="s">
        <v>880</v>
      </c>
      <c r="BF25" s="257" t="s">
        <v>880</v>
      </c>
      <c r="BG25" s="1265" t="s">
        <v>881</v>
      </c>
      <c r="BH25" s="1266"/>
      <c r="BI25" s="1266"/>
      <c r="BJ25" s="1274"/>
      <c r="BK25" s="1277"/>
      <c r="BL25" s="1278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</row>
    <row r="26" spans="2:113" ht="15">
      <c r="B26" s="1202"/>
      <c r="C26" s="905" t="str">
        <f>AX10</f>
        <v>R-BLD_Att_C</v>
      </c>
      <c r="D26" s="906" t="str">
        <f>AY10</f>
        <v>Residential Building Attached _ C</v>
      </c>
      <c r="E26" s="906" t="str">
        <f>COMM!O13</f>
        <v>RSDSH_Att-C</v>
      </c>
      <c r="F26" s="906" t="s">
        <v>939</v>
      </c>
      <c r="G26" s="908">
        <f>BG12/1000</f>
        <v>293.67295873330869</v>
      </c>
      <c r="H26" s="908">
        <f>DwellingStocks!J38/1000</f>
        <v>3.9741727542357075</v>
      </c>
      <c r="I26" s="908">
        <f>DwellingStocks!M38/1000</f>
        <v>99.526965485677621</v>
      </c>
      <c r="J26" s="908">
        <f>DwellingStocks!P38/1000</f>
        <v>14.284477268340218</v>
      </c>
      <c r="K26" s="908">
        <f>DwellingStocks!S38/1000</f>
        <v>5.0825490458545755</v>
      </c>
      <c r="L26" s="908">
        <f>DwellingStocks!V38/1000</f>
        <v>5.0566227858532091</v>
      </c>
      <c r="M26" s="908">
        <f>DwellingStocks!Y38/1000</f>
        <v>1.9371612097532012</v>
      </c>
      <c r="N26" s="908">
        <f>DwellingStocks!AB38/1000</f>
        <v>10.782545631058266</v>
      </c>
      <c r="O26" s="908">
        <f>DwellingStocks!AE38/1000</f>
        <v>11.294337683450085</v>
      </c>
      <c r="P26" s="908">
        <f>DwellingStocks!AH38/1000</f>
        <v>3.6981324911826925</v>
      </c>
      <c r="Q26" s="908">
        <f>DwellingStocks!AK38/1000</f>
        <v>5.0920649597389653</v>
      </c>
      <c r="R26" s="908">
        <f>DwellingStocks!AN38/1000</f>
        <v>6.9738445361965118</v>
      </c>
      <c r="S26" s="908">
        <f>DwellingStocks!AQ38/1000</f>
        <v>7.9349703376848568</v>
      </c>
      <c r="T26" s="908">
        <f>DwellingStocks!AT38/1000</f>
        <v>5.7171966267777616</v>
      </c>
      <c r="U26" s="908">
        <f>DwellingStocks!AW38/1000</f>
        <v>37.779503584921137</v>
      </c>
      <c r="V26" s="908">
        <f>DwellingStocks!AZ38/1000</f>
        <v>5.8065868480281102</v>
      </c>
      <c r="W26" s="908">
        <f>DwellingStocks!BC38/1000</f>
        <v>13.074429275474635</v>
      </c>
      <c r="X26" s="908">
        <f>DwellingStocks!BF38/1000</f>
        <v>8.2776296408670156</v>
      </c>
      <c r="Y26" s="908">
        <f>DwellingStocks!BI38/1000</f>
        <v>8.5882702567564273</v>
      </c>
      <c r="Z26" s="908">
        <f>DwellingStocks!BL38/1000</f>
        <v>12.037280700924709</v>
      </c>
      <c r="AA26" s="908">
        <f>DwellingStocks!BO38/1000</f>
        <v>1.2763266414268888</v>
      </c>
      <c r="AB26" s="908">
        <f>DwellingStocks!BR38/1000</f>
        <v>5.2339718499749246</v>
      </c>
      <c r="AC26" s="908">
        <f>DwellingStocks!BU38/1000</f>
        <v>2.7612825304422093</v>
      </c>
      <c r="AD26" s="908">
        <f>DwellingStocks!BX38/1000</f>
        <v>3.4828577130908873</v>
      </c>
      <c r="AE26" s="908">
        <f>DwellingStocks!CA38/1000</f>
        <v>3.7782751975879605</v>
      </c>
      <c r="AF26" s="908">
        <f>DwellingStocks!CD38/1000</f>
        <v>7.7055235949737195</v>
      </c>
      <c r="AG26" s="908">
        <f>DwellingStocks!CG38/1000</f>
        <v>2.5159800830364278</v>
      </c>
      <c r="AH26" s="908">
        <v>1</v>
      </c>
      <c r="AI26" s="906">
        <v>100</v>
      </c>
      <c r="AJ26" s="906">
        <v>1</v>
      </c>
      <c r="AK26" s="1014">
        <f>AM26</f>
        <v>2.2101953791101168E-2</v>
      </c>
      <c r="AM26" s="1095">
        <f>BQ59*DwellingStocks!X22*(1+AN53)</f>
        <v>2.2101953791101168E-2</v>
      </c>
      <c r="AN26" s="1096">
        <f>AM26*G26</f>
        <v>6.4907461636195487</v>
      </c>
      <c r="AO26" s="1097"/>
      <c r="AP26" s="1098"/>
      <c r="AQ26" s="1096"/>
      <c r="AR26" s="1098"/>
      <c r="AS26" s="1103"/>
      <c r="AT26" s="1098"/>
      <c r="AV26" s="417" t="s">
        <v>274</v>
      </c>
      <c r="AW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417" t="s">
        <v>994</v>
      </c>
      <c r="AY26" s="417" t="s">
        <v>995</v>
      </c>
      <c r="AZ26" s="417" t="s">
        <v>273</v>
      </c>
      <c r="BA26" s="1015" t="s">
        <v>273</v>
      </c>
      <c r="BB26" s="417"/>
      <c r="BC26" s="417"/>
      <c r="BE26" s="1044" t="s">
        <v>48</v>
      </c>
      <c r="BF26" s="1167">
        <f>IFERROR(($BF$35*BJ26)/(BI8/$BI$17),0)</f>
        <v>0</v>
      </c>
      <c r="BG26" s="1267">
        <f>$BK$26*(1-BF26)^($BK$28-$BK$27)/100</f>
        <v>1</v>
      </c>
      <c r="BH26" s="1268"/>
      <c r="BI26" s="1269"/>
      <c r="BJ26" s="1160">
        <v>0</v>
      </c>
      <c r="BK26" s="1164">
        <v>100</v>
      </c>
      <c r="BL26" s="377" t="s">
        <v>1082</v>
      </c>
      <c r="BM26" s="80"/>
      <c r="BN26" s="80"/>
    </row>
    <row r="27" spans="2:113" ht="15">
      <c r="B27" s="1202"/>
      <c r="C27" s="490"/>
      <c r="D27" s="489"/>
      <c r="E27" s="489" t="s">
        <v>940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489"/>
      <c r="AJ27" s="489"/>
      <c r="AK27" s="1017">
        <v>0</v>
      </c>
      <c r="AM27" s="1077"/>
      <c r="AN27" s="1074"/>
      <c r="AO27" s="1081"/>
      <c r="AP27" s="1078"/>
      <c r="AQ27" s="1074"/>
      <c r="AR27" s="1078"/>
      <c r="AS27" s="1102"/>
      <c r="AT27" s="1078"/>
      <c r="AV27" s="1018" t="s">
        <v>274</v>
      </c>
      <c r="AW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1018" t="s">
        <v>996</v>
      </c>
      <c r="AY27" s="1018" t="s">
        <v>997</v>
      </c>
      <c r="AZ27" s="1019" t="s">
        <v>273</v>
      </c>
      <c r="BA27" s="1018" t="s">
        <v>273</v>
      </c>
      <c r="BB27" s="1019"/>
      <c r="BC27" s="1018"/>
      <c r="BE27" s="1045" t="s">
        <v>50</v>
      </c>
      <c r="BF27" s="1167">
        <f t="shared" ref="BF27:BF31" si="0">IFERROR(($BF$35*BJ27)/(BI9/$BI$17),0)</f>
        <v>0</v>
      </c>
      <c r="BG27" s="1267">
        <f t="shared" ref="BG27:BG32" si="1">$BK$26*(1-BF27)^($BK$28-$BK$27)/100</f>
        <v>1</v>
      </c>
      <c r="BH27" s="1268"/>
      <c r="BI27" s="1269"/>
      <c r="BJ27" s="1160">
        <v>0</v>
      </c>
      <c r="BK27" s="1164">
        <v>2018</v>
      </c>
      <c r="BL27" s="377" t="s">
        <v>1083</v>
      </c>
      <c r="BM27" s="80"/>
      <c r="BN27" s="80"/>
    </row>
    <row r="28" spans="2:113" ht="15.75" thickBot="1">
      <c r="B28" s="1202"/>
      <c r="C28" s="328"/>
      <c r="D28" s="328"/>
      <c r="E28" s="328" t="s">
        <v>941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328"/>
      <c r="AJ28" s="328"/>
      <c r="AK28" s="1021">
        <f>AO28</f>
        <v>1.0196027539150575E-2</v>
      </c>
      <c r="AM28" s="1077"/>
      <c r="AN28" s="1074"/>
      <c r="AO28" s="1081">
        <f>BR59*(1+AP53)</f>
        <v>1.0196027539150575E-2</v>
      </c>
      <c r="AP28" s="1078">
        <f>AO28*G26</f>
        <v>2.9942975747486456</v>
      </c>
      <c r="AQ28" s="1074"/>
      <c r="AR28" s="1078"/>
      <c r="AS28" s="1102"/>
      <c r="AT28" s="1078"/>
      <c r="AV28" s="417" t="s">
        <v>274</v>
      </c>
      <c r="AW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417" t="s">
        <v>998</v>
      </c>
      <c r="AY28" s="417" t="s">
        <v>999</v>
      </c>
      <c r="AZ28" s="417" t="s">
        <v>273</v>
      </c>
      <c r="BA28" s="1015" t="s">
        <v>273</v>
      </c>
      <c r="BB28" s="417"/>
      <c r="BC28" s="417"/>
      <c r="BE28" s="1046" t="s">
        <v>52</v>
      </c>
      <c r="BF28" s="1167">
        <f t="shared" si="0"/>
        <v>0</v>
      </c>
      <c r="BG28" s="1267">
        <f t="shared" si="1"/>
        <v>1</v>
      </c>
      <c r="BH28" s="1268"/>
      <c r="BI28" s="1269"/>
      <c r="BJ28" s="1160">
        <v>0</v>
      </c>
      <c r="BK28" s="1165">
        <v>2070</v>
      </c>
      <c r="BL28" s="1163" t="s">
        <v>1084</v>
      </c>
      <c r="BM28" s="80"/>
      <c r="BN28" s="80"/>
    </row>
    <row r="29" spans="2:113" ht="15">
      <c r="B29" s="1202"/>
      <c r="C29" s="490"/>
      <c r="D29" s="489"/>
      <c r="E29" s="489" t="s">
        <v>942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489"/>
      <c r="AJ29" s="489"/>
      <c r="AK29" s="1017">
        <f>AQ29</f>
        <v>2.3854520131498932E-3</v>
      </c>
      <c r="AM29" s="1077"/>
      <c r="AN29" s="1074"/>
      <c r="AO29" s="1081"/>
      <c r="AP29" s="1078"/>
      <c r="AQ29" s="1074">
        <f>BS59*(1+AR53)</f>
        <v>2.3854520131498932E-3</v>
      </c>
      <c r="AR29" s="1078">
        <f>AQ29*G26</f>
        <v>0.70054275061805671</v>
      </c>
      <c r="AS29" s="1102"/>
      <c r="AT29" s="1078"/>
      <c r="AV29" s="1018" t="s">
        <v>274</v>
      </c>
      <c r="AW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1018" t="s">
        <v>1000</v>
      </c>
      <c r="AY29" s="1018" t="s">
        <v>1001</v>
      </c>
      <c r="AZ29" s="1019" t="s">
        <v>273</v>
      </c>
      <c r="BA29" s="1018" t="s">
        <v>273</v>
      </c>
      <c r="BB29" s="1019"/>
      <c r="BC29" s="1018"/>
      <c r="BE29" s="1045" t="s">
        <v>54</v>
      </c>
      <c r="BF29" s="1167">
        <f t="shared" si="0"/>
        <v>4.7825487930972541E-4</v>
      </c>
      <c r="BG29" s="1267">
        <f t="shared" si="1"/>
        <v>0.97543163582150982</v>
      </c>
      <c r="BH29" s="1268"/>
      <c r="BI29" s="1269"/>
      <c r="BJ29" s="1160">
        <v>0.01</v>
      </c>
      <c r="BM29" s="80"/>
      <c r="BN29" s="80"/>
    </row>
    <row r="30" spans="2:113" ht="15.75" thickBot="1">
      <c r="B30" s="1202"/>
      <c r="C30" s="909"/>
      <c r="D30" s="909"/>
      <c r="E30" s="909" t="s">
        <v>943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09"/>
      <c r="AJ30" s="909"/>
      <c r="AK30" s="1022">
        <f>AS30</f>
        <v>6.2613329657227831E-4</v>
      </c>
      <c r="AM30" s="1099"/>
      <c r="AN30" s="1079"/>
      <c r="AO30" s="1100"/>
      <c r="AP30" s="1080"/>
      <c r="AQ30" s="1079"/>
      <c r="AR30" s="1080"/>
      <c r="AS30" s="1101">
        <f>BT59*(1+$AT$53)</f>
        <v>6.2613329657227831E-4</v>
      </c>
      <c r="AT30" s="1080">
        <f>AS30*G26</f>
        <v>0.18387841776582123</v>
      </c>
      <c r="AV30" s="417" t="s">
        <v>274</v>
      </c>
      <c r="AW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417" t="s">
        <v>1002</v>
      </c>
      <c r="AY30" s="417" t="s">
        <v>1003</v>
      </c>
      <c r="AZ30" s="417" t="s">
        <v>273</v>
      </c>
      <c r="BA30" s="1015" t="s">
        <v>273</v>
      </c>
      <c r="BB30" s="417"/>
      <c r="BC30" s="417"/>
      <c r="BE30" s="1046" t="s">
        <v>56</v>
      </c>
      <c r="BF30" s="1167">
        <f t="shared" si="0"/>
        <v>3.8187099184060013E-4</v>
      </c>
      <c r="BG30" s="1267">
        <f t="shared" si="1"/>
        <v>0.98033484804088578</v>
      </c>
      <c r="BH30" s="1268"/>
      <c r="BI30" s="1269"/>
      <c r="BJ30" s="1160">
        <v>0.04</v>
      </c>
      <c r="BM30" s="80"/>
      <c r="BN30" s="80"/>
    </row>
    <row r="31" spans="2:113" ht="15">
      <c r="B31" s="1202"/>
      <c r="C31" s="905" t="str">
        <f>AX11</f>
        <v>R-BLD_Att_D</v>
      </c>
      <c r="D31" s="906" t="str">
        <f>AY11</f>
        <v>Residential Building Attached _ D</v>
      </c>
      <c r="E31" s="906" t="str">
        <f>COMM!O16</f>
        <v>RSDSH_Att-D</v>
      </c>
      <c r="F31" s="906" t="s">
        <v>939</v>
      </c>
      <c r="G31" s="908">
        <f>BG13/1000</f>
        <v>175.92034461876051</v>
      </c>
      <c r="H31" s="908">
        <f>DwellingStocks!J39/1000</f>
        <v>2.0852854131963521</v>
      </c>
      <c r="I31" s="908">
        <f>DwellingStocks!M39/1000</f>
        <v>72.928311473642054</v>
      </c>
      <c r="J31" s="908">
        <f>DwellingStocks!P39/1000</f>
        <v>8.0275948112854785</v>
      </c>
      <c r="K31" s="908">
        <f>DwellingStocks!S39/1000</f>
        <v>2.9615772005324135</v>
      </c>
      <c r="L31" s="908">
        <f>DwellingStocks!V39/1000</f>
        <v>1.8740828519604638</v>
      </c>
      <c r="M31" s="908">
        <f>DwellingStocks!Y39/1000</f>
        <v>1.1968236780051911</v>
      </c>
      <c r="N31" s="908">
        <f>DwellingStocks!AB39/1000</f>
        <v>4.2796116589506346</v>
      </c>
      <c r="O31" s="908">
        <f>DwellingStocks!AE39/1000</f>
        <v>3.3758899449433222</v>
      </c>
      <c r="P31" s="908">
        <f>DwellingStocks!AH39/1000</f>
        <v>1.7440808986549579</v>
      </c>
      <c r="Q31" s="908">
        <f>DwellingStocks!AK39/1000</f>
        <v>2.8449523341613268</v>
      </c>
      <c r="R31" s="908">
        <f>DwellingStocks!AN39/1000</f>
        <v>5.0435988521144415</v>
      </c>
      <c r="S31" s="908">
        <f>DwellingStocks!AQ39/1000</f>
        <v>4.8359120791678158</v>
      </c>
      <c r="T31" s="908">
        <f>DwellingStocks!AT39/1000</f>
        <v>4.4488821198963535</v>
      </c>
      <c r="U31" s="908">
        <f>DwellingStocks!AW39/1000</f>
        <v>17.241029420483791</v>
      </c>
      <c r="V31" s="908">
        <f>DwellingStocks!AZ39/1000</f>
        <v>4.0193587260819088</v>
      </c>
      <c r="W31" s="908">
        <f>DwellingStocks!BC39/1000</f>
        <v>8.1020696377689809</v>
      </c>
      <c r="X31" s="908">
        <f>DwellingStocks!BF39/1000</f>
        <v>5.4542913352257276</v>
      </c>
      <c r="Y31" s="908">
        <f>DwellingStocks!BI39/1000</f>
        <v>5.5646050026791185</v>
      </c>
      <c r="Z31" s="908">
        <f>DwellingStocks!BL39/1000</f>
        <v>6.7320482767450569</v>
      </c>
      <c r="AA31" s="908">
        <f>DwellingStocks!BO39/1000</f>
        <v>0.46933359643889677</v>
      </c>
      <c r="AB31" s="908">
        <f>DwellingStocks!BR39/1000</f>
        <v>3.1511144595375593</v>
      </c>
      <c r="AC31" s="908">
        <f>DwellingStocks!BU39/1000</f>
        <v>0.93197221095882998</v>
      </c>
      <c r="AD31" s="908">
        <f>DwellingStocks!BX39/1000</f>
        <v>2.1164711523659769</v>
      </c>
      <c r="AE31" s="908">
        <f>DwellingStocks!CA39/1000</f>
        <v>1.2951424228476607</v>
      </c>
      <c r="AF31" s="908">
        <f>DwellingStocks!CD39/1000</f>
        <v>3.5087353864412187</v>
      </c>
      <c r="AG31" s="908">
        <f>DwellingStocks!CG39/1000</f>
        <v>1.6875696746750446</v>
      </c>
      <c r="AH31" s="908">
        <v>1</v>
      </c>
      <c r="AI31" s="906">
        <v>100</v>
      </c>
      <c r="AJ31" s="906">
        <v>1</v>
      </c>
      <c r="AK31" s="1014">
        <f>AM31</f>
        <v>3.1526230964008022E-2</v>
      </c>
      <c r="AM31" s="1077">
        <f>BQ60*DwellingStocks!X23*(1+AN53)</f>
        <v>3.1526230964008022E-2</v>
      </c>
      <c r="AN31" s="1074">
        <f>AM31*G31</f>
        <v>5.5461054157189293</v>
      </c>
      <c r="AO31" s="1081"/>
      <c r="AP31" s="1078"/>
      <c r="AQ31" s="1074"/>
      <c r="AR31" s="1078"/>
      <c r="AS31" s="1102"/>
      <c r="AT31" s="1078"/>
      <c r="AV31" s="1018" t="s">
        <v>274</v>
      </c>
      <c r="AW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1018" t="s">
        <v>1004</v>
      </c>
      <c r="AY31" s="1018" t="s">
        <v>1005</v>
      </c>
      <c r="AZ31" s="1019" t="s">
        <v>273</v>
      </c>
      <c r="BA31" s="1018" t="s">
        <v>273</v>
      </c>
      <c r="BB31" s="1019"/>
      <c r="BC31" s="1018"/>
      <c r="BD31" s="80"/>
      <c r="BE31" s="1045" t="s">
        <v>58</v>
      </c>
      <c r="BF31" s="1167">
        <f t="shared" si="0"/>
        <v>6.1585782114715281E-4</v>
      </c>
      <c r="BG31" s="1267">
        <f t="shared" si="1"/>
        <v>0.96847319624484829</v>
      </c>
      <c r="BH31" s="1268"/>
      <c r="BI31" s="1269"/>
      <c r="BJ31" s="1160">
        <v>0.04</v>
      </c>
      <c r="BM31" s="80"/>
      <c r="BN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</row>
    <row r="32" spans="2:113" ht="15">
      <c r="B32" s="1202"/>
      <c r="C32" s="490"/>
      <c r="D32" s="489"/>
      <c r="E32" s="489" t="s">
        <v>940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489"/>
      <c r="AJ32" s="489"/>
      <c r="AK32" s="1017">
        <v>0</v>
      </c>
      <c r="AM32" s="1077"/>
      <c r="AN32" s="1074"/>
      <c r="AO32" s="1081"/>
      <c r="AP32" s="1078"/>
      <c r="AQ32" s="1074"/>
      <c r="AR32" s="1078"/>
      <c r="AS32" s="1102"/>
      <c r="AT32" s="1078"/>
      <c r="AV32" s="417" t="s">
        <v>274</v>
      </c>
      <c r="AW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417" t="s">
        <v>1006</v>
      </c>
      <c r="AY32" s="417" t="s">
        <v>1007</v>
      </c>
      <c r="AZ32" s="417" t="s">
        <v>273</v>
      </c>
      <c r="BA32" s="1015" t="s">
        <v>273</v>
      </c>
      <c r="BB32" s="417"/>
      <c r="BC32" s="417"/>
      <c r="BD32" s="80"/>
      <c r="BE32" s="1046" t="s">
        <v>60</v>
      </c>
      <c r="BF32" s="1167">
        <f>IFERROR(($BF$35*BJ32)/(BI14/$BI$17),0)</f>
        <v>3.9118799378527807E-3</v>
      </c>
      <c r="BG32" s="1267">
        <f t="shared" si="1"/>
        <v>0.81561188331174039</v>
      </c>
      <c r="BH32" s="1268"/>
      <c r="BI32" s="1269"/>
      <c r="BJ32" s="1160">
        <v>0.12</v>
      </c>
      <c r="BM32" s="80"/>
      <c r="BN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</row>
    <row r="33" spans="2:113" ht="15">
      <c r="B33" s="1202"/>
      <c r="C33" s="328"/>
      <c r="D33" s="328"/>
      <c r="E33" s="328" t="s">
        <v>941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328"/>
      <c r="AJ33" s="328"/>
      <c r="AK33" s="1021">
        <f>AO33</f>
        <v>1.0820812836415889E-2</v>
      </c>
      <c r="AM33" s="1077"/>
      <c r="AN33" s="1074"/>
      <c r="AO33" s="1081">
        <f>BR60*(1+AP53)</f>
        <v>1.0820812836415889E-2</v>
      </c>
      <c r="AP33" s="1078">
        <f>AO33*G31</f>
        <v>1.9036011232373906</v>
      </c>
      <c r="AQ33" s="1074"/>
      <c r="AR33" s="1078"/>
      <c r="AS33" s="1102"/>
      <c r="AT33" s="1078"/>
      <c r="AV33" s="80"/>
      <c r="AW33" s="80"/>
      <c r="AX33" s="80"/>
      <c r="AY33" s="80"/>
      <c r="AZ33" s="80"/>
      <c r="BA33" s="80"/>
      <c r="BB33" s="80"/>
      <c r="BC33" s="80"/>
      <c r="BD33" s="80"/>
      <c r="BE33" s="1045" t="s">
        <v>62</v>
      </c>
      <c r="BF33" s="1167">
        <f t="shared" ref="BF33" si="2">IFERROR(($BF$35*BJ33)/(BI15/$BI$17),0)</f>
        <v>1.7179866147117095E-2</v>
      </c>
      <c r="BG33" s="1267">
        <f>$BK$26*(1-BF33)^($BK$28-$BK$27)/100</f>
        <v>0.40611621312446222</v>
      </c>
      <c r="BH33" s="1268"/>
      <c r="BI33" s="1269"/>
      <c r="BJ33" s="1161">
        <v>0.24</v>
      </c>
      <c r="BM33" s="80"/>
      <c r="BN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</row>
    <row r="34" spans="2:113" ht="15.75" thickBot="1">
      <c r="B34" s="1202"/>
      <c r="C34" s="490"/>
      <c r="D34" s="489"/>
      <c r="E34" s="489" t="s">
        <v>942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489"/>
      <c r="AJ34" s="489"/>
      <c r="AK34" s="1017">
        <f>AQ34</f>
        <v>2.3283828683654481E-3</v>
      </c>
      <c r="AM34" s="1077"/>
      <c r="AN34" s="1074"/>
      <c r="AO34" s="1081"/>
      <c r="AP34" s="1078"/>
      <c r="AQ34" s="1074">
        <f>BS60*(1+AR53)</f>
        <v>2.3283828683654481E-3</v>
      </c>
      <c r="AR34" s="1078">
        <f>AQ34*G31</f>
        <v>0.4096099166072677</v>
      </c>
      <c r="AS34" s="1102"/>
      <c r="AT34" s="1078"/>
      <c r="BC34" s="80"/>
      <c r="BD34" s="80"/>
      <c r="BE34" s="1166" t="s">
        <v>64</v>
      </c>
      <c r="BF34" s="1167">
        <f>IFERROR(($BF$35*BJ34)/(BI16/$BI$17),0)</f>
        <v>2.899075624512347E-2</v>
      </c>
      <c r="BG34" s="1267">
        <f>$BK$26*(1-BF34)^($BK$28-$BK$27)/100</f>
        <v>0.21657830151277452</v>
      </c>
      <c r="BH34" s="1268"/>
      <c r="BI34" s="1269"/>
      <c r="BJ34" s="1162">
        <v>0.55000000000000004</v>
      </c>
      <c r="BM34" s="80"/>
      <c r="BN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</row>
    <row r="35" spans="2:113" ht="15.75" thickBot="1">
      <c r="B35" s="1202"/>
      <c r="C35" s="909"/>
      <c r="D35" s="909"/>
      <c r="E35" s="909" t="s">
        <v>943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09"/>
      <c r="AJ35" s="909"/>
      <c r="AK35" s="1022">
        <f>AS35</f>
        <v>5.839880008136841E-4</v>
      </c>
      <c r="AM35" s="1077"/>
      <c r="AN35" s="1074"/>
      <c r="AO35" s="1081"/>
      <c r="AP35" s="1078"/>
      <c r="AQ35" s="1074"/>
      <c r="AR35" s="1078"/>
      <c r="AS35" s="1102">
        <f>BT60*(1+$AT$53)</f>
        <v>5.839880008136841E-4</v>
      </c>
      <c r="AT35" s="1078">
        <f>AS35*G31</f>
        <v>0.10273537035636431</v>
      </c>
      <c r="BC35" s="80"/>
      <c r="BD35" s="80"/>
      <c r="BE35" s="1158" t="s">
        <v>653</v>
      </c>
      <c r="BF35" s="1159">
        <v>3.5000000000000001E-3</v>
      </c>
      <c r="BG35" s="1270">
        <f>BK26*(1-BF35)^(BK28-BK27)/100</f>
        <v>0.833335259728061</v>
      </c>
      <c r="BH35" s="1271"/>
      <c r="BI35" s="1272"/>
      <c r="BJ35" s="1028">
        <f>SUM(BJ26:BJ34)</f>
        <v>1</v>
      </c>
      <c r="BM35" s="80"/>
      <c r="BN35" s="80"/>
      <c r="BV35" s="80"/>
      <c r="BW35" s="80"/>
      <c r="BX35" s="80"/>
      <c r="BY35" s="80"/>
      <c r="BZ35" s="80"/>
      <c r="CA35" s="80"/>
      <c r="CB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</row>
    <row r="36" spans="2:113">
      <c r="B36" s="1202"/>
      <c r="C36" s="905" t="str">
        <f>AX12</f>
        <v>R-BLD_Att_E</v>
      </c>
      <c r="D36" s="906" t="str">
        <f>AY12</f>
        <v>Residential Building Attached _ E</v>
      </c>
      <c r="E36" s="906" t="str">
        <f>COMM!O19</f>
        <v>RSDSH_Att-E</v>
      </c>
      <c r="F36" s="906" t="s">
        <v>939</v>
      </c>
      <c r="G36" s="908">
        <f>BG14/1000</f>
        <v>85.755437936808192</v>
      </c>
      <c r="H36" s="908">
        <f>DwellingStocks!J40/1000</f>
        <v>0.73938097753222465</v>
      </c>
      <c r="I36" s="908">
        <f>DwellingStocks!M40/1000</f>
        <v>37.887420760937346</v>
      </c>
      <c r="J36" s="908">
        <f>DwellingStocks!P40/1000</f>
        <v>2.5034839270341691</v>
      </c>
      <c r="K36" s="908">
        <f>DwellingStocks!S40/1000</f>
        <v>1.3834963137835385</v>
      </c>
      <c r="L36" s="908">
        <f>DwellingStocks!V40/1000</f>
        <v>1.469553029092207</v>
      </c>
      <c r="M36" s="908">
        <f>DwellingStocks!Y40/1000</f>
        <v>0.49134508833500218</v>
      </c>
      <c r="N36" s="908">
        <f>DwellingStocks!AB40/1000</f>
        <v>1.7206017317721194</v>
      </c>
      <c r="O36" s="908">
        <f>DwellingStocks!AE40/1000</f>
        <v>1.1821820487347479</v>
      </c>
      <c r="P36" s="908">
        <f>DwellingStocks!AH40/1000</f>
        <v>2.0561994976550313</v>
      </c>
      <c r="Q36" s="908">
        <f>DwellingStocks!AK40/1000</f>
        <v>1.4042281527198239</v>
      </c>
      <c r="R36" s="908">
        <f>DwellingStocks!AN40/1000</f>
        <v>2.2064704974938141</v>
      </c>
      <c r="S36" s="908">
        <f>DwellingStocks!AQ40/1000</f>
        <v>2.6001012464215392</v>
      </c>
      <c r="T36" s="908">
        <f>DwellingStocks!AT40/1000</f>
        <v>1.9155135547373452</v>
      </c>
      <c r="U36" s="908">
        <f>DwellingStocks!AW40/1000</f>
        <v>8.5212818341814511</v>
      </c>
      <c r="V36" s="908">
        <f>DwellingStocks!AZ40/1000</f>
        <v>2.0508176062571075</v>
      </c>
      <c r="W36" s="908">
        <f>DwellingStocks!BC40/1000</f>
        <v>3.3992858614133197</v>
      </c>
      <c r="X36" s="908">
        <f>DwellingStocks!BF40/1000</f>
        <v>3.0697264662053212</v>
      </c>
      <c r="Y36" s="908">
        <f>DwellingStocks!BI40/1000</f>
        <v>2.0935787490219497</v>
      </c>
      <c r="Z36" s="908">
        <f>DwellingStocks!BL40/1000</f>
        <v>2.8489019288239619</v>
      </c>
      <c r="AA36" s="908">
        <f>DwellingStocks!BO40/1000</f>
        <v>0.29463720220886297</v>
      </c>
      <c r="AB36" s="908">
        <f>DwellingStocks!BR40/1000</f>
        <v>1.2080898056947402</v>
      </c>
      <c r="AC36" s="908">
        <f>DwellingStocks!BU40/1000</f>
        <v>0.65175083671783041</v>
      </c>
      <c r="AD36" s="908">
        <f>DwellingStocks!BX40/1000</f>
        <v>1.1439165816409864</v>
      </c>
      <c r="AE36" s="908">
        <f>DwellingStocks!CA40/1000</f>
        <v>0.68484149697340346</v>
      </c>
      <c r="AF36" s="908">
        <f>DwellingStocks!CD40/1000</f>
        <v>1.564819160921191</v>
      </c>
      <c r="AG36" s="908">
        <f>DwellingStocks!CG40/1000</f>
        <v>0.66381358049918682</v>
      </c>
      <c r="AH36" s="908">
        <v>1</v>
      </c>
      <c r="AI36" s="906">
        <v>100</v>
      </c>
      <c r="AJ36" s="906">
        <v>1</v>
      </c>
      <c r="AK36" s="1014">
        <f>AM36</f>
        <v>4.298683419378195E-2</v>
      </c>
      <c r="AM36" s="1095">
        <f>BQ61*DwellingStocks!X24*(1+AN53)</f>
        <v>4.298683419378195E-2</v>
      </c>
      <c r="AN36" s="1096">
        <f>AM36*G36</f>
        <v>3.6863547918047321</v>
      </c>
      <c r="AO36" s="1097"/>
      <c r="AP36" s="1098"/>
      <c r="AQ36" s="1096"/>
      <c r="AR36" s="1098"/>
      <c r="AS36" s="1103"/>
      <c r="AT36" s="1098"/>
      <c r="BC36" s="80"/>
      <c r="BD36" s="80"/>
      <c r="BU36" s="226"/>
      <c r="BV36" s="51"/>
      <c r="BW36" s="80"/>
      <c r="BX36" s="80"/>
      <c r="BY36" s="80"/>
      <c r="BZ36" s="80"/>
      <c r="CA36" s="80"/>
      <c r="CB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</row>
    <row r="37" spans="2:113" ht="13.5" thickBot="1">
      <c r="B37" s="1202"/>
      <c r="C37" s="490"/>
      <c r="D37" s="489"/>
      <c r="E37" s="489" t="s">
        <v>940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489"/>
      <c r="AJ37" s="489"/>
      <c r="AK37" s="1017">
        <v>0</v>
      </c>
      <c r="AM37" s="1077"/>
      <c r="AN37" s="1074"/>
      <c r="AO37" s="1081"/>
      <c r="AP37" s="1078"/>
      <c r="AQ37" s="1074"/>
      <c r="AR37" s="1078"/>
      <c r="AS37" s="1102"/>
      <c r="AT37" s="1078"/>
      <c r="BB37" s="80"/>
      <c r="BC37" s="80"/>
      <c r="BD37" s="80"/>
      <c r="BE37" s="473" t="s">
        <v>1078</v>
      </c>
      <c r="BU37" s="226"/>
      <c r="BV37" s="51"/>
      <c r="BW37" s="80"/>
      <c r="BX37" s="80"/>
      <c r="BY37" s="80"/>
      <c r="BZ37" s="80"/>
      <c r="CA37" s="80"/>
      <c r="CB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</row>
    <row r="38" spans="2:113" ht="16.5" thickBot="1">
      <c r="B38" s="1202"/>
      <c r="C38" s="328"/>
      <c r="D38" s="328"/>
      <c r="E38" s="328" t="s">
        <v>941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328"/>
      <c r="AJ38" s="328"/>
      <c r="AK38" s="1021">
        <f>AO38</f>
        <v>1.1285274019020273E-2</v>
      </c>
      <c r="AM38" s="1077"/>
      <c r="AN38" s="1074"/>
      <c r="AO38" s="1081">
        <f>BR61*(1+AP53)</f>
        <v>1.1285274019020273E-2</v>
      </c>
      <c r="AP38" s="1078">
        <f>AO38*G36</f>
        <v>0.96777361573796694</v>
      </c>
      <c r="AQ38" s="1074"/>
      <c r="AR38" s="1078"/>
      <c r="AS38" s="1102"/>
      <c r="AT38" s="1078"/>
      <c r="BB38" s="80"/>
      <c r="BC38" s="80"/>
      <c r="BD38" s="80"/>
      <c r="BE38" s="1258" t="s">
        <v>293</v>
      </c>
      <c r="BF38" s="1259"/>
      <c r="BG38" s="1259"/>
      <c r="BH38" s="1259"/>
      <c r="BI38" s="1259"/>
      <c r="BJ38" s="1259"/>
      <c r="BK38" s="1259"/>
      <c r="BL38" s="1259"/>
      <c r="BM38" s="1259"/>
      <c r="BN38" s="1259"/>
      <c r="BO38" s="1259"/>
      <c r="BP38" s="1259"/>
      <c r="BQ38" s="1261" t="s">
        <v>889</v>
      </c>
      <c r="BR38" s="1262"/>
      <c r="BS38" s="1262"/>
      <c r="BT38" s="1262"/>
      <c r="BU38" s="226"/>
      <c r="BV38" s="51"/>
      <c r="BW38" s="80"/>
      <c r="BX38" s="80"/>
      <c r="BY38" s="80"/>
      <c r="BZ38" s="80"/>
      <c r="CA38" s="80"/>
      <c r="CB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</row>
    <row r="39" spans="2:113" ht="16.5" thickBot="1">
      <c r="B39" s="1202"/>
      <c r="C39" s="490"/>
      <c r="D39" s="489"/>
      <c r="E39" s="489" t="s">
        <v>942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489"/>
      <c r="AJ39" s="489"/>
      <c r="AK39" s="1017">
        <f>AQ39</f>
        <v>2.2570724673446939E-3</v>
      </c>
      <c r="AM39" s="1077"/>
      <c r="AN39" s="1074"/>
      <c r="AO39" s="1081"/>
      <c r="AP39" s="1078"/>
      <c r="AQ39" s="1074">
        <f>BS61*(1+AR53)</f>
        <v>2.2570724673446939E-3</v>
      </c>
      <c r="AR39" s="1078">
        <f>AQ39*G36</f>
        <v>0.19355623789225643</v>
      </c>
      <c r="AS39" s="1102"/>
      <c r="AT39" s="1078"/>
      <c r="AV39" s="1258" t="s">
        <v>600</v>
      </c>
      <c r="AW39" s="1259"/>
      <c r="AX39" s="1259"/>
      <c r="AY39" s="1259"/>
      <c r="AZ39" s="1260"/>
      <c r="BA39" s="80"/>
      <c r="BD39" s="80"/>
      <c r="BE39" s="1152" t="s">
        <v>285</v>
      </c>
      <c r="BF39" s="1152" t="s">
        <v>394</v>
      </c>
      <c r="BG39" s="1153" t="s">
        <v>395</v>
      </c>
      <c r="BH39" s="1151" t="s">
        <v>884</v>
      </c>
      <c r="BI39" s="1151" t="s">
        <v>885</v>
      </c>
      <c r="BJ39" s="1152" t="s">
        <v>886</v>
      </c>
      <c r="BK39" s="1152" t="s">
        <v>413</v>
      </c>
      <c r="BL39" s="1153" t="s">
        <v>883</v>
      </c>
      <c r="BM39" s="1151" t="s">
        <v>887</v>
      </c>
      <c r="BN39" s="1152" t="s">
        <v>888</v>
      </c>
      <c r="BO39" s="1154" t="s">
        <v>216</v>
      </c>
      <c r="BP39" s="1154" t="s">
        <v>216</v>
      </c>
      <c r="BQ39" s="1157" t="s">
        <v>217</v>
      </c>
      <c r="BR39" s="1157" t="s">
        <v>882</v>
      </c>
      <c r="BS39" s="1157" t="s">
        <v>219</v>
      </c>
      <c r="BT39" s="1157" t="s">
        <v>883</v>
      </c>
      <c r="BU39" s="226"/>
      <c r="BV39" s="51"/>
      <c r="BW39" s="80"/>
      <c r="BX39" s="80"/>
      <c r="BY39" s="80"/>
      <c r="BZ39" s="80"/>
      <c r="CA39" s="80"/>
      <c r="CB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</row>
    <row r="40" spans="2:113" ht="13.5" thickBot="1">
      <c r="B40" s="1202"/>
      <c r="C40" s="909"/>
      <c r="D40" s="909"/>
      <c r="E40" s="909" t="s">
        <v>943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09"/>
      <c r="AJ40" s="909"/>
      <c r="AK40" s="1022">
        <f>AS40</f>
        <v>5.3150648867639498E-4</v>
      </c>
      <c r="AM40" s="1099"/>
      <c r="AN40" s="1079"/>
      <c r="AO40" s="1100"/>
      <c r="AP40" s="1080"/>
      <c r="AQ40" s="1079"/>
      <c r="AR40" s="1080"/>
      <c r="AS40" s="1101">
        <f>BT61*(1+$AT$53)</f>
        <v>5.3150648867639498E-4</v>
      </c>
      <c r="AT40" s="1080">
        <f>AS40*G36</f>
        <v>4.5579571702699433E-2</v>
      </c>
      <c r="AV40" s="884"/>
      <c r="AW40" s="885" t="s">
        <v>826</v>
      </c>
      <c r="AX40" s="885" t="s">
        <v>825</v>
      </c>
      <c r="AY40" s="886" t="s">
        <v>827</v>
      </c>
      <c r="AZ40" s="884" t="s">
        <v>828</v>
      </c>
      <c r="BA40" s="80"/>
      <c r="BB40" s="80"/>
      <c r="BC40" s="80"/>
      <c r="BD40" s="80"/>
      <c r="BE40" s="1147" t="s">
        <v>48</v>
      </c>
      <c r="BF40" s="1148">
        <v>6419</v>
      </c>
      <c r="BG40" s="1148">
        <v>535137</v>
      </c>
      <c r="BH40" s="1148">
        <v>52</v>
      </c>
      <c r="BI40" s="1149">
        <v>-505747</v>
      </c>
      <c r="BJ40" s="1147">
        <v>11249</v>
      </c>
      <c r="BK40" s="1148">
        <v>2509515</v>
      </c>
      <c r="BL40" s="1148">
        <v>1893006</v>
      </c>
      <c r="BM40" s="1148">
        <v>5793778</v>
      </c>
      <c r="BN40" s="1148">
        <v>31852</v>
      </c>
      <c r="BO40" s="1148">
        <v>9733652</v>
      </c>
      <c r="BP40" s="1148">
        <f>DwellingStocks!O19</f>
        <v>11735.038424732089</v>
      </c>
      <c r="BQ40" s="1150">
        <f>((BP40/BF40)*$BF$18*(BI40+BJ40)*0.0000000036)/(BP40/1000)</f>
        <v>-2.0601927769047272E-4</v>
      </c>
      <c r="BR40" s="1150">
        <f>((BP40/BF40)*(BM40+BN40)*0.0000000036)/(BP40/1000)</f>
        <v>3.2672173235706501E-3</v>
      </c>
      <c r="BS40" s="1150">
        <f>((BP40/BF40)*(BK40)*0.0000000036)/(BP40/1000)</f>
        <v>1.4074238978033964E-3</v>
      </c>
      <c r="BT40" s="1150">
        <f>((BP40/BF40)*(BL40)*0.0000000036)/(BP40/1000)</f>
        <v>1.0616640598224022E-3</v>
      </c>
      <c r="BU40" s="226"/>
      <c r="BV40" s="51"/>
      <c r="BW40" s="80"/>
      <c r="BX40" s="80"/>
      <c r="BY40" s="80"/>
      <c r="BZ40" s="80"/>
      <c r="CA40" s="80"/>
      <c r="CB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</row>
    <row r="41" spans="2:113">
      <c r="B41" s="1202"/>
      <c r="C41" s="905" t="str">
        <f>AX13</f>
        <v>R-BLD_Att_F</v>
      </c>
      <c r="D41" s="906" t="str">
        <f>AY13</f>
        <v>Residential Building Attached _ F</v>
      </c>
      <c r="E41" s="906" t="str">
        <f>COMM!O22</f>
        <v>RSDSH_Att-F</v>
      </c>
      <c r="F41" s="906" t="s">
        <v>939</v>
      </c>
      <c r="G41" s="908">
        <f>BG15/1000</f>
        <v>38.588997221862925</v>
      </c>
      <c r="H41" s="908">
        <f>DwellingStocks!J41/1000</f>
        <v>0.37257869570959756</v>
      </c>
      <c r="I41" s="908">
        <f>DwellingStocks!M41/1000</f>
        <v>17.538434579705495</v>
      </c>
      <c r="J41" s="908">
        <f>DwellingStocks!P41/1000</f>
        <v>0.88444249685002763</v>
      </c>
      <c r="K41" s="908">
        <f>DwellingStocks!S41/1000</f>
        <v>0.6304540164076885</v>
      </c>
      <c r="L41" s="908">
        <f>DwellingStocks!V41/1000</f>
        <v>0.66228333832413722</v>
      </c>
      <c r="M41" s="908">
        <f>DwellingStocks!Y41/1000</f>
        <v>0.23239294718547399</v>
      </c>
      <c r="N41" s="908">
        <f>DwellingStocks!AB41/1000</f>
        <v>0.77516270290958822</v>
      </c>
      <c r="O41" s="908">
        <f>DwellingStocks!AE41/1000</f>
        <v>0.58023108428713355</v>
      </c>
      <c r="P41" s="908">
        <f>DwellingStocks!AH41/1000</f>
        <v>0.99310463318205289</v>
      </c>
      <c r="Q41" s="908">
        <f>DwellingStocks!AK41/1000</f>
        <v>0.63433573730536608</v>
      </c>
      <c r="R41" s="908">
        <f>DwellingStocks!AN41/1000</f>
        <v>0.90022665093827547</v>
      </c>
      <c r="S41" s="908">
        <f>DwellingStocks!AQ41/1000</f>
        <v>1.046255880034165</v>
      </c>
      <c r="T41" s="908">
        <f>DwellingStocks!AT41/1000</f>
        <v>0.71403824423400608</v>
      </c>
      <c r="U41" s="908">
        <f>DwellingStocks!AW41/1000</f>
        <v>3.7526414231299081</v>
      </c>
      <c r="V41" s="908">
        <f>DwellingStocks!AZ41/1000</f>
        <v>0.78619753701981232</v>
      </c>
      <c r="W41" s="908">
        <f>DwellingStocks!BC41/1000</f>
        <v>1.4021232300703876</v>
      </c>
      <c r="X41" s="908">
        <f>DwellingStocks!BF41/1000</f>
        <v>1.4817041436659</v>
      </c>
      <c r="Y41" s="908">
        <f>DwellingStocks!BI41/1000</f>
        <v>0.92478182917101326</v>
      </c>
      <c r="Z41" s="908">
        <f>DwellingStocks!BL41/1000</f>
        <v>1.2880757475645694</v>
      </c>
      <c r="AA41" s="908">
        <f>DwellingStocks!BO41/1000</f>
        <v>0.21902234500481851</v>
      </c>
      <c r="AB41" s="908">
        <f>DwellingStocks!BR41/1000</f>
        <v>0.63900308699600672</v>
      </c>
      <c r="AC41" s="908">
        <f>DwellingStocks!BU41/1000</f>
        <v>0.34476674695943205</v>
      </c>
      <c r="AD41" s="908">
        <f>DwellingStocks!BX41/1000</f>
        <v>0.47800981992356589</v>
      </c>
      <c r="AE41" s="908">
        <f>DwellingStocks!CA41/1000</f>
        <v>0.30747985578397702</v>
      </c>
      <c r="AF41" s="908">
        <f>DwellingStocks!CD41/1000</f>
        <v>0.70642316442867004</v>
      </c>
      <c r="AG41" s="908">
        <f>DwellingStocks!CG41/1000</f>
        <v>0.29482728507184597</v>
      </c>
      <c r="AH41" s="908">
        <v>1</v>
      </c>
      <c r="AI41" s="906">
        <v>100</v>
      </c>
      <c r="AJ41" s="906">
        <v>1</v>
      </c>
      <c r="AK41" s="1014">
        <f>AM41</f>
        <v>5.4909672900700347E-2</v>
      </c>
      <c r="AM41" s="1077">
        <f>BQ62*DwellingStocks!X25*(1+AN53)</f>
        <v>5.4909672900700347E-2</v>
      </c>
      <c r="AN41" s="1074">
        <f>AM41*G41</f>
        <v>2.1189092150185278</v>
      </c>
      <c r="AO41" s="1081"/>
      <c r="AP41" s="1078"/>
      <c r="AQ41" s="1074"/>
      <c r="AR41" s="1078"/>
      <c r="AS41" s="1102"/>
      <c r="AT41" s="1078"/>
      <c r="AV41" s="887" t="s">
        <v>42</v>
      </c>
      <c r="AW41" s="896">
        <v>37772</v>
      </c>
      <c r="AX41" s="888">
        <f>AW41/SUM(AW41+AY41)</f>
        <v>0.58696834548025667</v>
      </c>
      <c r="AY41" s="896">
        <v>26579</v>
      </c>
      <c r="AZ41" s="889">
        <f>AY41/SUM(AW41+AY41)</f>
        <v>0.41303165451974327</v>
      </c>
      <c r="BA41" s="80"/>
      <c r="BB41" s="80"/>
      <c r="BC41" s="80"/>
      <c r="BD41" s="80"/>
      <c r="BE41" s="1143" t="s">
        <v>50</v>
      </c>
      <c r="BF41" s="1144">
        <v>3209</v>
      </c>
      <c r="BG41" s="1144">
        <v>264012</v>
      </c>
      <c r="BH41" s="1144">
        <v>91</v>
      </c>
      <c r="BI41" s="1145">
        <v>5149071</v>
      </c>
      <c r="BJ41" s="1143">
        <v>157450</v>
      </c>
      <c r="BK41" s="1144">
        <v>1694468</v>
      </c>
      <c r="BL41" s="1144">
        <v>638663</v>
      </c>
      <c r="BM41" s="1144">
        <v>6968385</v>
      </c>
      <c r="BN41" s="1144">
        <v>83330</v>
      </c>
      <c r="BO41" s="1144">
        <v>14691367</v>
      </c>
      <c r="BP41" s="1148">
        <f>DwellingStocks!O20</f>
        <v>5197.6132443555907</v>
      </c>
      <c r="BQ41" s="1146">
        <f>((BP41/BF41)*$BF$18*(BI41+BJ41)*0.0000000036)/(BP41/1000)</f>
        <v>4.4223271439528845E-3</v>
      </c>
      <c r="BR41" s="1146">
        <f t="shared" ref="BR41:BR42" si="3">((BP41/BF41)*(BM41+BN41)*0.0000000036)/(BP41/1000)</f>
        <v>7.9109298846992849E-3</v>
      </c>
      <c r="BS41" s="1146">
        <f t="shared" ref="BS41:BS42" si="4">((BP41/BF41)*(BK41)*0.0000000036)/(BP41/1000)</f>
        <v>1.9009301339981304E-3</v>
      </c>
      <c r="BT41" s="1146">
        <f t="shared" ref="BT41:BT42" si="5">((BP41/BF41)*(BL41)*0.0000000036)/(BP41/1000)</f>
        <v>7.1648077282642582E-4</v>
      </c>
      <c r="BU41" s="226"/>
      <c r="BV41" s="51"/>
      <c r="BW41" s="80"/>
      <c r="BX41" s="80"/>
      <c r="BY41" s="80"/>
      <c r="BZ41" s="80"/>
      <c r="CA41" s="80"/>
      <c r="CB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</row>
    <row r="42" spans="2:113">
      <c r="B42" s="1202"/>
      <c r="C42" s="490"/>
      <c r="D42" s="489"/>
      <c r="E42" s="489" t="s">
        <v>940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489"/>
      <c r="AJ42" s="489"/>
      <c r="AK42" s="1017">
        <v>0</v>
      </c>
      <c r="AM42" s="1077"/>
      <c r="AN42" s="1074"/>
      <c r="AO42" s="1081"/>
      <c r="AP42" s="1078"/>
      <c r="AQ42" s="1074"/>
      <c r="AR42" s="1078"/>
      <c r="AS42" s="1102"/>
      <c r="AT42" s="1078"/>
      <c r="AV42" s="890" t="s">
        <v>44</v>
      </c>
      <c r="AW42" s="897">
        <v>12745</v>
      </c>
      <c r="AX42" s="891">
        <f t="shared" ref="AX42:AX43" si="6">AW42/SUM(AW42+AY42)</f>
        <v>0.36680481206469812</v>
      </c>
      <c r="AY42" s="897">
        <v>22001</v>
      </c>
      <c r="AZ42" s="892">
        <f t="shared" ref="AZ42:AZ43" si="7">AY42/SUM(AW42+AY42)</f>
        <v>0.63319518793530194</v>
      </c>
      <c r="BA42" s="80"/>
      <c r="BB42" s="80"/>
      <c r="BC42" s="80"/>
      <c r="BD42" s="80"/>
      <c r="BE42" s="1147" t="s">
        <v>52</v>
      </c>
      <c r="BF42" s="1148">
        <v>8665</v>
      </c>
      <c r="BG42" s="1148">
        <v>712223</v>
      </c>
      <c r="BH42" s="1148">
        <v>114</v>
      </c>
      <c r="BI42" s="1149">
        <v>24443713</v>
      </c>
      <c r="BJ42" s="1147">
        <v>1103093</v>
      </c>
      <c r="BK42" s="1148">
        <v>5068146</v>
      </c>
      <c r="BL42" s="1148">
        <v>1589124</v>
      </c>
      <c r="BM42" s="1148">
        <v>23824149</v>
      </c>
      <c r="BN42" s="1148">
        <v>271620</v>
      </c>
      <c r="BO42" s="1148">
        <v>56299844</v>
      </c>
      <c r="BP42" s="1148">
        <f>DwellingStocks!O21</f>
        <v>13979.419134898935</v>
      </c>
      <c r="BQ42" s="1150">
        <f t="shared" ref="BQ42:BQ48" si="8">((BP42/BF42)*$BF$18*(BI42+BJ42)*0.0000000036)/(BP42/1000)</f>
        <v>7.8845831836233862E-3</v>
      </c>
      <c r="BR42" s="1150">
        <f t="shared" si="3"/>
        <v>1.0010936918638198E-2</v>
      </c>
      <c r="BS42" s="1150">
        <f t="shared" si="4"/>
        <v>2.1056348066935946E-3</v>
      </c>
      <c r="BT42" s="1150">
        <f t="shared" si="5"/>
        <v>6.6022462781304097E-4</v>
      </c>
      <c r="BU42" s="226"/>
      <c r="BV42" s="51"/>
      <c r="BW42" s="80"/>
      <c r="BX42" s="80"/>
      <c r="BY42" s="80"/>
      <c r="BZ42" s="80"/>
      <c r="CA42" s="80"/>
      <c r="CB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</row>
    <row r="43" spans="2:113">
      <c r="B43" s="1202"/>
      <c r="C43" s="328"/>
      <c r="D43" s="328"/>
      <c r="E43" s="328" t="s">
        <v>941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328"/>
      <c r="AJ43" s="328"/>
      <c r="AK43" s="1021">
        <f>AO43</f>
        <v>1.1715972862635407E-2</v>
      </c>
      <c r="AM43" s="1077"/>
      <c r="AN43" s="1074"/>
      <c r="AO43" s="1081">
        <f>BR62*(1+AP53)</f>
        <v>1.1715972862635407E-2</v>
      </c>
      <c r="AP43" s="1078">
        <f>AO43*G41</f>
        <v>0.45210764424765915</v>
      </c>
      <c r="AQ43" s="1074"/>
      <c r="AR43" s="1078"/>
      <c r="AS43" s="1102"/>
      <c r="AT43" s="1078"/>
      <c r="AV43" s="893" t="s">
        <v>46</v>
      </c>
      <c r="AW43" s="898">
        <v>6299</v>
      </c>
      <c r="AX43" s="894">
        <f t="shared" si="6"/>
        <v>0.35199776473875383</v>
      </c>
      <c r="AY43" s="898">
        <v>11596</v>
      </c>
      <c r="AZ43" s="895">
        <f t="shared" si="7"/>
        <v>0.64800223526124612</v>
      </c>
      <c r="BA43" s="80"/>
      <c r="BB43" s="80"/>
      <c r="BC43" s="80"/>
      <c r="BD43" s="80"/>
      <c r="BE43" s="1143" t="s">
        <v>54</v>
      </c>
      <c r="BF43" s="1144">
        <v>13570</v>
      </c>
      <c r="BG43" s="1144">
        <v>1073828</v>
      </c>
      <c r="BH43" s="1144">
        <v>138</v>
      </c>
      <c r="BI43" s="1145">
        <v>50858810</v>
      </c>
      <c r="BJ43" s="1143">
        <v>3129098</v>
      </c>
      <c r="BK43" s="1144">
        <v>7944420</v>
      </c>
      <c r="BL43" s="1144">
        <v>2305495</v>
      </c>
      <c r="BM43" s="1144">
        <v>41205233</v>
      </c>
      <c r="BN43" s="1144">
        <v>896605</v>
      </c>
      <c r="BO43" s="1144">
        <v>106339660</v>
      </c>
      <c r="BP43" s="1148">
        <f>DwellingStocks!O22</f>
        <v>21709.86153487581</v>
      </c>
      <c r="BQ43" s="1146">
        <f t="shared" si="8"/>
        <v>1.0639650151914029E-2</v>
      </c>
      <c r="BR43" s="1146">
        <f t="shared" ref="BR43:BR48" si="9">((BP43/BF43)*(BM43+BN43)*0.0000000036)/(BP43/1000)</f>
        <v>1.1169242210759028E-2</v>
      </c>
      <c r="BS43" s="1146">
        <f t="shared" ref="BS43:BS48" si="10">((BP43/BF43)*(BK43)*0.0000000036)/(BP43/1000)</f>
        <v>2.1075837877671333E-3</v>
      </c>
      <c r="BT43" s="1146">
        <f t="shared" ref="BT43:BT48" si="11">((BP43/BF43)*(BL43)*0.0000000036)/(BP43/1000)</f>
        <v>6.1162726602800302E-4</v>
      </c>
      <c r="BU43" s="226"/>
      <c r="BV43" s="51"/>
      <c r="BW43" s="80"/>
      <c r="BX43" s="80"/>
      <c r="BY43" s="80"/>
      <c r="BZ43" s="80"/>
      <c r="CA43" s="80"/>
      <c r="CB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</row>
    <row r="44" spans="2:113">
      <c r="B44" s="1202"/>
      <c r="C44" s="490"/>
      <c r="D44" s="489"/>
      <c r="E44" s="489" t="s">
        <v>942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489"/>
      <c r="AJ44" s="489"/>
      <c r="AK44" s="1017">
        <f>AQ44</f>
        <v>2.2582277438868716E-3</v>
      </c>
      <c r="AM44" s="1077"/>
      <c r="AN44" s="1074"/>
      <c r="AO44" s="1081"/>
      <c r="AP44" s="1078"/>
      <c r="AQ44" s="1074">
        <f>BS62*(1+AR53)</f>
        <v>2.2582277438868716E-3</v>
      </c>
      <c r="AR44" s="1078">
        <f>AQ44*G41</f>
        <v>8.7142744135184275E-2</v>
      </c>
      <c r="AS44" s="1102"/>
      <c r="AT44" s="1078"/>
      <c r="AV44" s="80"/>
      <c r="AW44" s="80"/>
      <c r="AX44" s="80"/>
      <c r="AY44" s="80"/>
      <c r="AZ44" s="80"/>
      <c r="BA44" s="80"/>
      <c r="BB44" s="80"/>
      <c r="BC44" s="80"/>
      <c r="BD44" s="80"/>
      <c r="BE44" s="1147" t="s">
        <v>56</v>
      </c>
      <c r="BF44" s="1148">
        <v>45566</v>
      </c>
      <c r="BG44" s="1148">
        <v>3308771</v>
      </c>
      <c r="BH44" s="1148">
        <v>187</v>
      </c>
      <c r="BI44" s="1149">
        <v>191371995</v>
      </c>
      <c r="BJ44" s="1147">
        <v>20181333</v>
      </c>
      <c r="BK44" s="1148">
        <v>24809831</v>
      </c>
      <c r="BL44" s="1148">
        <v>5185837</v>
      </c>
      <c r="BM44" s="1148">
        <v>135290780</v>
      </c>
      <c r="BN44" s="1148">
        <v>5131131</v>
      </c>
      <c r="BO44" s="1148">
        <v>381970906</v>
      </c>
      <c r="BP44" s="1148">
        <f>DwellingStocks!O23</f>
        <v>71167.091754613168</v>
      </c>
      <c r="BQ44" s="1150">
        <f t="shared" si="8"/>
        <v>1.2416227238810909E-2</v>
      </c>
      <c r="BR44" s="1150">
        <f t="shared" si="9"/>
        <v>1.1094212342536103E-2</v>
      </c>
      <c r="BS44" s="1150">
        <f t="shared" si="10"/>
        <v>1.9601323706272223E-3</v>
      </c>
      <c r="BT44" s="1150">
        <f t="shared" si="11"/>
        <v>4.097136724750911E-4</v>
      </c>
      <c r="BV44" s="80"/>
      <c r="BW44" s="80"/>
      <c r="BX44" s="80"/>
      <c r="BY44" s="80"/>
      <c r="BZ44" s="80"/>
      <c r="CA44" s="80"/>
      <c r="CB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</row>
    <row r="45" spans="2:113" ht="13.5" thickBot="1">
      <c r="B45" s="1202"/>
      <c r="C45" s="909"/>
      <c r="D45" s="909"/>
      <c r="E45" s="909" t="s">
        <v>943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09"/>
      <c r="AJ45" s="909"/>
      <c r="AK45" s="1022">
        <f>AS45</f>
        <v>5.2463910306234146E-4</v>
      </c>
      <c r="AM45" s="1077"/>
      <c r="AN45" s="1074"/>
      <c r="AO45" s="1081"/>
      <c r="AP45" s="1078"/>
      <c r="AQ45" s="1074"/>
      <c r="AR45" s="1078"/>
      <c r="AS45" s="1102">
        <f>BT62*(1+$AT$53)</f>
        <v>5.2463910306234146E-4</v>
      </c>
      <c r="AT45" s="1078">
        <f>AS45*G41</f>
        <v>2.0245296890553353E-2</v>
      </c>
      <c r="AV45" s="80"/>
      <c r="AW45" s="80"/>
      <c r="AX45" s="80"/>
      <c r="AY45" s="80"/>
      <c r="AZ45" s="80"/>
      <c r="BA45" s="80"/>
      <c r="BB45" s="80"/>
      <c r="BC45" s="80"/>
      <c r="BD45" s="80"/>
      <c r="BE45" s="1143" t="s">
        <v>58</v>
      </c>
      <c r="BF45" s="1144">
        <v>30979</v>
      </c>
      <c r="BG45" s="1144">
        <v>2017902</v>
      </c>
      <c r="BH45" s="1144">
        <v>261</v>
      </c>
      <c r="BI45" s="1145">
        <v>133224360</v>
      </c>
      <c r="BJ45" s="1143">
        <v>19396995</v>
      </c>
      <c r="BK45" s="1144">
        <v>15123200</v>
      </c>
      <c r="BL45" s="1144">
        <v>1533922</v>
      </c>
      <c r="BM45" s="1144">
        <v>78676858</v>
      </c>
      <c r="BN45" s="1144">
        <v>2505229</v>
      </c>
      <c r="BO45" s="1144">
        <v>250460563</v>
      </c>
      <c r="BP45" s="1148">
        <f>DwellingStocks!O24</f>
        <v>47490.854787158918</v>
      </c>
      <c r="BQ45" s="1146">
        <f>((BP45/BF45)*$BF$18*(BI45+BJ45)*0.0000000036)/(BP45/1000)</f>
        <v>1.3175242175504588E-2</v>
      </c>
      <c r="BR45" s="1146">
        <f t="shared" si="9"/>
        <v>9.433987966041512E-3</v>
      </c>
      <c r="BS45" s="1146">
        <f t="shared" si="10"/>
        <v>1.7574330998418282E-3</v>
      </c>
      <c r="BT45" s="1146">
        <f t="shared" si="11"/>
        <v>1.7825362987830467E-4</v>
      </c>
      <c r="BV45" s="80"/>
      <c r="BW45" s="80"/>
      <c r="BX45" s="80"/>
      <c r="BY45" s="80"/>
      <c r="BZ45" s="80"/>
      <c r="CA45" s="80"/>
      <c r="CB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</row>
    <row r="46" spans="2:113">
      <c r="B46" s="1202"/>
      <c r="C46" s="905" t="str">
        <f>AX14</f>
        <v>R-BLD_Att_G</v>
      </c>
      <c r="D46" s="906" t="str">
        <f>AY14</f>
        <v>Residential Building Attached _ G</v>
      </c>
      <c r="E46" s="906" t="str">
        <f>COMM!O25</f>
        <v>RSDSH_Att-G</v>
      </c>
      <c r="F46" s="906" t="s">
        <v>939</v>
      </c>
      <c r="G46" s="908">
        <f>BG16/1000</f>
        <v>38.905107366988204</v>
      </c>
      <c r="H46" s="908">
        <f>DwellingStocks!J42/1000</f>
        <v>0.34947304016171554</v>
      </c>
      <c r="I46" s="908">
        <f>DwellingStocks!M42/1000</f>
        <v>14.876029523440319</v>
      </c>
      <c r="J46" s="908">
        <f>DwellingStocks!P42/1000</f>
        <v>0.9538821970159389</v>
      </c>
      <c r="K46" s="908">
        <f>DwellingStocks!S42/1000</f>
        <v>0.66547923954144894</v>
      </c>
      <c r="L46" s="908">
        <f>DwellingStocks!V42/1000</f>
        <v>0.73925140196721262</v>
      </c>
      <c r="M46" s="908">
        <f>DwellingStocks!Y42/1000</f>
        <v>0.21247355171243337</v>
      </c>
      <c r="N46" s="908">
        <f>DwellingStocks!AB42/1000</f>
        <v>1.1400405442373234</v>
      </c>
      <c r="O46" s="908">
        <f>DwellingStocks!AE42/1000</f>
        <v>0.54765126404641207</v>
      </c>
      <c r="P46" s="908">
        <f>DwellingStocks!AH42/1000</f>
        <v>0.95905533147295396</v>
      </c>
      <c r="Q46" s="908">
        <f>DwellingStocks!AK42/1000</f>
        <v>0.88807003222751246</v>
      </c>
      <c r="R46" s="908">
        <f>DwellingStocks!AN42/1000</f>
        <v>1.0682911458454212</v>
      </c>
      <c r="S46" s="908">
        <f>DwellingStocks!AQ42/1000</f>
        <v>1.1446660865720322</v>
      </c>
      <c r="T46" s="908">
        <f>DwellingStocks!AT42/1000</f>
        <v>0.70262667412067725</v>
      </c>
      <c r="U46" s="908">
        <f>DwellingStocks!AW42/1000</f>
        <v>4.4918808301123159</v>
      </c>
      <c r="V46" s="908">
        <f>DwellingStocks!AZ42/1000</f>
        <v>0.88066313255320061</v>
      </c>
      <c r="W46" s="908">
        <f>DwellingStocks!BC42/1000</f>
        <v>1.4974610346941655</v>
      </c>
      <c r="X46" s="908">
        <f>DwellingStocks!BF42/1000</f>
        <v>1.844536023948552</v>
      </c>
      <c r="Y46" s="908">
        <f>DwellingStocks!BI42/1000</f>
        <v>1.0467893745109749</v>
      </c>
      <c r="Z46" s="908">
        <f>DwellingStocks!BL42/1000</f>
        <v>1.2423545765983852</v>
      </c>
      <c r="AA46" s="908">
        <f>DwellingStocks!BO42/1000</f>
        <v>0.20728900509384607</v>
      </c>
      <c r="AB46" s="908">
        <f>DwellingStocks!BR42/1000</f>
        <v>0.90891278786454877</v>
      </c>
      <c r="AC46" s="908">
        <f>DwellingStocks!BU42/1000</f>
        <v>0.33374680527579725</v>
      </c>
      <c r="AD46" s="908">
        <f>DwellingStocks!BX42/1000</f>
        <v>0.58022575625942274</v>
      </c>
      <c r="AE46" s="908">
        <f>DwellingStocks!CA42/1000</f>
        <v>0.41773778386813043</v>
      </c>
      <c r="AF46" s="908">
        <f>DwellingStocks!CD42/1000</f>
        <v>0.89179661892413664</v>
      </c>
      <c r="AG46" s="908">
        <f>DwellingStocks!CG42/1000</f>
        <v>0.31472360492332024</v>
      </c>
      <c r="AH46" s="908">
        <v>1</v>
      </c>
      <c r="AI46" s="906">
        <v>100</v>
      </c>
      <c r="AJ46" s="906">
        <v>1</v>
      </c>
      <c r="AK46" s="1014">
        <f>AM46</f>
        <v>5.6761209928747572E-2</v>
      </c>
      <c r="AM46" s="1095">
        <f>BQ63*DwellingStocks!X26*(1+AN53)</f>
        <v>5.6761209928747572E-2</v>
      </c>
      <c r="AN46" s="1096">
        <f>AM46*G46</f>
        <v>2.2083009665580811</v>
      </c>
      <c r="AO46" s="1097"/>
      <c r="AP46" s="1098"/>
      <c r="AQ46" s="1096"/>
      <c r="AR46" s="1098"/>
      <c r="AS46" s="1103"/>
      <c r="AT46" s="1098"/>
      <c r="AV46" s="80"/>
      <c r="AW46" s="80"/>
      <c r="AX46" s="80"/>
      <c r="AY46" s="80"/>
      <c r="AZ46" s="80"/>
      <c r="BA46" s="80"/>
      <c r="BB46" s="80"/>
      <c r="BC46" s="80"/>
      <c r="BD46" s="80"/>
      <c r="BE46" s="1147" t="s">
        <v>60</v>
      </c>
      <c r="BF46" s="1148">
        <v>15595</v>
      </c>
      <c r="BG46" s="1148">
        <v>931541</v>
      </c>
      <c r="BH46" s="1148">
        <v>337</v>
      </c>
      <c r="BI46" s="1149">
        <v>83766308</v>
      </c>
      <c r="BJ46" s="1147">
        <v>16239436</v>
      </c>
      <c r="BK46" s="1148">
        <v>7086953</v>
      </c>
      <c r="BL46" s="1148">
        <v>575189</v>
      </c>
      <c r="BM46" s="1148">
        <v>37375430</v>
      </c>
      <c r="BN46" s="1148">
        <v>1099500</v>
      </c>
      <c r="BO46" s="1148">
        <v>146142817</v>
      </c>
      <c r="BP46" s="1148">
        <f>DwellingStocks!O25</f>
        <v>23790.684938210514</v>
      </c>
      <c r="BQ46" s="1150">
        <f>((BP46/BF46)*$BF$18*(BI46+BJ46)*0.0000000036)/(BP46/1000)</f>
        <v>1.714945261270449E-2</v>
      </c>
      <c r="BR46" s="1150">
        <f t="shared" si="9"/>
        <v>8.8816766912471947E-3</v>
      </c>
      <c r="BS46" s="1150">
        <f t="shared" si="10"/>
        <v>1.6359750432831037E-3</v>
      </c>
      <c r="BT46" s="1150">
        <f t="shared" si="11"/>
        <v>1.327784802821417E-4</v>
      </c>
      <c r="BV46" s="80"/>
      <c r="BW46" s="80"/>
      <c r="BX46" s="80"/>
      <c r="BY46" s="80"/>
      <c r="BZ46" s="80"/>
      <c r="CA46" s="80"/>
      <c r="CB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</row>
    <row r="47" spans="2:113">
      <c r="B47" s="1202"/>
      <c r="C47" s="490"/>
      <c r="D47" s="489"/>
      <c r="E47" s="489" t="s">
        <v>940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489"/>
      <c r="AJ47" s="489"/>
      <c r="AK47" s="1017">
        <v>0</v>
      </c>
      <c r="AM47" s="355"/>
      <c r="AN47" s="226"/>
      <c r="AO47" s="355"/>
      <c r="AP47" s="375"/>
      <c r="AQ47" s="1074"/>
      <c r="AR47" s="1078"/>
      <c r="AS47" s="1102"/>
      <c r="AT47" s="375"/>
      <c r="AV47" s="80"/>
      <c r="AW47" s="80"/>
      <c r="AX47" s="80"/>
      <c r="AY47" s="80"/>
      <c r="AZ47" s="80"/>
      <c r="BA47" s="80"/>
      <c r="BB47" s="80"/>
      <c r="BC47" s="80"/>
      <c r="BD47" s="80"/>
      <c r="BE47" s="1143" t="s">
        <v>62</v>
      </c>
      <c r="BF47" s="1144">
        <v>5191</v>
      </c>
      <c r="BG47" s="1144">
        <v>290189</v>
      </c>
      <c r="BH47" s="1144">
        <v>413</v>
      </c>
      <c r="BI47" s="1145">
        <v>36993288</v>
      </c>
      <c r="BJ47" s="1143">
        <v>7041768</v>
      </c>
      <c r="BK47" s="1144">
        <v>2218849</v>
      </c>
      <c r="BL47" s="1144">
        <v>235069</v>
      </c>
      <c r="BM47" s="1144">
        <v>12463794</v>
      </c>
      <c r="BN47" s="1144">
        <v>507628</v>
      </c>
      <c r="BO47" s="1144">
        <v>59460396</v>
      </c>
      <c r="BP47" s="1148">
        <f>DwellingStocks!O26</f>
        <v>8010.7993972868508</v>
      </c>
      <c r="BQ47" s="1146">
        <f t="shared" si="8"/>
        <v>2.2686015294626206E-2</v>
      </c>
      <c r="BR47" s="1146">
        <f t="shared" si="9"/>
        <v>8.995784858408783E-3</v>
      </c>
      <c r="BS47" s="1146">
        <f t="shared" si="10"/>
        <v>1.5387895203236373E-3</v>
      </c>
      <c r="BT47" s="1146">
        <f t="shared" si="11"/>
        <v>1.6302223078404931E-4</v>
      </c>
      <c r="BV47" s="80"/>
      <c r="BW47" s="80"/>
      <c r="BX47" s="80"/>
      <c r="BY47" s="80"/>
      <c r="BZ47" s="80"/>
      <c r="CA47" s="80"/>
      <c r="CB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</row>
    <row r="48" spans="2:113" ht="13.5" thickBot="1">
      <c r="B48" s="1202"/>
      <c r="C48" s="328"/>
      <c r="D48" s="328"/>
      <c r="E48" s="328" t="s">
        <v>941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328"/>
      <c r="AJ48" s="328"/>
      <c r="AK48" s="1021">
        <f>AO48</f>
        <v>1.0643560961094653E-2</v>
      </c>
      <c r="AM48" s="355"/>
      <c r="AN48" s="226"/>
      <c r="AO48" s="1081">
        <f>BR63*(1+AP53)</f>
        <v>1.0643560961094653E-2</v>
      </c>
      <c r="AP48" s="1078">
        <f>AO48*G46</f>
        <v>0.41408888195847166</v>
      </c>
      <c r="AQ48" s="1074"/>
      <c r="AR48" s="1078"/>
      <c r="AS48" s="1102"/>
      <c r="AT48" s="375"/>
      <c r="AV48" s="80" t="s">
        <v>829</v>
      </c>
      <c r="AX48" s="80"/>
      <c r="AY48" s="80"/>
      <c r="AZ48" s="80"/>
      <c r="BA48" s="80"/>
      <c r="BB48" s="80"/>
      <c r="BC48" s="80"/>
      <c r="BD48" s="80"/>
      <c r="BE48" s="1147" t="s">
        <v>64</v>
      </c>
      <c r="BF48" s="1148">
        <v>5603</v>
      </c>
      <c r="BG48" s="1148">
        <v>294590</v>
      </c>
      <c r="BH48" s="1148">
        <v>602</v>
      </c>
      <c r="BI48" s="1149">
        <v>59600854</v>
      </c>
      <c r="BJ48" s="1147">
        <v>9624009</v>
      </c>
      <c r="BK48" s="1148">
        <v>2310613</v>
      </c>
      <c r="BL48" s="1148">
        <v>213528</v>
      </c>
      <c r="BM48" s="1148">
        <v>12820227</v>
      </c>
      <c r="BN48" s="1148">
        <v>550098</v>
      </c>
      <c r="BO48" s="1148">
        <v>85119330</v>
      </c>
      <c r="BP48" s="1148">
        <f>DwellingStocks!O27</f>
        <v>8658.126308421115</v>
      </c>
      <c r="BQ48" s="1150">
        <f t="shared" si="8"/>
        <v>3.3040923611834583E-2</v>
      </c>
      <c r="BR48" s="1150">
        <f t="shared" si="9"/>
        <v>8.5906068177761911E-3</v>
      </c>
      <c r="BS48" s="1150">
        <f t="shared" si="10"/>
        <v>1.4845987506692843E-3</v>
      </c>
      <c r="BT48" s="1150">
        <f t="shared" si="11"/>
        <v>1.3719450294485096E-4</v>
      </c>
    </row>
    <row r="49" spans="2:72" ht="13.5" thickBot="1">
      <c r="B49" s="1202"/>
      <c r="C49" s="490"/>
      <c r="D49" s="489"/>
      <c r="E49" s="489" t="s">
        <v>942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489"/>
      <c r="AJ49" s="489"/>
      <c r="AK49" s="1017">
        <f>AQ49</f>
        <v>2.185931039971925E-3</v>
      </c>
      <c r="AM49" s="355"/>
      <c r="AN49" s="226"/>
      <c r="AO49" s="1082"/>
      <c r="AP49" s="1083"/>
      <c r="AQ49" s="1074">
        <f>BS63*(1+AR53)</f>
        <v>2.185931039971925E-3</v>
      </c>
      <c r="AR49" s="1078">
        <f>AQ49*G46</f>
        <v>8.5043881806939919E-2</v>
      </c>
      <c r="AS49" s="1102"/>
      <c r="AT49" s="375"/>
      <c r="AV49" s="80"/>
      <c r="AW49" s="885" t="s">
        <v>825</v>
      </c>
      <c r="AX49" s="885" t="s">
        <v>828</v>
      </c>
      <c r="AY49" s="80"/>
      <c r="AZ49" s="80"/>
      <c r="BA49" s="80"/>
      <c r="BB49" s="80"/>
      <c r="BC49" s="80"/>
      <c r="BD49" s="80"/>
      <c r="BI49" s="226"/>
      <c r="BJ49" s="226"/>
      <c r="BK49" s="226"/>
      <c r="BL49" s="226"/>
      <c r="BM49" s="226"/>
      <c r="BN49" s="226"/>
      <c r="BO49" s="226"/>
      <c r="BP49" s="506" t="s">
        <v>1079</v>
      </c>
      <c r="BQ49" s="1155">
        <f>AVERAGE(BQ40:BQ48)</f>
        <v>1.3467600237253401E-2</v>
      </c>
      <c r="BR49" s="1156">
        <f t="shared" ref="BR49:BT49" si="12">AVERAGE(BR40:BR48)</f>
        <v>8.8171772237418851E-3</v>
      </c>
      <c r="BS49" s="1156">
        <f>AVERAGE(BS40:BS48)</f>
        <v>1.7665001567785923E-3</v>
      </c>
      <c r="BT49" s="1156">
        <f t="shared" si="12"/>
        <v>4.5232880476159005E-4</v>
      </c>
    </row>
    <row r="50" spans="2:72" ht="13.5" thickBot="1">
      <c r="B50" s="1202"/>
      <c r="C50" s="909"/>
      <c r="D50" s="909"/>
      <c r="E50" s="909" t="s">
        <v>943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09"/>
      <c r="AJ50" s="909"/>
      <c r="AK50" s="1022">
        <f>AS50</f>
        <v>3.7317983058552458E-4</v>
      </c>
      <c r="AM50" s="367"/>
      <c r="AN50" s="1070"/>
      <c r="AO50" s="1084"/>
      <c r="AP50" s="1085"/>
      <c r="AQ50" s="1079"/>
      <c r="AR50" s="1080"/>
      <c r="AS50" s="1101">
        <f>BT63*(1+$AT$53)</f>
        <v>3.7317983058552458E-4</v>
      </c>
      <c r="AT50" s="1080">
        <f>AS50*G46</f>
        <v>1.4518601376124303E-2</v>
      </c>
      <c r="AV50" s="887" t="s">
        <v>42</v>
      </c>
      <c r="AW50" s="888">
        <f>1-AX50</f>
        <v>0.67999999999999994</v>
      </c>
      <c r="AX50" s="888">
        <v>0.32</v>
      </c>
      <c r="AY50" s="80"/>
      <c r="AZ50" s="80"/>
      <c r="BA50" s="80"/>
      <c r="BB50" s="80"/>
      <c r="BC50" s="80"/>
      <c r="BD50" s="80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</row>
    <row r="51" spans="2:72" ht="13.5" thickBot="1">
      <c r="B51" s="1202"/>
      <c r="C51" s="1069" t="s">
        <v>252</v>
      </c>
      <c r="D51" s="1067"/>
      <c r="E51" s="1067"/>
      <c r="F51" s="1067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7"/>
      <c r="AJ51" s="1067"/>
      <c r="AK51" s="1021"/>
      <c r="AM51" s="365" t="s">
        <v>928</v>
      </c>
      <c r="AN51" s="354">
        <f>'SHWLP-Att'!AB27</f>
        <v>21.869554653679806</v>
      </c>
      <c r="AO51" s="358"/>
      <c r="AP51" s="359">
        <f>'SHWLP-Att'!AB54</f>
        <v>7.7638762179431309</v>
      </c>
      <c r="AQ51" s="358"/>
      <c r="AR51" s="359">
        <f>'SHWLP-Att'!AC59</f>
        <v>1.777616076442444</v>
      </c>
      <c r="AS51" s="358"/>
      <c r="AT51" s="359">
        <f>'SHWLP-Att'!AC60</f>
        <v>0.4922513905661115</v>
      </c>
      <c r="AV51" s="890" t="s">
        <v>44</v>
      </c>
      <c r="AW51" s="891">
        <f t="shared" ref="AW51:AW52" si="13">1-AX51</f>
        <v>0.65</v>
      </c>
      <c r="AX51" s="891">
        <v>0.35</v>
      </c>
      <c r="AY51" s="80"/>
      <c r="AZ51" s="80"/>
      <c r="BA51" s="80"/>
      <c r="BB51" s="80"/>
      <c r="BC51" s="80"/>
      <c r="BD51" s="80"/>
    </row>
    <row r="52" spans="2:72" ht="13.5" thickBot="1">
      <c r="B52" s="1202"/>
      <c r="C52" s="1069" t="s">
        <v>252</v>
      </c>
      <c r="D52" s="1067"/>
      <c r="E52" s="1067"/>
      <c r="F52" s="1067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7"/>
      <c r="AJ52" s="1067"/>
      <c r="AK52" s="1021"/>
      <c r="AM52" s="1071" t="s">
        <v>929</v>
      </c>
      <c r="AN52" s="226">
        <v>16.342539911584367</v>
      </c>
      <c r="AO52" s="355"/>
      <c r="AP52" s="375">
        <v>11.94022616223222</v>
      </c>
      <c r="AQ52" s="355"/>
      <c r="AR52" s="226">
        <v>1.9682898018529467</v>
      </c>
      <c r="AS52" s="355"/>
      <c r="AT52" s="375">
        <v>0.55560648002897184</v>
      </c>
      <c r="AV52" s="893" t="s">
        <v>46</v>
      </c>
      <c r="AW52" s="888">
        <f t="shared" si="13"/>
        <v>0.7</v>
      </c>
      <c r="AX52" s="894">
        <v>0.3</v>
      </c>
      <c r="BD52" s="80"/>
    </row>
    <row r="53" spans="2:72" ht="16.5" thickBot="1">
      <c r="B53" s="1202"/>
      <c r="C53" s="1069" t="s">
        <v>252</v>
      </c>
      <c r="D53" s="1067"/>
      <c r="E53" s="1067"/>
      <c r="F53" s="1067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7"/>
      <c r="AJ53" s="1067"/>
      <c r="AK53" s="1021"/>
      <c r="AM53" s="1072" t="s">
        <v>930</v>
      </c>
      <c r="AN53" s="1086">
        <f>((AN51-AN52)/AN52)</f>
        <v>0.33819802625524742</v>
      </c>
      <c r="AO53" s="355"/>
      <c r="AP53" s="1086">
        <f>((AP51-AP52)/AP52)</f>
        <v>-0.34977142706887571</v>
      </c>
      <c r="AQ53" s="355"/>
      <c r="AR53" s="1086">
        <f t="shared" ref="AR53:AT53" si="14">((AR51-AR52)/AR52)</f>
        <v>-9.6872790394484862E-2</v>
      </c>
      <c r="AS53" s="355"/>
      <c r="AT53" s="1086">
        <f t="shared" si="14"/>
        <v>-0.11402870869964785</v>
      </c>
      <c r="AV53" s="80"/>
      <c r="BD53" s="80"/>
      <c r="BE53" s="1258" t="s">
        <v>44</v>
      </c>
      <c r="BF53" s="1259" t="s">
        <v>44</v>
      </c>
      <c r="BG53" s="1259" t="s">
        <v>44</v>
      </c>
      <c r="BH53" s="1259" t="s">
        <v>44</v>
      </c>
      <c r="BI53" s="1259" t="s">
        <v>44</v>
      </c>
      <c r="BJ53" s="1259" t="s">
        <v>44</v>
      </c>
      <c r="BK53" s="1259" t="s">
        <v>44</v>
      </c>
      <c r="BL53" s="1259" t="s">
        <v>44</v>
      </c>
      <c r="BM53" s="1259" t="s">
        <v>44</v>
      </c>
      <c r="BN53" s="1259" t="s">
        <v>44</v>
      </c>
      <c r="BO53" s="1259" t="s">
        <v>44</v>
      </c>
      <c r="BP53" s="1259"/>
      <c r="BQ53" s="1261" t="s">
        <v>889</v>
      </c>
      <c r="BR53" s="1262"/>
      <c r="BS53" s="1262"/>
      <c r="BT53" s="1262"/>
    </row>
    <row r="54" spans="2:72">
      <c r="B54" s="1202"/>
      <c r="C54" s="1069" t="s">
        <v>252</v>
      </c>
      <c r="D54" s="1067"/>
      <c r="E54" s="1067"/>
      <c r="F54" s="1067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7"/>
      <c r="AJ54" s="1067"/>
      <c r="AK54" s="1021"/>
      <c r="AM54" s="1071" t="s">
        <v>931</v>
      </c>
      <c r="AN54" s="1074">
        <f>SUM(AN6:AN46)</f>
        <v>21.86955465367981</v>
      </c>
      <c r="AO54" s="355"/>
      <c r="AP54" s="1078">
        <f>SUM(AP6:AP50)</f>
        <v>7.76387621794313</v>
      </c>
      <c r="AQ54" s="355"/>
      <c r="AR54" s="1078">
        <f t="shared" ref="AR54" si="15">SUM(AR6:AR50)</f>
        <v>1.7776160764424436</v>
      </c>
      <c r="AS54" s="355"/>
      <c r="AT54" s="1078">
        <f>SUM(AT6:AT50)</f>
        <v>0.4922513905661115</v>
      </c>
      <c r="AV54" s="80"/>
      <c r="BD54" s="80"/>
      <c r="BE54" s="1151" t="s">
        <v>285</v>
      </c>
      <c r="BF54" s="1152" t="s">
        <v>394</v>
      </c>
      <c r="BG54" s="1152" t="s">
        <v>395</v>
      </c>
      <c r="BH54" s="1153" t="s">
        <v>884</v>
      </c>
      <c r="BI54" s="1151" t="s">
        <v>885</v>
      </c>
      <c r="BJ54" s="1151" t="s">
        <v>886</v>
      </c>
      <c r="BK54" s="1152" t="s">
        <v>413</v>
      </c>
      <c r="BL54" s="1152" t="s">
        <v>883</v>
      </c>
      <c r="BM54" s="1153" t="s">
        <v>887</v>
      </c>
      <c r="BN54" s="1151" t="s">
        <v>888</v>
      </c>
      <c r="BO54" s="1152" t="s">
        <v>216</v>
      </c>
      <c r="BP54" s="1154"/>
      <c r="BQ54" s="1157" t="s">
        <v>217</v>
      </c>
      <c r="BR54" s="1157" t="s">
        <v>882</v>
      </c>
      <c r="BS54" s="1157" t="s">
        <v>219</v>
      </c>
      <c r="BT54" s="1157" t="s">
        <v>883</v>
      </c>
    </row>
    <row r="55" spans="2:72" ht="13.5" thickBot="1">
      <c r="B55" s="1202"/>
      <c r="C55" s="1069" t="s">
        <v>252</v>
      </c>
      <c r="D55" s="1067"/>
      <c r="E55" s="1067"/>
      <c r="F55" s="1067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7"/>
      <c r="AJ55" s="1067"/>
      <c r="AK55" s="1021"/>
      <c r="AM55" s="1075" t="s">
        <v>932</v>
      </c>
      <c r="AN55" s="1076">
        <f>((AN51-AN54)/AN54)</f>
        <v>-1.6245020692283349E-16</v>
      </c>
      <c r="AO55" s="367"/>
      <c r="AP55" s="1087">
        <f t="shared" ref="AP55" si="16">((AP51-AP54)/AP54)</f>
        <v>1.1439883825652089E-16</v>
      </c>
      <c r="AQ55" s="367"/>
      <c r="AR55" s="1087">
        <f t="shared" ref="AR55" si="17">((AR51-AR54)/AR54)</f>
        <v>2.4982290368279167E-16</v>
      </c>
      <c r="AS55" s="367"/>
      <c r="AT55" s="1087">
        <f t="shared" ref="AT55" si="18">((AT51-AT54)/AT54)</f>
        <v>0</v>
      </c>
      <c r="AV55" s="80"/>
      <c r="AW55" s="80"/>
      <c r="BE55" s="1147" t="s">
        <v>48</v>
      </c>
      <c r="BF55" s="1148">
        <v>30917</v>
      </c>
      <c r="BG55" s="1148">
        <v>3791316</v>
      </c>
      <c r="BH55" s="1148">
        <v>54</v>
      </c>
      <c r="BI55" s="1149">
        <v>10485360</v>
      </c>
      <c r="BJ55" s="1147">
        <v>1188542</v>
      </c>
      <c r="BK55" s="1148">
        <v>17730384</v>
      </c>
      <c r="BL55" s="1148">
        <v>10718118</v>
      </c>
      <c r="BM55" s="1148">
        <v>77836062</v>
      </c>
      <c r="BN55" s="1148">
        <v>4686</v>
      </c>
      <c r="BO55" s="1148">
        <v>117963152</v>
      </c>
      <c r="BP55" s="1148">
        <f>DwellingStocks!P19</f>
        <v>72528.642938868245</v>
      </c>
      <c r="BQ55" s="1150">
        <f>((BP55/BF55)*$BG$18*(BI55+BJ55)*0.0000000036)/(BP55/1000)</f>
        <v>9.510263559994105E-4</v>
      </c>
      <c r="BR55" s="1150">
        <f>((BP55/BF55)*(BM55+BN55)*0.0000000036)/(BP55/1000)</f>
        <v>9.0638384319306521E-3</v>
      </c>
      <c r="BS55" s="1150">
        <f>((BP55/BF55)*(BK55)*0.0000000036)/(BP55/1000)</f>
        <v>2.0645399747711611E-3</v>
      </c>
      <c r="BT55" s="1150">
        <f>((BP55/BF55)*(BL55)*0.0000000036)/(BP55/1000)</f>
        <v>1.2480261603648477E-3</v>
      </c>
    </row>
    <row r="56" spans="2:72" ht="16.5" thickBot="1">
      <c r="B56" s="1202"/>
      <c r="C56" s="905" t="str">
        <f>AX15</f>
        <v>R-BLD_Apt_A</v>
      </c>
      <c r="D56" s="906" t="str">
        <f>AY15</f>
        <v>Residential Building Apartment _ A</v>
      </c>
      <c r="E56" s="907" t="str">
        <f>COMM!O9</f>
        <v>RSDSH_Apt-AB</v>
      </c>
      <c r="F56" s="906" t="s">
        <v>944</v>
      </c>
      <c r="G56" s="908">
        <f>BF8/1000</f>
        <v>11.735038424732089</v>
      </c>
      <c r="H56" s="908">
        <f>DwellingStocks!I34/1000</f>
        <v>1.0999213170625809E-2</v>
      </c>
      <c r="I56" s="908">
        <f>DwellingStocks!L34/1000</f>
        <v>9.3752305952282828</v>
      </c>
      <c r="J56" s="908">
        <f>DwellingStocks!O34/1000</f>
        <v>0.38111078467402082</v>
      </c>
      <c r="K56" s="908">
        <f>DwellingStocks!R34/1000</f>
        <v>7.6168764397473235E-2</v>
      </c>
      <c r="L56" s="908">
        <f>DwellingStocks!U34/1000</f>
        <v>1.8635524481144205E-2</v>
      </c>
      <c r="M56" s="908">
        <f>DwellingStocks!X34/1000</f>
        <v>2.4560877536437445E-2</v>
      </c>
      <c r="N56" s="908">
        <f>DwellingStocks!AA34/1000</f>
        <v>0.13853042258541853</v>
      </c>
      <c r="O56" s="908">
        <f>DwellingStocks!AD34/1000</f>
        <v>0.16269659248084406</v>
      </c>
      <c r="P56" s="908">
        <f>DwellingStocks!AG34/1000</f>
        <v>1.2999999999999999E-2</v>
      </c>
      <c r="Q56" s="908">
        <f>DwellingStocks!AJ34/1000</f>
        <v>1.9986531797620652E-2</v>
      </c>
      <c r="R56" s="908">
        <f>DwellingStocks!AM34/1000</f>
        <v>2.6840370017248788E-2</v>
      </c>
      <c r="S56" s="908">
        <f>DwellingStocks!AP34/1000</f>
        <v>0.23678136971547895</v>
      </c>
      <c r="T56" s="908">
        <f>DwellingStocks!AS34/1000</f>
        <v>4.0430778237842586E-2</v>
      </c>
      <c r="U56" s="908">
        <f>DwellingStocks!AV34/1000</f>
        <v>0.46229041477688143</v>
      </c>
      <c r="V56" s="908">
        <f>DwellingStocks!AY34/1000</f>
        <v>7.7809037903225312E-2</v>
      </c>
      <c r="W56" s="908">
        <f>DwellingStocks!BB34/1000</f>
        <v>7.9968170445857648E-2</v>
      </c>
      <c r="X56" s="908">
        <f>DwellingStocks!BE34/1000</f>
        <v>3.5745393028063198E-2</v>
      </c>
      <c r="Y56" s="908">
        <f>DwellingStocks!BH34/1000</f>
        <v>0.15468678455337934</v>
      </c>
      <c r="Z56" s="908">
        <f>DwellingStocks!BK34/1000</f>
        <v>0.20802835889673207</v>
      </c>
      <c r="AA56" s="908">
        <f>DwellingStocks!BN34/1000</f>
        <v>0</v>
      </c>
      <c r="AB56" s="908">
        <f>DwellingStocks!BQ34/1000</f>
        <v>3.3146875959603223E-2</v>
      </c>
      <c r="AC56" s="908">
        <f>DwellingStocks!BT34/1000</f>
        <v>0.02</v>
      </c>
      <c r="AD56" s="908">
        <f>DwellingStocks!BW34/1000</f>
        <v>3.89006646724816E-2</v>
      </c>
      <c r="AE56" s="908">
        <f>DwellingStocks!BZ34/1000</f>
        <v>3.9228229989771699E-2</v>
      </c>
      <c r="AF56" s="908">
        <f>DwellingStocks!CC34/1000</f>
        <v>3.8853388562053358E-2</v>
      </c>
      <c r="AG56" s="908">
        <f>DwellingStocks!CF34/1000</f>
        <v>2.1409281621601231E-2</v>
      </c>
      <c r="AH56" s="908">
        <v>1</v>
      </c>
      <c r="AI56" s="906">
        <v>100</v>
      </c>
      <c r="AJ56" s="906">
        <v>1</v>
      </c>
      <c r="AK56" s="1014">
        <f>AM56</f>
        <v>4.5057100037070366E-4</v>
      </c>
      <c r="AM56" s="1095">
        <f>ABS(BQ40*DwellingStocks!W18*(1+AN103))</f>
        <v>4.5057100037070366E-4</v>
      </c>
      <c r="AN56" s="1096">
        <f>AM56*G56</f>
        <v>5.2874680024201839E-3</v>
      </c>
      <c r="AO56" s="1097"/>
      <c r="AP56" s="1098"/>
      <c r="AQ56" s="1097"/>
      <c r="AR56" s="1098"/>
      <c r="AS56" s="1096"/>
      <c r="AT56" s="1098"/>
      <c r="AV56" s="1258" t="s">
        <v>824</v>
      </c>
      <c r="AW56" s="1259"/>
      <c r="AX56" s="1259"/>
      <c r="AY56" s="1259"/>
      <c r="AZ56" s="1260"/>
      <c r="BE56" s="1143" t="s">
        <v>50</v>
      </c>
      <c r="BF56" s="1144">
        <v>3722</v>
      </c>
      <c r="BG56" s="1144">
        <v>417890</v>
      </c>
      <c r="BH56" s="1144">
        <v>90</v>
      </c>
      <c r="BI56" s="1145">
        <v>13034192</v>
      </c>
      <c r="BJ56" s="1143">
        <v>2101151</v>
      </c>
      <c r="BK56" s="1144">
        <v>2240850</v>
      </c>
      <c r="BL56" s="1144">
        <v>788570</v>
      </c>
      <c r="BM56" s="1144">
        <v>8717545</v>
      </c>
      <c r="BN56" s="1144">
        <v>31109</v>
      </c>
      <c r="BO56" s="1144">
        <v>26913417</v>
      </c>
      <c r="BP56" s="1148">
        <f>DwellingStocks!P20</f>
        <v>6727.4572369101443</v>
      </c>
      <c r="BQ56" s="1146">
        <f>((BP56/BF56)*$BG$18*(BI56+BJ56)*0.0000000036)/(BP56/1000)</f>
        <v>1.0242117509517548E-2</v>
      </c>
      <c r="BR56" s="1146">
        <f>((BP56/BF56)*(BM56+BN56)*0.0000000036)/(BP56/1000)</f>
        <v>8.4618899516389033E-3</v>
      </c>
      <c r="BS56" s="1146">
        <f t="shared" ref="BS56:BS57" si="19">((BP56/BF56)*(BK56)*0.0000000036)/(BP56/1000)</f>
        <v>2.1673992477162815E-3</v>
      </c>
      <c r="BT56" s="1146">
        <f t="shared" ref="BT56:BT57" si="20">((BP56/BF56)*(BL56)*0.0000000036)/(BP56/1000)</f>
        <v>7.6272219236969371E-4</v>
      </c>
    </row>
    <row r="57" spans="2:72" ht="15.75" thickBot="1">
      <c r="B57" s="1202"/>
      <c r="C57" s="490"/>
      <c r="D57" s="489"/>
      <c r="E57" s="433" t="s">
        <v>945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489"/>
      <c r="AJ57" s="489"/>
      <c r="AK57" s="1017">
        <v>0</v>
      </c>
      <c r="AM57" s="1077"/>
      <c r="AN57" s="1074"/>
      <c r="AO57" s="1081"/>
      <c r="AP57" s="1078"/>
      <c r="AQ57" s="1081"/>
      <c r="AR57" s="1078"/>
      <c r="AS57" s="1074"/>
      <c r="AT57" s="1078"/>
      <c r="AV57" s="884"/>
      <c r="AW57" s="885" t="s">
        <v>826</v>
      </c>
      <c r="AX57" s="885" t="s">
        <v>825</v>
      </c>
      <c r="AY57" s="886" t="s">
        <v>827</v>
      </c>
      <c r="AZ57" s="884" t="s">
        <v>828</v>
      </c>
      <c r="BA57" s="80"/>
      <c r="BB57" s="80"/>
      <c r="BC57" s="80"/>
      <c r="BE57" s="1147" t="s">
        <v>52</v>
      </c>
      <c r="BF57" s="1148">
        <v>7882</v>
      </c>
      <c r="BG57" s="1148">
        <v>923821</v>
      </c>
      <c r="BH57" s="1148">
        <v>116</v>
      </c>
      <c r="BI57" s="1149">
        <v>43515430</v>
      </c>
      <c r="BJ57" s="1147">
        <v>7251325</v>
      </c>
      <c r="BK57" s="1148">
        <v>5692013</v>
      </c>
      <c r="BL57" s="1148">
        <v>1593680</v>
      </c>
      <c r="BM57" s="1148">
        <v>27323207</v>
      </c>
      <c r="BN57" s="1148">
        <v>122934</v>
      </c>
      <c r="BO57" s="1148">
        <v>85498588</v>
      </c>
      <c r="BP57" s="1148">
        <f>DwellingStocks!P21</f>
        <v>14584.48055403824</v>
      </c>
      <c r="BQ57" s="1150">
        <f>((BP57/BF57)*$BG$18*(BI57+BJ57)*0.0000000036)/(BP57/1000)</f>
        <v>1.6222464383632399E-2</v>
      </c>
      <c r="BR57" s="1150">
        <f t="shared" ref="BR57:BR63" si="21">((BP57/BF57)*(BM57+BN57)*0.0000000036)/(BP57/1000)</f>
        <v>1.2535664501395585E-2</v>
      </c>
      <c r="BS57" s="1150">
        <f t="shared" si="19"/>
        <v>2.5997521948743969E-3</v>
      </c>
      <c r="BT57" s="1150">
        <f t="shared" si="20"/>
        <v>7.2789241309312357E-4</v>
      </c>
    </row>
    <row r="58" spans="2:72" ht="15.75" thickBot="1">
      <c r="B58" s="1202"/>
      <c r="C58" s="328"/>
      <c r="D58" s="328"/>
      <c r="E58" s="329" t="s">
        <v>946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328"/>
      <c r="AJ58" s="328"/>
      <c r="AK58" s="1021">
        <f>AO58</f>
        <v>3.9225491332633856E-3</v>
      </c>
      <c r="AM58" s="1077"/>
      <c r="AN58" s="1074"/>
      <c r="AO58" s="1081">
        <f>BR40*(1+AP103)</f>
        <v>3.9225491332633856E-3</v>
      </c>
      <c r="AP58" s="1078">
        <f>AO58*G56</f>
        <v>4.6031264801745381E-2</v>
      </c>
      <c r="AQ58" s="1081"/>
      <c r="AR58" s="1078"/>
      <c r="AS58" s="1074"/>
      <c r="AT58" s="1078"/>
      <c r="AV58" s="887" t="s">
        <v>42</v>
      </c>
      <c r="AW58" s="896">
        <v>69107.395872611189</v>
      </c>
      <c r="AX58" s="888">
        <v>0.7</v>
      </c>
      <c r="AY58" s="896">
        <v>29617.455373976227</v>
      </c>
      <c r="AZ58" s="889">
        <v>0.3</v>
      </c>
      <c r="BA58" s="80"/>
      <c r="BB58" s="80"/>
      <c r="BC58" s="80"/>
      <c r="BE58" s="1143" t="s">
        <v>54</v>
      </c>
      <c r="BF58" s="1144">
        <v>27081</v>
      </c>
      <c r="BG58" s="1144">
        <v>2951365</v>
      </c>
      <c r="BH58" s="1144">
        <v>140</v>
      </c>
      <c r="BI58" s="1145">
        <v>174012862</v>
      </c>
      <c r="BJ58" s="1143">
        <v>34638769</v>
      </c>
      <c r="BK58" s="1144">
        <v>20069083</v>
      </c>
      <c r="BL58" s="1144">
        <v>5351092</v>
      </c>
      <c r="BM58" s="1144">
        <v>103542140</v>
      </c>
      <c r="BN58" s="1144">
        <v>1485406</v>
      </c>
      <c r="BO58" s="1144">
        <v>339099353</v>
      </c>
      <c r="BP58" s="1148">
        <f>DwellingStocks!P22</f>
        <v>49420.927051735707</v>
      </c>
      <c r="BQ58" s="1146">
        <f t="shared" ref="BQ58:BQ63" si="22">((BP58/BF58)*$BG$18*(BI58+BJ58)*0.0000000036)/(BP58/1000)</f>
        <v>1.9405772794162134E-2</v>
      </c>
      <c r="BR58" s="1146">
        <f t="shared" si="21"/>
        <v>1.3961787437686939E-2</v>
      </c>
      <c r="BS58" s="1146">
        <f t="shared" ref="BS58:BS63" si="23">((BP58/BF58)*(BK58)*0.0000000036)/(BP58/1000)</f>
        <v>2.6678741110003324E-3</v>
      </c>
      <c r="BT58" s="1146">
        <f t="shared" ref="BT58:BT63" si="24">((BP58/BF58)*(BL58)*0.0000000036)/(BP58/1000)</f>
        <v>7.1134489863742103E-4</v>
      </c>
    </row>
    <row r="59" spans="2:72" ht="15.75" thickBot="1">
      <c r="B59" s="1202"/>
      <c r="C59" s="490"/>
      <c r="D59" s="489"/>
      <c r="E59" s="433" t="s">
        <v>947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489"/>
      <c r="AJ59" s="489"/>
      <c r="AK59" s="1017">
        <f>AQ59</f>
        <v>1.243521307220367E-3</v>
      </c>
      <c r="AM59" s="1077"/>
      <c r="AN59" s="1074"/>
      <c r="AO59" s="1081"/>
      <c r="AP59" s="1078"/>
      <c r="AQ59" s="1081">
        <f>BS40*(1+AR103)</f>
        <v>1.243521307220367E-3</v>
      </c>
      <c r="AR59" s="1078">
        <f>AQ59*G56</f>
        <v>1.4592770322204084E-2</v>
      </c>
      <c r="AS59" s="1074"/>
      <c r="AT59" s="1078"/>
      <c r="AV59" s="890" t="s">
        <v>44</v>
      </c>
      <c r="AW59" s="897">
        <v>41710.491459586934</v>
      </c>
      <c r="AX59" s="888">
        <f>AW59/SUM(AW59+AY59)</f>
        <v>0.65</v>
      </c>
      <c r="AY59" s="897">
        <v>22459.495401316039</v>
      </c>
      <c r="AZ59" s="889">
        <f>AY59/SUM(AW59+AY59)</f>
        <v>0.35</v>
      </c>
      <c r="BA59" s="80"/>
      <c r="BB59" s="80"/>
      <c r="BC59" s="80"/>
      <c r="BE59" s="1147" t="s">
        <v>56</v>
      </c>
      <c r="BF59" s="1148">
        <v>161926</v>
      </c>
      <c r="BG59" s="1148">
        <v>16330846</v>
      </c>
      <c r="BH59" s="1148">
        <v>189</v>
      </c>
      <c r="BI59" s="1149">
        <v>1338047187</v>
      </c>
      <c r="BJ59" s="1147">
        <v>324841172</v>
      </c>
      <c r="BK59" s="1148">
        <v>118805308</v>
      </c>
      <c r="BL59" s="1148">
        <v>31787856</v>
      </c>
      <c r="BM59" s="1148">
        <v>660359371</v>
      </c>
      <c r="BN59" s="1148">
        <v>44948998</v>
      </c>
      <c r="BO59" s="1148">
        <v>2518789892</v>
      </c>
      <c r="BP59" s="1148">
        <f>DwellingStocks!P23</f>
        <v>293672.95873330871</v>
      </c>
      <c r="BQ59" s="1150">
        <f t="shared" si="22"/>
        <v>2.586546919581369E-2</v>
      </c>
      <c r="BR59" s="1150">
        <f t="shared" si="21"/>
        <v>1.568068209181972E-2</v>
      </c>
      <c r="BS59" s="1150">
        <f t="shared" si="23"/>
        <v>2.6413244864938305E-3</v>
      </c>
      <c r="BT59" s="1150">
        <f t="shared" si="24"/>
        <v>7.0671962254363109E-4</v>
      </c>
    </row>
    <row r="60" spans="2:72" ht="15.75" thickBot="1">
      <c r="B60" s="1202"/>
      <c r="C60" s="909"/>
      <c r="D60" s="909"/>
      <c r="E60" s="910" t="s">
        <v>948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09"/>
      <c r="AJ60" s="909"/>
      <c r="AK60" s="1022">
        <f>AS60</f>
        <v>9.1648457930910998E-4</v>
      </c>
      <c r="AM60" s="1099"/>
      <c r="AN60" s="1079"/>
      <c r="AO60" s="1100"/>
      <c r="AP60" s="1080"/>
      <c r="AQ60" s="1100"/>
      <c r="AR60" s="1080"/>
      <c r="AS60" s="1101">
        <f>BT40*(1+AT103)</f>
        <v>9.1648457930910998E-4</v>
      </c>
      <c r="AT60" s="1080">
        <f>AS60*G56</f>
        <v>1.0754981753866829E-2</v>
      </c>
      <c r="AV60" s="893" t="s">
        <v>46</v>
      </c>
      <c r="AW60" s="898">
        <v>34182.00001626688</v>
      </c>
      <c r="AX60" s="888">
        <f>AW60/SUM(AW60+AY60)</f>
        <v>0.70000000000000007</v>
      </c>
      <c r="AY60" s="898">
        <v>14649.428578400091</v>
      </c>
      <c r="AZ60" s="889">
        <f>AY60/SUM(AW60+AY60)</f>
        <v>0.3</v>
      </c>
      <c r="BA60" s="80"/>
      <c r="BB60" s="80"/>
      <c r="BC60" s="80"/>
      <c r="BE60" s="1143" t="s">
        <v>58</v>
      </c>
      <c r="BF60" s="1144">
        <v>95372</v>
      </c>
      <c r="BG60" s="1144">
        <v>9015651</v>
      </c>
      <c r="BH60" s="1144">
        <v>260</v>
      </c>
      <c r="BI60" s="1145">
        <v>1084292370</v>
      </c>
      <c r="BJ60" s="1143">
        <v>253316321</v>
      </c>
      <c r="BK60" s="1144">
        <v>68300496</v>
      </c>
      <c r="BL60" s="1144">
        <v>17462349</v>
      </c>
      <c r="BM60" s="1144">
        <v>395641968</v>
      </c>
      <c r="BN60" s="1144">
        <v>45229735</v>
      </c>
      <c r="BO60" s="1144">
        <v>1864243238</v>
      </c>
      <c r="BP60" s="1148">
        <f>DwellingStocks!P24</f>
        <v>175920.34461876052</v>
      </c>
      <c r="BQ60" s="1146">
        <f t="shared" si="22"/>
        <v>3.5324989983386533E-2</v>
      </c>
      <c r="BR60" s="1146">
        <f t="shared" si="21"/>
        <v>1.6641552350794783E-2</v>
      </c>
      <c r="BS60" s="1146">
        <f t="shared" si="23"/>
        <v>2.5781338925470786E-3</v>
      </c>
      <c r="BT60" s="1146">
        <f t="shared" si="24"/>
        <v>6.5915002726167008E-4</v>
      </c>
    </row>
    <row r="61" spans="2:72">
      <c r="B61" s="1202"/>
      <c r="C61" s="905" t="str">
        <f>AX16</f>
        <v>R-BLD_Apt_B1</v>
      </c>
      <c r="D61" s="906" t="str">
        <f>AY16</f>
        <v>Residential Building Apartment _ B1</v>
      </c>
      <c r="E61" s="905" t="str">
        <f>COMM!O9</f>
        <v>RSDSH_Apt-AB</v>
      </c>
      <c r="F61" s="906" t="s">
        <v>944</v>
      </c>
      <c r="G61" s="908">
        <f>BF9/1000</f>
        <v>5.1976132443555905</v>
      </c>
      <c r="H61" s="908">
        <f>DwellingStocks!I35/1000</f>
        <v>9.3314973981268902E-3</v>
      </c>
      <c r="I61" s="908">
        <f>DwellingStocks!L35/1000</f>
        <v>3.8795577189656774</v>
      </c>
      <c r="J61" s="908">
        <f>DwellingStocks!O35/1000</f>
        <v>1.9211992602239075E-2</v>
      </c>
      <c r="K61" s="908">
        <f>DwellingStocks!R35/1000</f>
        <v>1.4912875269250541E-2</v>
      </c>
      <c r="L61" s="908">
        <f>DwellingStocks!U35/1000</f>
        <v>8.1776224057210217E-3</v>
      </c>
      <c r="M61" s="908">
        <f>DwellingStocks!X35/1000</f>
        <v>3.585329076164042E-3</v>
      </c>
      <c r="N61" s="908">
        <f>DwellingStocks!AA35/1000</f>
        <v>5.3278902698974957E-2</v>
      </c>
      <c r="O61" s="908">
        <f>DwellingStocks!AD35/1000</f>
        <v>7.8704653993169504E-2</v>
      </c>
      <c r="P61" s="908">
        <f>DwellingStocks!AG35/1000</f>
        <v>0</v>
      </c>
      <c r="Q61" s="908">
        <f>DwellingStocks!AJ35/1000</f>
        <v>3.8536474043666308E-2</v>
      </c>
      <c r="R61" s="908">
        <f>DwellingStocks!AM35/1000</f>
        <v>2.583097129527806E-2</v>
      </c>
      <c r="S61" s="908">
        <f>DwellingStocks!AP35/1000</f>
        <v>0.10936635397320441</v>
      </c>
      <c r="T61" s="908">
        <f>DwellingStocks!AS35/1000</f>
        <v>1.2858304335706622E-3</v>
      </c>
      <c r="U61" s="908">
        <f>DwellingStocks!AV35/1000</f>
        <v>0.66116165910752589</v>
      </c>
      <c r="V61" s="908">
        <f>DwellingStocks!AY35/1000</f>
        <v>4.2605646774192665E-2</v>
      </c>
      <c r="W61" s="908">
        <f>DwellingStocks!BB35/1000</f>
        <v>6.9194421278598928E-2</v>
      </c>
      <c r="X61" s="908">
        <f>DwellingStocks!BE35/1000</f>
        <v>1.6854268626284391E-2</v>
      </c>
      <c r="Y61" s="908">
        <f>DwellingStocks!BH35/1000</f>
        <v>1.8706514038054258E-2</v>
      </c>
      <c r="Z61" s="908">
        <f>DwellingStocks!BK35/1000</f>
        <v>7.0812631399005024E-2</v>
      </c>
      <c r="AA61" s="908">
        <f>DwellingStocks!BN35/1000</f>
        <v>1.0207219784121402E-3</v>
      </c>
      <c r="AB61" s="908">
        <f>DwellingStocks!BQ35/1000</f>
        <v>1.1015909788802345E-2</v>
      </c>
      <c r="AC61" s="908">
        <f>DwellingStocks!BT35/1000</f>
        <v>1.15166974613897E-2</v>
      </c>
      <c r="AD61" s="908">
        <f>DwellingStocks!BW35/1000</f>
        <v>7.0228130422058666E-3</v>
      </c>
      <c r="AE61" s="908">
        <f>DwellingStocks!BZ35/1000</f>
        <v>2.8188199931811317E-3</v>
      </c>
      <c r="AF61" s="908">
        <f>DwellingStocks!CC35/1000</f>
        <v>3.7693637091293482E-2</v>
      </c>
      <c r="AG61" s="908">
        <f>DwellingStocks!CF35/1000</f>
        <v>5.4092816216012298E-3</v>
      </c>
      <c r="AH61" s="908">
        <v>1</v>
      </c>
      <c r="AI61" s="906">
        <v>100</v>
      </c>
      <c r="AJ61" s="906">
        <v>1</v>
      </c>
      <c r="AK61" s="1014">
        <f>AM61</f>
        <v>6.7702434028903483E-3</v>
      </c>
      <c r="AM61" s="1095">
        <f>ABS(BQ41*DwellingStocks!W19*(1+$AN$103))</f>
        <v>6.7702434028903483E-3</v>
      </c>
      <c r="AN61" s="1096">
        <f>AM61*G61</f>
        <v>3.5189106778373939E-2</v>
      </c>
      <c r="AO61" s="1081"/>
      <c r="AP61" s="1078"/>
      <c r="AQ61" s="1074"/>
      <c r="AR61" s="1078"/>
      <c r="AS61" s="1102"/>
      <c r="AT61" s="1078"/>
      <c r="AV61" s="80"/>
      <c r="AW61" s="80"/>
      <c r="AX61" s="80"/>
      <c r="AY61" s="80"/>
      <c r="AZ61" s="80"/>
      <c r="BA61" s="80"/>
      <c r="BB61" s="80"/>
      <c r="BC61" s="80"/>
      <c r="BE61" s="1147" t="s">
        <v>60</v>
      </c>
      <c r="BF61" s="1148">
        <v>46130</v>
      </c>
      <c r="BG61" s="1148">
        <v>4172403</v>
      </c>
      <c r="BH61" s="1148">
        <v>338</v>
      </c>
      <c r="BI61" s="1149">
        <v>710540728</v>
      </c>
      <c r="BJ61" s="1147">
        <v>151669826</v>
      </c>
      <c r="BK61" s="1148">
        <v>32024144</v>
      </c>
      <c r="BL61" s="1148">
        <v>7687230</v>
      </c>
      <c r="BM61" s="1148">
        <v>197368280</v>
      </c>
      <c r="BN61" s="1148">
        <v>25027741</v>
      </c>
      <c r="BO61" s="1148">
        <v>1124317950</v>
      </c>
      <c r="BP61" s="1148">
        <f>DwellingStocks!P25</f>
        <v>85755.437936808186</v>
      </c>
      <c r="BQ61" s="1150">
        <f t="shared" si="22"/>
        <v>4.7076453250177577E-2</v>
      </c>
      <c r="BR61" s="1150">
        <f t="shared" si="21"/>
        <v>1.7355856830695855E-2</v>
      </c>
      <c r="BS61" s="1150">
        <f t="shared" si="23"/>
        <v>2.499174472143941E-3</v>
      </c>
      <c r="BT61" s="1150">
        <f t="shared" si="24"/>
        <v>5.9991389551268157E-4</v>
      </c>
    </row>
    <row r="62" spans="2:72">
      <c r="B62" s="1202"/>
      <c r="C62" s="490"/>
      <c r="D62" s="489"/>
      <c r="E62" s="1018" t="s">
        <v>945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489"/>
      <c r="AJ62" s="489"/>
      <c r="AK62" s="1017">
        <v>0</v>
      </c>
      <c r="AM62" s="1077"/>
      <c r="AN62" s="1074"/>
      <c r="AO62" s="1081"/>
      <c r="AP62" s="1078"/>
      <c r="AQ62" s="1074"/>
      <c r="AR62" s="1078"/>
      <c r="AS62" s="1102"/>
      <c r="AT62" s="1078"/>
      <c r="BA62" s="80"/>
      <c r="BB62" s="80"/>
      <c r="BC62" s="80"/>
      <c r="BE62" s="1143" t="s">
        <v>62</v>
      </c>
      <c r="BF62" s="1144">
        <v>20720</v>
      </c>
      <c r="BG62" s="1144">
        <v>1831493</v>
      </c>
      <c r="BH62" s="1144">
        <v>413</v>
      </c>
      <c r="BI62" s="1145">
        <v>402775920</v>
      </c>
      <c r="BJ62" s="1143">
        <v>83851393</v>
      </c>
      <c r="BK62" s="1144">
        <v>14391500</v>
      </c>
      <c r="BL62" s="1144">
        <v>3408225</v>
      </c>
      <c r="BM62" s="1144">
        <v>91534744</v>
      </c>
      <c r="BN62" s="1144">
        <v>12170223</v>
      </c>
      <c r="BO62" s="1144">
        <v>608132005</v>
      </c>
      <c r="BP62" s="1148">
        <f>DwellingStocks!P26</f>
        <v>38588.997221862926</v>
      </c>
      <c r="BQ62" s="1146">
        <f t="shared" si="22"/>
        <v>5.915351898689046E-2</v>
      </c>
      <c r="BR62" s="1146">
        <f t="shared" si="21"/>
        <v>1.8018237509652511E-2</v>
      </c>
      <c r="BS62" s="1146">
        <f t="shared" si="23"/>
        <v>2.5004536679536682E-3</v>
      </c>
      <c r="BT62" s="1146">
        <f t="shared" si="24"/>
        <v>5.9216264478764485E-4</v>
      </c>
    </row>
    <row r="63" spans="2:72" ht="12.75" customHeight="1">
      <c r="B63" s="1202"/>
      <c r="C63" s="328"/>
      <c r="D63" s="328"/>
      <c r="E63" s="417" t="s">
        <v>946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328"/>
      <c r="AJ63" s="328"/>
      <c r="AK63" s="1021">
        <f>AO63</f>
        <v>9.4976881209180384E-3</v>
      </c>
      <c r="AM63" s="1077"/>
      <c r="AN63" s="1074"/>
      <c r="AO63" s="1081">
        <f>BR41*(1+AP103)</f>
        <v>9.4976881209180384E-3</v>
      </c>
      <c r="AP63" s="1078">
        <f>AO63*G61</f>
        <v>4.9365309568042359E-2</v>
      </c>
      <c r="AQ63" s="1074"/>
      <c r="AR63" s="1078"/>
      <c r="AS63" s="1102"/>
      <c r="AT63" s="1078"/>
      <c r="AV63" s="1115"/>
      <c r="AW63" s="1115"/>
      <c r="AX63" s="1115"/>
      <c r="AY63" s="1115"/>
      <c r="AZ63" s="1115"/>
      <c r="BA63" s="80"/>
      <c r="BB63" s="80"/>
      <c r="BC63" s="80"/>
      <c r="BE63" s="1147" t="s">
        <v>64</v>
      </c>
      <c r="BF63" s="1148">
        <v>21208</v>
      </c>
      <c r="BG63" s="1148">
        <v>1754836</v>
      </c>
      <c r="BH63" s="1148">
        <v>604</v>
      </c>
      <c r="BI63" s="1149">
        <v>548461962</v>
      </c>
      <c r="BJ63" s="1147">
        <v>105828500</v>
      </c>
      <c r="BK63" s="1148">
        <v>14258858</v>
      </c>
      <c r="BL63" s="1148">
        <v>2481394</v>
      </c>
      <c r="BM63" s="1148">
        <v>86745130</v>
      </c>
      <c r="BN63" s="1148">
        <v>9686191</v>
      </c>
      <c r="BO63" s="1148">
        <v>767462035</v>
      </c>
      <c r="BP63" s="1148">
        <f>DwellingStocks!P27</f>
        <v>38905.107366988203</v>
      </c>
      <c r="BQ63" s="1150">
        <f t="shared" si="22"/>
        <v>7.7704242347111832E-2</v>
      </c>
      <c r="BR63" s="1150">
        <f t="shared" si="21"/>
        <v>1.636895301772916E-2</v>
      </c>
      <c r="BS63" s="1150">
        <f t="shared" si="23"/>
        <v>2.4204021501320252E-3</v>
      </c>
      <c r="BT63" s="1150">
        <f t="shared" si="24"/>
        <v>4.2120984534138058E-4</v>
      </c>
    </row>
    <row r="64" spans="2:72" ht="12.75" customHeight="1">
      <c r="B64" s="1202"/>
      <c r="C64" s="490"/>
      <c r="D64" s="489"/>
      <c r="E64" s="1018" t="s">
        <v>947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489"/>
      <c r="AJ64" s="489"/>
      <c r="AK64" s="1017">
        <f>AQ64</f>
        <v>1.6795559098103003E-3</v>
      </c>
      <c r="AM64" s="1077"/>
      <c r="AN64" s="1074"/>
      <c r="AO64" s="1081"/>
      <c r="AP64" s="1078"/>
      <c r="AQ64" s="1074">
        <f>BS41*(1+AR103)</f>
        <v>1.6795559098103003E-3</v>
      </c>
      <c r="AR64" s="1078">
        <f>AQ64*G61</f>
        <v>8.7296820414657205E-3</v>
      </c>
      <c r="AS64" s="1102"/>
      <c r="AT64" s="1078"/>
      <c r="AV64" s="1115"/>
      <c r="AW64" s="1115"/>
      <c r="AX64" s="1115"/>
      <c r="AY64" s="1115"/>
      <c r="AZ64" s="1115"/>
      <c r="BA64" s="80"/>
      <c r="BB64" s="80"/>
      <c r="BC64" s="80"/>
      <c r="BI64" s="226"/>
      <c r="BJ64" s="226"/>
      <c r="BK64" s="226"/>
      <c r="BL64" s="226"/>
      <c r="BM64" s="226"/>
      <c r="BN64" s="226"/>
      <c r="BO64" s="226"/>
      <c r="BP64" s="506" t="s">
        <v>1079</v>
      </c>
      <c r="BQ64" s="1155">
        <f>AVERAGE(BQ55:BQ63)</f>
        <v>3.2438450534076839E-2</v>
      </c>
      <c r="BR64" s="1156">
        <f t="shared" ref="BR64:BT64" si="25">AVERAGE(BR55:BR63)</f>
        <v>1.4232051347038236E-2</v>
      </c>
      <c r="BS64" s="1156">
        <f t="shared" si="25"/>
        <v>2.4598949108480795E-3</v>
      </c>
      <c r="BT64" s="1156">
        <f t="shared" si="25"/>
        <v>7.1434907776801054E-4</v>
      </c>
    </row>
    <row r="65" spans="2:72" ht="19.5" customHeight="1" thickBot="1">
      <c r="B65" s="1202"/>
      <c r="C65" s="909"/>
      <c r="D65" s="909"/>
      <c r="E65" s="1023" t="s">
        <v>948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09"/>
      <c r="AJ65" s="909"/>
      <c r="AK65" s="1022">
        <f>AS65</f>
        <v>6.1850410550465262E-4</v>
      </c>
      <c r="AM65" s="1077"/>
      <c r="AN65" s="1074"/>
      <c r="AO65" s="1081"/>
      <c r="AP65" s="1078"/>
      <c r="AQ65" s="1074"/>
      <c r="AR65" s="1078"/>
      <c r="AS65" s="1102">
        <f>BT41*(1+AT103)</f>
        <v>6.1850410550465262E-4</v>
      </c>
      <c r="AT65" s="1078">
        <f>AS65*G61</f>
        <v>3.2147451304592898E-3</v>
      </c>
      <c r="AV65" s="1115"/>
      <c r="AW65" s="1115"/>
      <c r="AX65" s="1115"/>
      <c r="AY65" s="1115"/>
      <c r="AZ65" s="1115"/>
      <c r="BA65" s="80"/>
      <c r="BB65" s="80"/>
      <c r="BC65" s="80"/>
    </row>
    <row r="66" spans="2:72" ht="13.5" customHeight="1" thickBot="1">
      <c r="B66" s="1202"/>
      <c r="C66" s="905" t="str">
        <f>AX17</f>
        <v>R-BLD_Apt_B2</v>
      </c>
      <c r="D66" s="906" t="str">
        <f>AY17</f>
        <v>Residential Building Apartment _ B2</v>
      </c>
      <c r="E66" s="905" t="str">
        <f>COMM!O9</f>
        <v>RSDSH_Apt-AB</v>
      </c>
      <c r="F66" s="906" t="s">
        <v>944</v>
      </c>
      <c r="G66" s="908">
        <f>BF10/1000</f>
        <v>13.979419134898935</v>
      </c>
      <c r="H66" s="908">
        <f>DwellingStocks!I36/1000</f>
        <v>1.066456845500216E-2</v>
      </c>
      <c r="I66" s="908">
        <f>DwellingStocks!L36/1000</f>
        <v>9.7924474391647536</v>
      </c>
      <c r="J66" s="908">
        <f>DwellingStocks!O36/1000</f>
        <v>0.23578354557293413</v>
      </c>
      <c r="K66" s="908">
        <f>DwellingStocks!R36/1000</f>
        <v>6.9593417923169199E-2</v>
      </c>
      <c r="L66" s="908">
        <f>DwellingStocks!U36/1000</f>
        <v>0.11285118919895011</v>
      </c>
      <c r="M66" s="908">
        <f>DwellingStocks!X36/1000</f>
        <v>7.1706581523280841E-3</v>
      </c>
      <c r="N66" s="908">
        <f>DwellingStocks!AA36/1000</f>
        <v>0.21858011363682037</v>
      </c>
      <c r="O66" s="908">
        <f>DwellingStocks!AD36/1000</f>
        <v>0.36903737761241701</v>
      </c>
      <c r="P66" s="908">
        <f>DwellingStocks!AG36/1000</f>
        <v>2.0501788054471191E-2</v>
      </c>
      <c r="Q66" s="908">
        <f>DwellingStocks!AJ36/1000</f>
        <v>0.16743433550006739</v>
      </c>
      <c r="R66" s="908">
        <f>DwellingStocks!AM36/1000</f>
        <v>5.043189633840002E-2</v>
      </c>
      <c r="S66" s="908">
        <f>DwellingStocks!AP36/1000</f>
        <v>0.28546472054022848</v>
      </c>
      <c r="T66" s="908">
        <f>DwellingStocks!AS36/1000</f>
        <v>4.3718234741402517E-2</v>
      </c>
      <c r="U66" s="908">
        <f>DwellingStocks!AV36/1000</f>
        <v>1.6642476076064439</v>
      </c>
      <c r="V66" s="908">
        <f>DwellingStocks!AY36/1000</f>
        <v>6.0149148387095529E-2</v>
      </c>
      <c r="W66" s="908">
        <f>DwellingStocks!BB36/1000</f>
        <v>0.21009942460956402</v>
      </c>
      <c r="X66" s="908">
        <f>DwellingStocks!BE36/1000</f>
        <v>1.872696514031599E-2</v>
      </c>
      <c r="Y66" s="908">
        <f>DwellingStocks!BH36/1000</f>
        <v>4.4427970840378861E-2</v>
      </c>
      <c r="Z66" s="908">
        <f>DwellingStocks!BK36/1000</f>
        <v>0.27491962778437246</v>
      </c>
      <c r="AA66" s="908">
        <f>DwellingStocks!BN36/1000</f>
        <v>8.1657758272971216E-3</v>
      </c>
      <c r="AB66" s="908">
        <f>DwellingStocks!BQ36/1000</f>
        <v>4.9571594049610555E-2</v>
      </c>
      <c r="AC66" s="908">
        <f>DwellingStocks!BT36/1000</f>
        <v>1.15166974613897E-2</v>
      </c>
      <c r="AD66" s="908">
        <f>DwellingStocks!BW36/1000</f>
        <v>3.8625471732132266E-2</v>
      </c>
      <c r="AE66" s="908">
        <f>DwellingStocks!BZ36/1000</f>
        <v>4.2282299897716973E-2</v>
      </c>
      <c r="AF66" s="908">
        <f>DwellingStocks!CC36/1000</f>
        <v>0.12792991982499607</v>
      </c>
      <c r="AG66" s="908">
        <f>DwellingStocks!CF36/1000</f>
        <v>4.507734684667692E-2</v>
      </c>
      <c r="AH66" s="908">
        <v>1</v>
      </c>
      <c r="AI66" s="906">
        <v>100</v>
      </c>
      <c r="AJ66" s="906">
        <v>1</v>
      </c>
      <c r="AK66" s="1014">
        <f>AM66</f>
        <v>1.2070691639459391E-2</v>
      </c>
      <c r="AM66" s="1095">
        <f>ABS(BQ42*DwellingStocks!W20*(1+$AN$103))</f>
        <v>1.2070691639459391E-2</v>
      </c>
      <c r="AN66" s="1096">
        <f>AM66*G66</f>
        <v>0.16874125767612322</v>
      </c>
      <c r="AO66" s="1097"/>
      <c r="AP66" s="1098"/>
      <c r="AQ66" s="1096"/>
      <c r="AR66" s="1098"/>
      <c r="AS66" s="1103"/>
      <c r="AT66" s="1098"/>
      <c r="AV66" s="1115"/>
      <c r="AW66" s="1115"/>
      <c r="AX66" s="1115"/>
      <c r="AY66" s="1115"/>
      <c r="AZ66" s="1115"/>
      <c r="BA66" s="80"/>
      <c r="BB66" s="80"/>
      <c r="BC66" s="80"/>
    </row>
    <row r="67" spans="2:72" ht="21.75" customHeight="1" thickBot="1">
      <c r="B67" s="1202"/>
      <c r="C67" s="490"/>
      <c r="D67" s="489"/>
      <c r="E67" s="1018" t="s">
        <v>945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489"/>
      <c r="AJ67" s="489"/>
      <c r="AK67" s="1017">
        <v>0</v>
      </c>
      <c r="AM67" s="1077"/>
      <c r="AN67" s="1074"/>
      <c r="AO67" s="1081"/>
      <c r="AP67" s="1078"/>
      <c r="AQ67" s="1074"/>
      <c r="AR67" s="1078"/>
      <c r="AS67" s="1102"/>
      <c r="AT67" s="1078"/>
      <c r="AV67" s="1115"/>
      <c r="AW67" s="1115"/>
      <c r="AX67" s="1115"/>
      <c r="AY67" s="1115"/>
      <c r="AZ67" s="1115"/>
      <c r="BA67" s="80"/>
      <c r="BB67" s="80"/>
      <c r="BC67" s="80"/>
      <c r="BE67" s="1258" t="s">
        <v>46</v>
      </c>
      <c r="BF67" s="1259" t="s">
        <v>46</v>
      </c>
      <c r="BG67" s="1259" t="s">
        <v>46</v>
      </c>
      <c r="BH67" s="1259" t="s">
        <v>46</v>
      </c>
      <c r="BI67" s="1259" t="s">
        <v>46</v>
      </c>
      <c r="BJ67" s="1259" t="s">
        <v>46</v>
      </c>
      <c r="BK67" s="1259" t="s">
        <v>46</v>
      </c>
      <c r="BL67" s="1259" t="s">
        <v>46</v>
      </c>
      <c r="BM67" s="1259" t="s">
        <v>46</v>
      </c>
      <c r="BN67" s="1259" t="s">
        <v>46</v>
      </c>
      <c r="BO67" s="1259" t="s">
        <v>46</v>
      </c>
      <c r="BP67" s="1259"/>
      <c r="BQ67" s="1261" t="s">
        <v>889</v>
      </c>
      <c r="BR67" s="1262"/>
      <c r="BS67" s="1262"/>
      <c r="BT67" s="1262"/>
    </row>
    <row r="68" spans="2:72" ht="15" customHeight="1">
      <c r="B68" s="1202"/>
      <c r="C68" s="328"/>
      <c r="D68" s="328"/>
      <c r="E68" s="417" t="s">
        <v>946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328"/>
      <c r="AJ68" s="328"/>
      <c r="AK68" s="1021">
        <f>AO68</f>
        <v>1.2018910297170978E-2</v>
      </c>
      <c r="AM68" s="1077"/>
      <c r="AN68" s="1074"/>
      <c r="AO68" s="1081">
        <f>BR42*(1+AP103)</f>
        <v>1.2018910297170978E-2</v>
      </c>
      <c r="AP68" s="1078">
        <f>AO68*G66</f>
        <v>0.1680173845889058</v>
      </c>
      <c r="AQ68" s="1074"/>
      <c r="AR68" s="1078"/>
      <c r="AS68" s="1102"/>
      <c r="AT68" s="1078"/>
      <c r="AV68" s="1115"/>
      <c r="AW68" s="1115"/>
      <c r="AX68" s="1115"/>
      <c r="AY68" s="1115"/>
      <c r="AZ68" s="1115"/>
      <c r="BA68" s="80"/>
      <c r="BB68" s="80"/>
      <c r="BC68" s="80"/>
      <c r="BE68" s="1151" t="s">
        <v>285</v>
      </c>
      <c r="BF68" s="1152" t="s">
        <v>394</v>
      </c>
      <c r="BG68" s="1152" t="s">
        <v>395</v>
      </c>
      <c r="BH68" s="1153" t="s">
        <v>884</v>
      </c>
      <c r="BI68" s="1151" t="s">
        <v>885</v>
      </c>
      <c r="BJ68" s="1151" t="s">
        <v>886</v>
      </c>
      <c r="BK68" s="1152" t="s">
        <v>413</v>
      </c>
      <c r="BL68" s="1152" t="s">
        <v>883</v>
      </c>
      <c r="BM68" s="1153" t="s">
        <v>887</v>
      </c>
      <c r="BN68" s="1151" t="s">
        <v>888</v>
      </c>
      <c r="BO68" s="1152" t="s">
        <v>216</v>
      </c>
      <c r="BP68" s="1154"/>
      <c r="BQ68" s="1157" t="s">
        <v>217</v>
      </c>
      <c r="BR68" s="1157" t="s">
        <v>882</v>
      </c>
      <c r="BS68" s="1157" t="s">
        <v>219</v>
      </c>
      <c r="BT68" s="1157" t="s">
        <v>883</v>
      </c>
    </row>
    <row r="69" spans="2:72" ht="12.75" customHeight="1">
      <c r="B69" s="1202"/>
      <c r="C69" s="490"/>
      <c r="D69" s="489"/>
      <c r="E69" s="1018" t="s">
        <v>947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489"/>
      <c r="AJ69" s="489"/>
      <c r="AK69" s="1017">
        <f>AQ69</f>
        <v>1.8604215485007269E-3</v>
      </c>
      <c r="AM69" s="1077"/>
      <c r="AN69" s="1074"/>
      <c r="AO69" s="1081"/>
      <c r="AP69" s="1078"/>
      <c r="AQ69" s="1074">
        <f>BS42*(1+AR103)</f>
        <v>1.8604215485007269E-3</v>
      </c>
      <c r="AR69" s="1078">
        <f>AQ69*G66</f>
        <v>2.6007612594089367E-2</v>
      </c>
      <c r="AS69" s="1102"/>
      <c r="AT69" s="1078"/>
      <c r="AV69" s="1115"/>
      <c r="AW69" s="1115"/>
      <c r="AX69" s="1115"/>
      <c r="AY69" s="1115"/>
      <c r="AZ69" s="1115"/>
      <c r="BA69" s="80"/>
      <c r="BB69" s="80"/>
      <c r="BC69" s="80"/>
      <c r="BE69" s="1147" t="s">
        <v>48</v>
      </c>
      <c r="BF69" s="1148">
        <v>9878</v>
      </c>
      <c r="BG69" s="1148">
        <v>1991423</v>
      </c>
      <c r="BH69" s="1148">
        <v>56</v>
      </c>
      <c r="BI69" s="1149">
        <v>13716437</v>
      </c>
      <c r="BJ69" s="1147">
        <v>3262341</v>
      </c>
      <c r="BK69" s="1148">
        <v>9675611</v>
      </c>
      <c r="BL69" s="1148">
        <v>5049453</v>
      </c>
      <c r="BM69" s="1148">
        <v>24601800</v>
      </c>
      <c r="BN69" s="1148">
        <v>27044</v>
      </c>
      <c r="BO69" s="1148">
        <v>56332686</v>
      </c>
      <c r="BP69" s="1148">
        <f>DwellingStocks!Q19</f>
        <v>37364.451209178158</v>
      </c>
      <c r="BQ69" s="1150">
        <f>((BP69/BF69)*$BH$18*(BI69+BJ69)*0.0000000036)/(BP69/1000)</f>
        <v>4.4121765529699531E-3</v>
      </c>
      <c r="BR69" s="1150">
        <f>((BP69/BF69)*(BM69+BN69)*0.0000000036)/(BP69/1000)</f>
        <v>8.9758896942700953E-3</v>
      </c>
      <c r="BS69" s="1150">
        <f>((BP69/BF69)*(BK69)*0.0000000036)/(BP69/1000)</f>
        <v>3.5262400890868602E-3</v>
      </c>
      <c r="BT69" s="1150">
        <f>((BP69/BF69)*(BL69)*0.0000000036)/(BP69/1000)</f>
        <v>1.8402541810083012E-3</v>
      </c>
    </row>
    <row r="70" spans="2:72" ht="13.5" customHeight="1" thickBot="1">
      <c r="B70" s="1202"/>
      <c r="C70" s="909"/>
      <c r="D70" s="909"/>
      <c r="E70" s="1023" t="s">
        <v>948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09"/>
      <c r="AJ70" s="909"/>
      <c r="AK70" s="1022">
        <f>AS70</f>
        <v>5.6994082513442987E-4</v>
      </c>
      <c r="AM70" s="1099"/>
      <c r="AN70" s="1079"/>
      <c r="AO70" s="1100"/>
      <c r="AP70" s="1080"/>
      <c r="AQ70" s="1079"/>
      <c r="AR70" s="1080"/>
      <c r="AS70" s="1101">
        <f>BT42*(1+AT103)</f>
        <v>5.6994082513442987E-4</v>
      </c>
      <c r="AT70" s="1080">
        <f>AS70*G66</f>
        <v>7.9674416766443365E-3</v>
      </c>
      <c r="AV70" s="1115"/>
      <c r="AW70" s="1115"/>
      <c r="AX70" s="1115"/>
      <c r="AY70" s="1115"/>
      <c r="AZ70" s="1115"/>
      <c r="BA70" s="80"/>
      <c r="BB70" s="80"/>
      <c r="BC70" s="80"/>
      <c r="BE70" s="1143" t="s">
        <v>50</v>
      </c>
      <c r="BF70" s="1144">
        <v>3037</v>
      </c>
      <c r="BG70" s="1144">
        <v>692326</v>
      </c>
      <c r="BH70" s="1144">
        <v>90</v>
      </c>
      <c r="BI70" s="1145">
        <v>22749646</v>
      </c>
      <c r="BJ70" s="1143">
        <v>5977566</v>
      </c>
      <c r="BK70" s="1144">
        <v>3970604</v>
      </c>
      <c r="BL70" s="1144">
        <v>1113600</v>
      </c>
      <c r="BM70" s="1144">
        <v>10038678</v>
      </c>
      <c r="BN70" s="1144">
        <v>61317</v>
      </c>
      <c r="BO70" s="1144">
        <v>43911412</v>
      </c>
      <c r="BP70" s="1148">
        <f>DwellingStocks!Q20</f>
        <v>8186.7925913057998</v>
      </c>
      <c r="BQ70" s="1146">
        <f t="shared" ref="BQ70:BQ77" si="26">((BP70/BF70)*$BH$18*(BI70+BJ70)*0.0000000036)/(BP70/1000)</f>
        <v>2.4280865417312329E-2</v>
      </c>
      <c r="BR70" s="1146">
        <f t="shared" ref="BR70:BR77" si="27">((BP70/BF70)*(BM70+BN70)*0.0000000036)/(BP70/1000)</f>
        <v>1.1972335199209747E-2</v>
      </c>
      <c r="BS70" s="1146">
        <f t="shared" ref="BS70:BS77" si="28">((BP70/BF70)*(BK70)*0.0000000036)/(BP70/1000)</f>
        <v>4.7066757984853477E-3</v>
      </c>
      <c r="BT70" s="1146">
        <f t="shared" ref="BT70:BT77" si="29">((BP70/BF70)*(BL70)*0.0000000036)/(BP70/1000)</f>
        <v>1.3200395126769838E-3</v>
      </c>
    </row>
    <row r="71" spans="2:72" ht="12.75" customHeight="1">
      <c r="B71" s="1202"/>
      <c r="C71" s="905" t="str">
        <f>AX18</f>
        <v>R-BLD_Apt_B3</v>
      </c>
      <c r="D71" s="906" t="str">
        <f>AY18</f>
        <v>Residential Building Apartment _ B3</v>
      </c>
      <c r="E71" s="905" t="str">
        <f>COMM!O9</f>
        <v>RSDSH_Apt-AB</v>
      </c>
      <c r="F71" s="906" t="s">
        <v>944</v>
      </c>
      <c r="G71" s="908">
        <f>BF11/1000</f>
        <v>21.709861534875809</v>
      </c>
      <c r="H71" s="908">
        <f>DwellingStocks!I37/1000</f>
        <v>7.4651979185015122E-2</v>
      </c>
      <c r="I71" s="908">
        <f>DwellingStocks!L37/1000</f>
        <v>14.102515190964864</v>
      </c>
      <c r="J71" s="908">
        <f>DwellingStocks!O37/1000</f>
        <v>0.66194047238623732</v>
      </c>
      <c r="K71" s="908">
        <f>DwellingStocks!R37/1000</f>
        <v>0.15907066953867244</v>
      </c>
      <c r="L71" s="908">
        <f>DwellingStocks!U37/1000</f>
        <v>0.15373930122755522</v>
      </c>
      <c r="M71" s="908">
        <f>DwellingStocks!X37/1000</f>
        <v>1.4341316304656168E-2</v>
      </c>
      <c r="N71" s="908">
        <f>DwellingStocks!AA37/1000</f>
        <v>0.36612169034167408</v>
      </c>
      <c r="O71" s="908">
        <f>DwellingStocks!AD37/1000</f>
        <v>0.64712715505494922</v>
      </c>
      <c r="P71" s="908">
        <f>DwellingStocks!AG37/1000</f>
        <v>6.4659485402562999E-2</v>
      </c>
      <c r="Q71" s="908">
        <f>DwellingStocks!AJ37/1000</f>
        <v>0.23786306392469894</v>
      </c>
      <c r="R71" s="908">
        <f>DwellingStocks!AM37/1000</f>
        <v>0.1365351339893269</v>
      </c>
      <c r="S71" s="908">
        <f>DwellingStocks!AP37/1000</f>
        <v>0.5394171018000421</v>
      </c>
      <c r="T71" s="908">
        <f>DwellingStocks!AS37/1000</f>
        <v>0.18001626069989271</v>
      </c>
      <c r="U71" s="908">
        <f>DwellingStocks!AV37/1000</f>
        <v>2.3902290372147075</v>
      </c>
      <c r="V71" s="908">
        <f>DwellingStocks!AY37/1000</f>
        <v>0.16791637258064168</v>
      </c>
      <c r="W71" s="908">
        <f>DwellingStocks!BB37/1000</f>
        <v>0.48184478817642523</v>
      </c>
      <c r="X71" s="908">
        <f>DwellingStocks!BE37/1000</f>
        <v>7.3035164047232357E-2</v>
      </c>
      <c r="Y71" s="908">
        <f>DwellingStocks!BH37/1000</f>
        <v>0.14029885528540695</v>
      </c>
      <c r="Z71" s="908">
        <f>DwellingStocks!BK37/1000</f>
        <v>0.57483194900368784</v>
      </c>
      <c r="AA71" s="908">
        <f>DwellingStocks!BN37/1000</f>
        <v>1.3269385719357823E-2</v>
      </c>
      <c r="AB71" s="908">
        <f>DwellingStocks!BQ37/1000</f>
        <v>9.2258244481219637E-2</v>
      </c>
      <c r="AC71" s="908">
        <f>DwellingStocks!BT37/1000</f>
        <v>2.30333949227794E-2</v>
      </c>
      <c r="AD71" s="908">
        <f>DwellingStocks!BW37/1000</f>
        <v>0.10183078911198506</v>
      </c>
      <c r="AE71" s="908">
        <f>DwellingStocks!BZ37/1000</f>
        <v>8.879282978520564E-2</v>
      </c>
      <c r="AF71" s="908">
        <f>DwellingStocks!CC37/1000</f>
        <v>0.15420124264620061</v>
      </c>
      <c r="AG71" s="908">
        <f>DwellingStocks!CF37/1000</f>
        <v>7.0320661080815999E-2</v>
      </c>
      <c r="AH71" s="908">
        <v>1</v>
      </c>
      <c r="AI71" s="906">
        <v>100</v>
      </c>
      <c r="AJ71" s="906">
        <v>1</v>
      </c>
      <c r="AK71" s="1014">
        <f>AM71</f>
        <v>1.6288487691046467E-2</v>
      </c>
      <c r="AM71" s="1095">
        <f>ABS(BQ43*DwellingStocks!W21*(1+$AN$103))</f>
        <v>1.6288487691046467E-2</v>
      </c>
      <c r="AN71" s="1096">
        <f>AM71*G71</f>
        <v>0.35362081238514781</v>
      </c>
      <c r="AO71" s="1081"/>
      <c r="AP71" s="1078"/>
      <c r="AQ71" s="1074"/>
      <c r="AR71" s="1078"/>
      <c r="AS71" s="1102"/>
      <c r="AT71" s="1078"/>
      <c r="AV71" s="1115"/>
      <c r="AW71" s="1115"/>
      <c r="AX71" s="1115"/>
      <c r="AY71" s="1115"/>
      <c r="AZ71" s="1115"/>
      <c r="BA71" s="80"/>
      <c r="BB71" s="80"/>
      <c r="BC71" s="80"/>
      <c r="BE71" s="1147" t="s">
        <v>52</v>
      </c>
      <c r="BF71" s="1148">
        <v>7052</v>
      </c>
      <c r="BG71" s="1148">
        <v>1571662</v>
      </c>
      <c r="BH71" s="1148">
        <v>116</v>
      </c>
      <c r="BI71" s="1149">
        <v>86989542</v>
      </c>
      <c r="BJ71" s="1147">
        <v>19534310</v>
      </c>
      <c r="BK71" s="1148">
        <v>10452701</v>
      </c>
      <c r="BL71" s="1148">
        <v>2036694</v>
      </c>
      <c r="BM71" s="1148">
        <v>30584513</v>
      </c>
      <c r="BN71" s="1148">
        <v>335555</v>
      </c>
      <c r="BO71" s="1148">
        <v>149933315</v>
      </c>
      <c r="BP71" s="1148">
        <f>DwellingStocks!Q21</f>
        <v>18974.694526816245</v>
      </c>
      <c r="BQ71" s="1150">
        <f t="shared" si="26"/>
        <v>3.8774841677784139E-2</v>
      </c>
      <c r="BR71" s="1150">
        <f t="shared" si="27"/>
        <v>1.5784493023255814E-2</v>
      </c>
      <c r="BS71" s="1150">
        <f t="shared" si="28"/>
        <v>5.3360356778218944E-3</v>
      </c>
      <c r="BT71" s="1150">
        <f t="shared" si="29"/>
        <v>1.0397190017016448E-3</v>
      </c>
    </row>
    <row r="72" spans="2:72" ht="15" customHeight="1">
      <c r="B72" s="1202"/>
      <c r="C72" s="490"/>
      <c r="D72" s="489"/>
      <c r="E72" s="1018" t="s">
        <v>945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489"/>
      <c r="AJ72" s="489"/>
      <c r="AK72" s="1017">
        <v>0</v>
      </c>
      <c r="AM72" s="1077"/>
      <c r="AN72" s="1074"/>
      <c r="AO72" s="1081"/>
      <c r="AP72" s="1078"/>
      <c r="AQ72" s="1074"/>
      <c r="AR72" s="1078"/>
      <c r="AS72" s="1102"/>
      <c r="AT72" s="1078"/>
      <c r="AV72" s="1115"/>
      <c r="AW72" s="1115"/>
      <c r="AX72" s="1115"/>
      <c r="AY72" s="1115"/>
      <c r="AZ72" s="1115"/>
      <c r="BA72" s="80"/>
      <c r="BB72" s="80"/>
      <c r="BC72" s="80"/>
      <c r="BE72" s="1143" t="s">
        <v>54</v>
      </c>
      <c r="BF72" s="1144">
        <v>20170</v>
      </c>
      <c r="BG72" s="1144">
        <v>4035093</v>
      </c>
      <c r="BH72" s="1144">
        <v>140</v>
      </c>
      <c r="BI72" s="1145">
        <v>290547340</v>
      </c>
      <c r="BJ72" s="1143">
        <v>61564028</v>
      </c>
      <c r="BK72" s="1144">
        <v>29255723</v>
      </c>
      <c r="BL72" s="1144">
        <v>5060356</v>
      </c>
      <c r="BM72" s="1144">
        <v>97781386</v>
      </c>
      <c r="BN72" s="1144">
        <v>2214559</v>
      </c>
      <c r="BO72" s="1144">
        <v>486423392</v>
      </c>
      <c r="BP72" s="1148">
        <f>DwellingStocks!Q22</f>
        <v>54549.088898874157</v>
      </c>
      <c r="BQ72" s="1146">
        <f t="shared" si="26"/>
        <v>4.4811514564724694E-2</v>
      </c>
      <c r="BR72" s="1146">
        <f t="shared" si="27"/>
        <v>1.7847565790778383E-2</v>
      </c>
      <c r="BS72" s="1146">
        <f t="shared" si="28"/>
        <v>5.2216461477441753E-3</v>
      </c>
      <c r="BT72" s="1146">
        <f t="shared" si="29"/>
        <v>9.0318699058006941E-4</v>
      </c>
    </row>
    <row r="73" spans="2:72" ht="12.75" customHeight="1">
      <c r="B73" s="1202"/>
      <c r="C73" s="328"/>
      <c r="D73" s="328"/>
      <c r="E73" s="417" t="s">
        <v>946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328"/>
      <c r="AJ73" s="328"/>
      <c r="AK73" s="1021">
        <f>AO73</f>
        <v>1.3409546110370412E-2</v>
      </c>
      <c r="AM73" s="1077"/>
      <c r="AN73" s="1074"/>
      <c r="AO73" s="1081">
        <f>BR43*(1+AP103)</f>
        <v>1.3409546110370412E-2</v>
      </c>
      <c r="AP73" s="1078">
        <f>AO73*G71</f>
        <v>0.29111938930167414</v>
      </c>
      <c r="AQ73" s="1074"/>
      <c r="AR73" s="1078"/>
      <c r="AS73" s="1102"/>
      <c r="AT73" s="1078"/>
      <c r="AV73" s="1115"/>
      <c r="AW73" s="1115"/>
      <c r="AX73" s="1115"/>
      <c r="AY73" s="1115"/>
      <c r="AZ73" s="1115"/>
      <c r="BA73" s="80"/>
      <c r="BB73" s="80"/>
      <c r="BC73" s="80"/>
      <c r="BE73" s="1147" t="s">
        <v>56</v>
      </c>
      <c r="BF73" s="1148">
        <v>97809</v>
      </c>
      <c r="BG73" s="1148">
        <v>15963699</v>
      </c>
      <c r="BH73" s="1148">
        <v>190</v>
      </c>
      <c r="BI73" s="1149">
        <v>1583953290</v>
      </c>
      <c r="BJ73" s="1147">
        <v>349776746</v>
      </c>
      <c r="BK73" s="1148">
        <v>123191330</v>
      </c>
      <c r="BL73" s="1148">
        <v>22728444</v>
      </c>
      <c r="BM73" s="1148">
        <v>482729805</v>
      </c>
      <c r="BN73" s="1148">
        <v>34494676</v>
      </c>
      <c r="BO73" s="1148">
        <v>2596874291</v>
      </c>
      <c r="BP73" s="1148">
        <f>DwellingStocks!Q23</f>
        <v>264765.40185365622</v>
      </c>
      <c r="BQ73" s="1150">
        <f t="shared" si="26"/>
        <v>5.0749585402518643E-2</v>
      </c>
      <c r="BR73" s="1150">
        <f t="shared" si="27"/>
        <v>1.9037186062632272E-2</v>
      </c>
      <c r="BS73" s="1150">
        <f t="shared" si="28"/>
        <v>4.5342329233506121E-3</v>
      </c>
      <c r="BT73" s="1150">
        <f t="shared" si="29"/>
        <v>8.3655285709904003E-4</v>
      </c>
    </row>
    <row r="74" spans="2:72" ht="12.75" customHeight="1">
      <c r="B74" s="1202"/>
      <c r="C74" s="490"/>
      <c r="D74" s="489"/>
      <c r="E74" s="1018" t="s">
        <v>947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489"/>
      <c r="AJ74" s="489"/>
      <c r="AK74" s="1017">
        <f>AQ74</f>
        <v>1.8621435595423876E-3</v>
      </c>
      <c r="AM74" s="1077"/>
      <c r="AN74" s="1074"/>
      <c r="AO74" s="1081"/>
      <c r="AP74" s="1078"/>
      <c r="AQ74" s="1074">
        <f>BS43*(1+AR103)</f>
        <v>1.8621435595423876E-3</v>
      </c>
      <c r="AR74" s="1078">
        <f>AQ74*G71</f>
        <v>4.0426878835726002E-2</v>
      </c>
      <c r="AS74" s="1102"/>
      <c r="AT74" s="1078"/>
      <c r="AV74" s="1115"/>
      <c r="AW74" s="1115"/>
      <c r="AX74" s="1115"/>
      <c r="AY74" s="1115"/>
      <c r="AZ74" s="1115"/>
      <c r="BA74" s="80"/>
      <c r="BB74" s="80"/>
      <c r="BC74" s="80"/>
      <c r="BE74" s="1143" t="s">
        <v>58</v>
      </c>
      <c r="BF74" s="1144">
        <v>61656</v>
      </c>
      <c r="BG74" s="1144">
        <v>8178706</v>
      </c>
      <c r="BH74" s="1144">
        <v>261</v>
      </c>
      <c r="BI74" s="1145">
        <v>1135038941</v>
      </c>
      <c r="BJ74" s="1143">
        <v>241598273</v>
      </c>
      <c r="BK74" s="1144">
        <v>63509736</v>
      </c>
      <c r="BL74" s="1144">
        <v>13917755</v>
      </c>
      <c r="BM74" s="1144">
        <v>295162090</v>
      </c>
      <c r="BN74" s="1144">
        <v>34670143</v>
      </c>
      <c r="BO74" s="1144">
        <v>1783896938</v>
      </c>
      <c r="BP74" s="1148">
        <f>DwellingStocks!Q24</f>
        <v>166984.19754801539</v>
      </c>
      <c r="BQ74" s="1146">
        <f t="shared" si="26"/>
        <v>5.7313856737701986E-2</v>
      </c>
      <c r="BR74" s="1146">
        <f t="shared" si="27"/>
        <v>1.9258402082522379E-2</v>
      </c>
      <c r="BS74" s="1146">
        <f t="shared" si="28"/>
        <v>3.708236823666796E-3</v>
      </c>
      <c r="BT74" s="1146">
        <f t="shared" si="29"/>
        <v>8.1263653172440641E-4</v>
      </c>
    </row>
    <row r="75" spans="2:72" ht="13.5" customHeight="1" thickBot="1">
      <c r="B75" s="1202"/>
      <c r="C75" s="909"/>
      <c r="D75" s="909"/>
      <c r="E75" s="1023" t="s">
        <v>948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09"/>
      <c r="AJ75" s="909"/>
      <c r="AK75" s="1022">
        <f>AS75</f>
        <v>5.2798901160262042E-4</v>
      </c>
      <c r="AM75" s="1077"/>
      <c r="AN75" s="1074"/>
      <c r="AO75" s="1081"/>
      <c r="AP75" s="1078"/>
      <c r="AQ75" s="1074"/>
      <c r="AR75" s="1078"/>
      <c r="AS75" s="1102">
        <f>BT43*(1+AT103)</f>
        <v>5.2798901160262042E-4</v>
      </c>
      <c r="AT75" s="1078">
        <f>AS75*G71</f>
        <v>1.1462568333828827E-2</v>
      </c>
      <c r="AV75" s="1115"/>
      <c r="AW75" s="1115"/>
      <c r="AX75" s="1115"/>
      <c r="AY75" s="1115"/>
      <c r="AZ75" s="1115"/>
      <c r="BA75" s="80"/>
      <c r="BB75" s="80"/>
      <c r="BC75" s="80"/>
      <c r="BE75" s="1147" t="s">
        <v>60</v>
      </c>
      <c r="BF75" s="1148">
        <v>27666</v>
      </c>
      <c r="BG75" s="1148">
        <v>3361294</v>
      </c>
      <c r="BH75" s="1148">
        <v>338</v>
      </c>
      <c r="BI75" s="1149">
        <v>635462499</v>
      </c>
      <c r="BJ75" s="1147">
        <v>126446130</v>
      </c>
      <c r="BK75" s="1148">
        <v>26318437</v>
      </c>
      <c r="BL75" s="1148">
        <v>5835533</v>
      </c>
      <c r="BM75" s="1148">
        <v>131872106</v>
      </c>
      <c r="BN75" s="1148">
        <v>16624373</v>
      </c>
      <c r="BO75" s="1148">
        <v>942559078</v>
      </c>
      <c r="BP75" s="1148">
        <f>DwellingStocks!Q25</f>
        <v>74836.881491341002</v>
      </c>
      <c r="BQ75" s="1150">
        <f t="shared" si="26"/>
        <v>7.0692280806327043E-2</v>
      </c>
      <c r="BR75" s="1150">
        <f t="shared" si="27"/>
        <v>1.9322899024072866E-2</v>
      </c>
      <c r="BS75" s="1150">
        <f t="shared" si="28"/>
        <v>3.4246502277163302E-3</v>
      </c>
      <c r="BT75" s="1150">
        <f t="shared" si="29"/>
        <v>7.5934066363044894E-4</v>
      </c>
    </row>
    <row r="76" spans="2:72" ht="12.75" customHeight="1">
      <c r="B76" s="1202"/>
      <c r="C76" s="905" t="str">
        <f>AX19</f>
        <v>R-BLD_Apt_C</v>
      </c>
      <c r="D76" s="906" t="str">
        <f>AY19</f>
        <v>Residential Building Apartment _ C</v>
      </c>
      <c r="E76" s="905" t="str">
        <f>COMM!O12</f>
        <v>RSDSH_Apt-C</v>
      </c>
      <c r="F76" s="906" t="s">
        <v>944</v>
      </c>
      <c r="G76" s="908">
        <f>BF12/1000</f>
        <v>71.167091754613168</v>
      </c>
      <c r="H76" s="908">
        <f>DwellingStocks!I38/1000</f>
        <v>0.49057014893009931</v>
      </c>
      <c r="I76" s="908">
        <f>DwellingStocks!L38/1000</f>
        <v>41.002769011842538</v>
      </c>
      <c r="J76" s="908">
        <f>DwellingStocks!O38/1000</f>
        <v>2.9411814129246006</v>
      </c>
      <c r="K76" s="908">
        <f>DwellingStocks!R38/1000</f>
        <v>0.72244595748813734</v>
      </c>
      <c r="L76" s="908">
        <f>DwellingStocks!U38/1000</f>
        <v>0.46612447712609828</v>
      </c>
      <c r="M76" s="908">
        <f>DwellingStocks!X38/1000</f>
        <v>0.19002244103669425</v>
      </c>
      <c r="N76" s="908">
        <f>DwellingStocks!AA38/1000</f>
        <v>1.203556750712742</v>
      </c>
      <c r="O76" s="908">
        <f>DwellingStocks!AD38/1000</f>
        <v>2.2946779119786305</v>
      </c>
      <c r="P76" s="908">
        <f>DwellingStocks!AG38/1000</f>
        <v>0.32172036639324025</v>
      </c>
      <c r="Q76" s="908">
        <f>DwellingStocks!AJ38/1000</f>
        <v>0.87570815154400328</v>
      </c>
      <c r="R76" s="908">
        <f>DwellingStocks!AM38/1000</f>
        <v>0.73556765878934671</v>
      </c>
      <c r="S76" s="908">
        <f>DwellingStocks!AP38/1000</f>
        <v>1.5515192928063066</v>
      </c>
      <c r="T76" s="908">
        <f>DwellingStocks!AS38/1000</f>
        <v>0.76635493840811475</v>
      </c>
      <c r="U76" s="908">
        <f>DwellingStocks!AV38/1000</f>
        <v>5.8224358852287761</v>
      </c>
      <c r="V76" s="908">
        <f>DwellingStocks!AY38/1000</f>
        <v>0.97617055403223785</v>
      </c>
      <c r="W76" s="908">
        <f>DwellingStocks!BB38/1000</f>
        <v>3.2823317293793561</v>
      </c>
      <c r="X76" s="908">
        <f>DwellingStocks!BE38/1000</f>
        <v>0.47191952153596295</v>
      </c>
      <c r="Y76" s="908">
        <f>DwellingStocks!BH38/1000</f>
        <v>0.97741535848833505</v>
      </c>
      <c r="Z76" s="908">
        <f>DwellingStocks!BK38/1000</f>
        <v>3.04910859906304</v>
      </c>
      <c r="AA76" s="908">
        <f>DwellingStocks!BN38/1000</f>
        <v>0.19904078579036732</v>
      </c>
      <c r="AB76" s="908">
        <f>DwellingStocks!BQ38/1000</f>
        <v>0.6361687903033354</v>
      </c>
      <c r="AC76" s="908">
        <f>DwellingStocks!BT38/1000</f>
        <v>0.21241908651007671</v>
      </c>
      <c r="AD76" s="908">
        <f>DwellingStocks!BW38/1000</f>
        <v>0.43453655698648802</v>
      </c>
      <c r="AE76" s="908">
        <f>DwellingStocks!BZ38/1000</f>
        <v>0.36785600911013766</v>
      </c>
      <c r="AF76" s="908">
        <f>DwellingStocks!CC38/1000</f>
        <v>0.8977939016289902</v>
      </c>
      <c r="AG76" s="908">
        <f>DwellingStocks!CF38/1000</f>
        <v>0.27767645657552981</v>
      </c>
      <c r="AH76" s="908">
        <v>1</v>
      </c>
      <c r="AI76" s="906">
        <v>100</v>
      </c>
      <c r="AJ76" s="906">
        <v>1</v>
      </c>
      <c r="AK76" s="1014">
        <f>AM76</f>
        <v>1.1851782935578913E-2</v>
      </c>
      <c r="AM76" s="1095">
        <f>ABS(BQ44*DwellingStocks!W22*(1+$AN$103))</f>
        <v>1.1851782935578913E-2</v>
      </c>
      <c r="AN76" s="1096">
        <f>AM76*G76</f>
        <v>0.84345692363210312</v>
      </c>
      <c r="AO76" s="1097"/>
      <c r="AP76" s="1098"/>
      <c r="AQ76" s="1096"/>
      <c r="AR76" s="1098"/>
      <c r="AS76" s="1103"/>
      <c r="AT76" s="1098"/>
      <c r="AV76" s="1115"/>
      <c r="AW76" s="1115"/>
      <c r="AX76" s="1115"/>
      <c r="AY76" s="1115"/>
      <c r="AZ76" s="1115"/>
      <c r="BA76" s="80"/>
      <c r="BB76" s="80"/>
      <c r="BC76" s="80"/>
      <c r="BE76" s="1143" t="s">
        <v>62</v>
      </c>
      <c r="BF76" s="1144">
        <v>13787</v>
      </c>
      <c r="BG76" s="1144">
        <v>1578087</v>
      </c>
      <c r="BH76" s="1144">
        <v>415</v>
      </c>
      <c r="BI76" s="1145">
        <v>382255989</v>
      </c>
      <c r="BJ76" s="1143">
        <v>74341761</v>
      </c>
      <c r="BK76" s="1144">
        <v>12486922</v>
      </c>
      <c r="BL76" s="1144">
        <v>2769697</v>
      </c>
      <c r="BM76" s="1144">
        <v>65705835</v>
      </c>
      <c r="BN76" s="1144">
        <v>8706537</v>
      </c>
      <c r="BO76" s="1144">
        <v>546266742</v>
      </c>
      <c r="BP76" s="1148">
        <f>DwellingStocks!Q26</f>
        <v>37368.747662299225</v>
      </c>
      <c r="BQ76" s="1146">
        <f t="shared" si="26"/>
        <v>8.5011849711289236E-2</v>
      </c>
      <c r="BR76" s="1146">
        <f t="shared" si="27"/>
        <v>1.9430226967433087E-2</v>
      </c>
      <c r="BS76" s="1146">
        <f t="shared" si="28"/>
        <v>3.260529426271125E-3</v>
      </c>
      <c r="BT76" s="1146">
        <f t="shared" si="29"/>
        <v>7.232109378399942E-4</v>
      </c>
    </row>
    <row r="77" spans="2:72">
      <c r="B77" s="1202"/>
      <c r="C77" s="490"/>
      <c r="D77" s="489"/>
      <c r="E77" s="1018" t="s">
        <v>945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489"/>
      <c r="AJ77" s="489"/>
      <c r="AK77" s="1017">
        <v>0</v>
      </c>
      <c r="AM77" s="1077"/>
      <c r="AN77" s="1074"/>
      <c r="AO77" s="1081"/>
      <c r="AP77" s="1078"/>
      <c r="AQ77" s="1074"/>
      <c r="AR77" s="1078"/>
      <c r="AS77" s="1102"/>
      <c r="AT77" s="1078"/>
      <c r="AV77" s="1115"/>
      <c r="AW77" s="1115"/>
      <c r="AX77" s="1115"/>
      <c r="AY77" s="1115"/>
      <c r="AZ77" s="1115"/>
      <c r="BA77" s="80"/>
      <c r="BB77" s="80"/>
      <c r="BC77" s="80"/>
      <c r="BE77" s="1147" t="s">
        <v>64</v>
      </c>
      <c r="BF77" s="1148">
        <v>24436</v>
      </c>
      <c r="BG77" s="1148">
        <v>2381791</v>
      </c>
      <c r="BH77" s="1148">
        <v>673</v>
      </c>
      <c r="BI77" s="1149">
        <v>889411987</v>
      </c>
      <c r="BJ77" s="1147">
        <v>178556613</v>
      </c>
      <c r="BK77" s="1148">
        <v>19539039</v>
      </c>
      <c r="BL77" s="1148">
        <v>3598598</v>
      </c>
      <c r="BM77" s="1148">
        <v>107615125</v>
      </c>
      <c r="BN77" s="1148">
        <v>12476668</v>
      </c>
      <c r="BO77" s="1148">
        <v>1211198029</v>
      </c>
      <c r="BP77" s="1148">
        <f>DwellingStocks!Q27</f>
        <v>66469.176419880765</v>
      </c>
      <c r="BQ77" s="1150">
        <f t="shared" si="26"/>
        <v>0.11218733764722996</v>
      </c>
      <c r="BR77" s="1150">
        <f t="shared" si="27"/>
        <v>1.769235778359797E-2</v>
      </c>
      <c r="BS77" s="1150">
        <f t="shared" si="28"/>
        <v>2.8785619741365201E-3</v>
      </c>
      <c r="BT77" s="1150">
        <f t="shared" si="29"/>
        <v>5.3015848747749227E-4</v>
      </c>
    </row>
    <row r="78" spans="2:72">
      <c r="B78" s="1202"/>
      <c r="C78" s="328"/>
      <c r="D78" s="328"/>
      <c r="E78" s="417" t="s">
        <v>946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328"/>
      <c r="AJ78" s="328"/>
      <c r="AK78" s="1021">
        <f>AO78</f>
        <v>1.3319466903687871E-2</v>
      </c>
      <c r="AM78" s="1077"/>
      <c r="AN78" s="1074"/>
      <c r="AO78" s="1081">
        <f>BR44*(1+AP103)</f>
        <v>1.3319466903687871E-2</v>
      </c>
      <c r="AP78" s="1078">
        <f>AO78*G76</f>
        <v>0.94790772325728812</v>
      </c>
      <c r="AQ78" s="1074"/>
      <c r="AR78" s="1078"/>
      <c r="AS78" s="1102"/>
      <c r="AT78" s="1078"/>
      <c r="AV78" s="1115"/>
      <c r="AW78" s="1115"/>
      <c r="AX78" s="1115"/>
      <c r="AY78" s="1115"/>
      <c r="AZ78" s="1115"/>
      <c r="BA78" s="80"/>
      <c r="BB78" s="80"/>
      <c r="BC78" s="80"/>
      <c r="BI78" s="226"/>
      <c r="BJ78" s="226"/>
      <c r="BK78" s="226"/>
      <c r="BL78" s="226"/>
      <c r="BM78" s="226"/>
      <c r="BN78" s="226"/>
      <c r="BO78" s="226"/>
      <c r="BP78" s="506" t="s">
        <v>1079</v>
      </c>
      <c r="BQ78" s="1155">
        <f>AVERAGE(BQ69:BQ77)</f>
        <v>5.424825650198422E-2</v>
      </c>
      <c r="BR78" s="1156">
        <f t="shared" ref="BR78:BT78" si="30">AVERAGE(BR69:BR77)</f>
        <v>1.6591261736419179E-2</v>
      </c>
      <c r="BS78" s="1156">
        <f t="shared" si="30"/>
        <v>4.0663121209199623E-3</v>
      </c>
      <c r="BT78" s="1156">
        <f t="shared" si="30"/>
        <v>9.7389990708204226E-4</v>
      </c>
    </row>
    <row r="79" spans="2:72">
      <c r="B79" s="1202"/>
      <c r="C79" s="490"/>
      <c r="D79" s="489"/>
      <c r="E79" s="1018" t="s">
        <v>947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489"/>
      <c r="AJ79" s="489"/>
      <c r="AK79" s="1017">
        <f>AQ79</f>
        <v>1.7318637062021887E-3</v>
      </c>
      <c r="AM79" s="1077"/>
      <c r="AN79" s="1074"/>
      <c r="AO79" s="1081"/>
      <c r="AP79" s="1078"/>
      <c r="AQ79" s="1074">
        <f>BS44*(1+AR103)</f>
        <v>1.7318637062021887E-3</v>
      </c>
      <c r="AR79" s="1078">
        <f>AQ79*G76</f>
        <v>0.12325170328577559</v>
      </c>
      <c r="AS79" s="1102"/>
      <c r="AT79" s="1078"/>
    </row>
    <row r="80" spans="2:72" ht="13.5" thickBot="1">
      <c r="B80" s="1202"/>
      <c r="C80" s="909"/>
      <c r="D80" s="909"/>
      <c r="E80" s="1023" t="s">
        <v>948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09"/>
      <c r="AJ80" s="909"/>
      <c r="AK80" s="1022">
        <f>AS80</f>
        <v>3.5368651625857834E-4</v>
      </c>
      <c r="AM80" s="1099"/>
      <c r="AN80" s="1079"/>
      <c r="AO80" s="1100"/>
      <c r="AP80" s="1080"/>
      <c r="AQ80" s="1079"/>
      <c r="AR80" s="1080"/>
      <c r="AS80" s="1101">
        <f>BT44*(1+AT103)</f>
        <v>3.5368651625857834E-4</v>
      </c>
      <c r="AT80" s="1080">
        <f>AS80*G76</f>
        <v>2.5170840754943725E-2</v>
      </c>
    </row>
    <row r="81" spans="2:46">
      <c r="B81" s="1202"/>
      <c r="C81" s="905" t="str">
        <f>AX20</f>
        <v>R-BLD_Apt_D</v>
      </c>
      <c r="D81" s="906" t="str">
        <f>AY20</f>
        <v>Residential Building Apartment _ D</v>
      </c>
      <c r="E81" s="905" t="str">
        <f>COMM!O15</f>
        <v>RSDSH_Apt-D</v>
      </c>
      <c r="F81" s="906" t="s">
        <v>944</v>
      </c>
      <c r="G81" s="908">
        <f>BF13/1000</f>
        <v>47.490854787158916</v>
      </c>
      <c r="H81" s="908">
        <f>DwellingStocks!I39/1000</f>
        <v>0.34793154584444547</v>
      </c>
      <c r="I81" s="908">
        <f>DwellingStocks!L39/1000</f>
        <v>25.054028103145395</v>
      </c>
      <c r="J81" s="908">
        <f>DwellingStocks!O39/1000</f>
        <v>1.6522313637925603</v>
      </c>
      <c r="K81" s="908">
        <f>DwellingStocks!R39/1000</f>
        <v>0.35956599260304084</v>
      </c>
      <c r="L81" s="908">
        <f>DwellingStocks!U39/1000</f>
        <v>0.39089035099346492</v>
      </c>
      <c r="M81" s="908">
        <f>DwellingStocks!X39/1000</f>
        <v>0.26650946132819375</v>
      </c>
      <c r="N81" s="908">
        <f>DwellingStocks!AA39/1000</f>
        <v>0.51776164417721815</v>
      </c>
      <c r="O81" s="908">
        <f>DwellingStocks!AD39/1000</f>
        <v>1.1315980251906814</v>
      </c>
      <c r="P81" s="908">
        <f>DwellingStocks!AG39/1000</f>
        <v>0.36587806374133203</v>
      </c>
      <c r="Q81" s="908">
        <f>DwellingStocks!AJ39/1000</f>
        <v>0.87703699547654357</v>
      </c>
      <c r="R81" s="908">
        <f>DwellingStocks!AM39/1000</f>
        <v>0.80445024891008821</v>
      </c>
      <c r="S81" s="908">
        <f>DwellingStocks!AP39/1000</f>
        <v>0.95463851349491979</v>
      </c>
      <c r="T81" s="908">
        <f>DwellingStocks!AS39/1000</f>
        <v>0.69434843412815772</v>
      </c>
      <c r="U81" s="908">
        <f>DwellingStocks!AV39/1000</f>
        <v>3.4062789398137729</v>
      </c>
      <c r="V81" s="908">
        <f>DwellingStocks!AY39/1000</f>
        <v>0.8583784717741757</v>
      </c>
      <c r="W81" s="908">
        <f>DwellingStocks!BB39/1000</f>
        <v>1.9487665192827224</v>
      </c>
      <c r="X81" s="908">
        <f>DwellingStocks!BE39/1000</f>
        <v>0.80900489406165066</v>
      </c>
      <c r="Y81" s="908">
        <f>DwellingStocks!BH39/1000</f>
        <v>1.0054751295454163</v>
      </c>
      <c r="Z81" s="908">
        <f>DwellingStocks!BK39/1000</f>
        <v>3.1560217876458516</v>
      </c>
      <c r="AA81" s="908">
        <f>DwellingStocks!BN39/1000</f>
        <v>0.20414439568242804</v>
      </c>
      <c r="AB81" s="908">
        <f>DwellingStocks!BQ39/1000</f>
        <v>0.75458982053296064</v>
      </c>
      <c r="AC81" s="908">
        <f>DwellingStocks!BT39/1000</f>
        <v>0.19834312294615594</v>
      </c>
      <c r="AD81" s="908">
        <f>DwellingStocks!BW39/1000</f>
        <v>0.56797000478839943</v>
      </c>
      <c r="AE81" s="908">
        <f>DwellingStocks!BZ39/1000</f>
        <v>0.38335951907263388</v>
      </c>
      <c r="AF81" s="908">
        <f>DwellingStocks!CC39/1000</f>
        <v>0.55626670495333108</v>
      </c>
      <c r="AG81" s="908">
        <f>DwellingStocks!CF39/1000</f>
        <v>0.22538673423338459</v>
      </c>
      <c r="AH81" s="908">
        <v>1</v>
      </c>
      <c r="AI81" s="906">
        <v>100</v>
      </c>
      <c r="AJ81" s="906">
        <v>1</v>
      </c>
      <c r="AK81" s="1014">
        <f>AM81</f>
        <v>1.2964544380437714E-2</v>
      </c>
      <c r="AM81" s="1095">
        <f>ABS(BQ45*DwellingStocks!W23*(1+$AN$103))</f>
        <v>1.2964544380437714E-2</v>
      </c>
      <c r="AN81" s="1096">
        <f>AM81*G81</f>
        <v>0.61569729455304467</v>
      </c>
      <c r="AO81" s="1081"/>
      <c r="AP81" s="1078"/>
      <c r="AQ81" s="1074"/>
      <c r="AR81" s="1078"/>
      <c r="AS81" s="1102"/>
      <c r="AT81" s="1078"/>
    </row>
    <row r="82" spans="2:46">
      <c r="B82" s="1202"/>
      <c r="C82" s="490"/>
      <c r="D82" s="489"/>
      <c r="E82" s="1018" t="s">
        <v>945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489"/>
      <c r="AJ82" s="489"/>
      <c r="AK82" s="1017">
        <v>0</v>
      </c>
      <c r="AM82" s="1077"/>
      <c r="AN82" s="1074"/>
      <c r="AO82" s="1081"/>
      <c r="AP82" s="1078"/>
      <c r="AQ82" s="1074"/>
      <c r="AR82" s="1078"/>
      <c r="AS82" s="1102"/>
      <c r="AT82" s="1078"/>
    </row>
    <row r="83" spans="2:46">
      <c r="B83" s="1202"/>
      <c r="C83" s="328"/>
      <c r="D83" s="328"/>
      <c r="E83" s="417" t="s">
        <v>946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328"/>
      <c r="AJ83" s="328"/>
      <c r="AK83" s="1021">
        <f>AO83</f>
        <v>1.1326238096390632E-2</v>
      </c>
      <c r="AM83" s="1077"/>
      <c r="AN83" s="1074"/>
      <c r="AO83" s="1081">
        <f>BR45*(1+AP103)</f>
        <v>1.1326238096390632E-2</v>
      </c>
      <c r="AP83" s="1078">
        <f>AO83*G81</f>
        <v>0.53789272872047478</v>
      </c>
      <c r="AQ83" s="1074"/>
      <c r="AR83" s="1078"/>
      <c r="AS83" s="1102"/>
      <c r="AT83" s="1078"/>
    </row>
    <row r="84" spans="2:46">
      <c r="B84" s="1202"/>
      <c r="C84" s="490"/>
      <c r="D84" s="489"/>
      <c r="E84" s="1018" t="s">
        <v>947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489"/>
      <c r="AJ84" s="489"/>
      <c r="AK84" s="1017">
        <f>AQ84</f>
        <v>1.5527699288597216E-3</v>
      </c>
      <c r="AM84" s="1077"/>
      <c r="AN84" s="1074"/>
      <c r="AO84" s="1081"/>
      <c r="AP84" s="1078"/>
      <c r="AQ84" s="1074">
        <f>BS45*(1+AR103)</f>
        <v>1.5527699288597216E-3</v>
      </c>
      <c r="AR84" s="1078">
        <f>AQ84*G81</f>
        <v>7.3742371209344126E-2</v>
      </c>
      <c r="AS84" s="1102"/>
      <c r="AT84" s="1078"/>
    </row>
    <row r="85" spans="2:46" ht="13.5" thickBot="1">
      <c r="B85" s="1202"/>
      <c r="C85" s="909"/>
      <c r="D85" s="909"/>
      <c r="E85" s="1023" t="s">
        <v>948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09"/>
      <c r="AJ85" s="909"/>
      <c r="AK85" s="1022">
        <f>AS85</f>
        <v>1.5387796306928601E-4</v>
      </c>
      <c r="AM85" s="1077"/>
      <c r="AN85" s="1074"/>
      <c r="AO85" s="1081"/>
      <c r="AP85" s="1078"/>
      <c r="AQ85" s="1074"/>
      <c r="AR85" s="1078"/>
      <c r="AS85" s="1102">
        <f>BT45*(1+AT103)</f>
        <v>1.5387796306928601E-4</v>
      </c>
      <c r="AT85" s="1078">
        <f>AS85*G81</f>
        <v>7.3077959990672644E-3</v>
      </c>
    </row>
    <row r="86" spans="2:46">
      <c r="B86" s="1202"/>
      <c r="C86" s="905" t="str">
        <f>AX21</f>
        <v>R-BLD_Apt_E</v>
      </c>
      <c r="D86" s="906" t="str">
        <f>AY21</f>
        <v>Residential Building Apartment _ E</v>
      </c>
      <c r="E86" s="905" t="str">
        <f>COMM!O18</f>
        <v>RSDSH_Apt-E</v>
      </c>
      <c r="F86" s="906" t="s">
        <v>944</v>
      </c>
      <c r="G86" s="908">
        <f>BF14/1000</f>
        <v>23.790684938210514</v>
      </c>
      <c r="H86" s="908">
        <f>DwellingStocks!I40/1000</f>
        <v>0.17996459267816145</v>
      </c>
      <c r="I86" s="908">
        <f>DwellingStocks!L40/1000</f>
        <v>12.052625111545526</v>
      </c>
      <c r="J86" s="908">
        <f>DwellingStocks!O40/1000</f>
        <v>0.91693601056141039</v>
      </c>
      <c r="K86" s="908">
        <f>DwellingStocks!R40/1000</f>
        <v>0.16735560024381163</v>
      </c>
      <c r="L86" s="908">
        <f>DwellingStocks!U40/1000</f>
        <v>0.15210377674641101</v>
      </c>
      <c r="M86" s="908">
        <f>DwellingStocks!X40/1000</f>
        <v>0.11473053043724935</v>
      </c>
      <c r="N86" s="908">
        <f>DwellingStocks!AA40/1000</f>
        <v>0.29781540483016772</v>
      </c>
      <c r="O86" s="908">
        <f>DwellingStocks!AD40/1000</f>
        <v>0.47222792395901703</v>
      </c>
      <c r="P86" s="908">
        <f>DwellingStocks!AG40/1000</f>
        <v>0.2018637593055625</v>
      </c>
      <c r="Q86" s="908">
        <f>DwellingStocks!AJ40/1000</f>
        <v>0.39998202369460545</v>
      </c>
      <c r="R86" s="908">
        <f>DwellingStocks!AM40/1000</f>
        <v>0.53507011968790263</v>
      </c>
      <c r="S86" s="908">
        <f>DwellingStocks!AP40/1000</f>
        <v>0.42263607976085776</v>
      </c>
      <c r="T86" s="908">
        <f>DwellingStocks!AS40/1000</f>
        <v>0.45646980391758513</v>
      </c>
      <c r="U86" s="908">
        <f>DwellingStocks!AV40/1000</f>
        <v>1.9445931150221349</v>
      </c>
      <c r="V86" s="908">
        <f>DwellingStocks!AY40/1000</f>
        <v>0.40851296612902382</v>
      </c>
      <c r="W86" s="908">
        <f>DwellingStocks!BB40/1000</f>
        <v>0.80013912605798032</v>
      </c>
      <c r="X86" s="908">
        <f>DwellingStocks!BE40/1000</f>
        <v>0.45693794942371019</v>
      </c>
      <c r="Y86" s="908">
        <f>DwellingStocks!BH40/1000</f>
        <v>0.53547396433930317</v>
      </c>
      <c r="Z86" s="908">
        <f>DwellingStocks!BK40/1000</f>
        <v>1.7300497788854952</v>
      </c>
      <c r="AA86" s="908">
        <f>DwellingStocks!BN40/1000</f>
        <v>6.7367650575201249E-2</v>
      </c>
      <c r="AB86" s="908">
        <f>DwellingStocks!BQ40/1000</f>
        <v>0.31257644025726655</v>
      </c>
      <c r="AC86" s="908">
        <f>DwellingStocks!BT40/1000</f>
        <v>0.11004844240883492</v>
      </c>
      <c r="AD86" s="908">
        <f>DwellingStocks!BW40/1000</f>
        <v>0.37835405264884103</v>
      </c>
      <c r="AE86" s="908">
        <f>DwellingStocks!BZ40/1000</f>
        <v>0.19167975953631694</v>
      </c>
      <c r="AF86" s="908">
        <f>DwellingStocks!CC40/1000</f>
        <v>0.33010488240557018</v>
      </c>
      <c r="AG86" s="908">
        <f>DwellingStocks!CF40/1000</f>
        <v>0.1550660731525686</v>
      </c>
      <c r="AH86" s="908">
        <v>1</v>
      </c>
      <c r="AI86" s="906">
        <v>100</v>
      </c>
      <c r="AJ86" s="906">
        <v>1</v>
      </c>
      <c r="AK86" s="1014">
        <f>AM86</f>
        <v>1.7314258713666715E-2</v>
      </c>
      <c r="AM86" s="1095">
        <f>ABS(BQ46*DwellingStocks!W24*(1+$AN$103))</f>
        <v>1.7314258713666715E-2</v>
      </c>
      <c r="AN86" s="1096">
        <f>AM86*G86</f>
        <v>0.41191807399551089</v>
      </c>
      <c r="AO86" s="1097"/>
      <c r="AP86" s="1098"/>
      <c r="AQ86" s="1096"/>
      <c r="AR86" s="1098"/>
      <c r="AS86" s="1103"/>
      <c r="AT86" s="1098"/>
    </row>
    <row r="87" spans="2:46">
      <c r="B87" s="1202"/>
      <c r="C87" s="490"/>
      <c r="D87" s="489"/>
      <c r="E87" s="1018" t="s">
        <v>945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489"/>
      <c r="AJ87" s="489"/>
      <c r="AK87" s="1017">
        <v>0</v>
      </c>
      <c r="AM87" s="1077"/>
      <c r="AN87" s="1074"/>
      <c r="AO87" s="1081"/>
      <c r="AP87" s="1078"/>
      <c r="AQ87" s="1074"/>
      <c r="AR87" s="1078"/>
      <c r="AS87" s="1102"/>
      <c r="AT87" s="1078"/>
    </row>
    <row r="88" spans="2:46">
      <c r="B88" s="1202"/>
      <c r="C88" s="328"/>
      <c r="D88" s="328"/>
      <c r="E88" s="417" t="s">
        <v>946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328"/>
      <c r="AJ88" s="328"/>
      <c r="AK88" s="1021">
        <f>AO88</f>
        <v>1.0663145348746784E-2</v>
      </c>
      <c r="AM88" s="1077"/>
      <c r="AN88" s="1074"/>
      <c r="AO88" s="1081">
        <f>BR46*(1+AP103)</f>
        <v>1.0663145348746784E-2</v>
      </c>
      <c r="AP88" s="1078">
        <f>AO88*G86</f>
        <v>0.2536835314423796</v>
      </c>
      <c r="AQ88" s="1074"/>
      <c r="AR88" s="1078"/>
      <c r="AS88" s="1102"/>
      <c r="AT88" s="1078"/>
    </row>
    <row r="89" spans="2:46">
      <c r="B89" s="1202"/>
      <c r="C89" s="490"/>
      <c r="D89" s="489"/>
      <c r="E89" s="1018" t="s">
        <v>947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489"/>
      <c r="AJ89" s="489"/>
      <c r="AK89" s="1017">
        <f>AQ89</f>
        <v>1.4454563600763042E-3</v>
      </c>
      <c r="AM89" s="1077"/>
      <c r="AN89" s="1074"/>
      <c r="AO89" s="1081"/>
      <c r="AP89" s="1078"/>
      <c r="AQ89" s="1074">
        <f>BS46*(1+AR103)</f>
        <v>1.4454563600763042E-3</v>
      </c>
      <c r="AR89" s="1078">
        <f>AQ89*G86</f>
        <v>3.4388396854507924E-2</v>
      </c>
      <c r="AS89" s="1102"/>
      <c r="AT89" s="1078"/>
    </row>
    <row r="90" spans="2:46" ht="13.5" thickBot="1">
      <c r="B90" s="1202"/>
      <c r="C90" s="909"/>
      <c r="D90" s="909"/>
      <c r="E90" s="1023" t="s">
        <v>948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09"/>
      <c r="AJ90" s="909"/>
      <c r="AK90" s="1022">
        <f>AS90</f>
        <v>1.1462140826641349E-4</v>
      </c>
      <c r="AM90" s="1099"/>
      <c r="AN90" s="1079"/>
      <c r="AO90" s="1100"/>
      <c r="AP90" s="1080"/>
      <c r="AQ90" s="1079"/>
      <c r="AR90" s="1080"/>
      <c r="AS90" s="1101">
        <f>BT46*(1+AT103)</f>
        <v>1.1462140826641349E-4</v>
      </c>
      <c r="AT90" s="1080">
        <f>AS90*G86</f>
        <v>2.7269218112402414E-3</v>
      </c>
    </row>
    <row r="91" spans="2:46">
      <c r="B91" s="1202"/>
      <c r="C91" s="905" t="str">
        <f>AX22</f>
        <v>R-BLD_Apt_F</v>
      </c>
      <c r="D91" s="906" t="str">
        <f>AY22</f>
        <v>Residential Building Apartment _ F</v>
      </c>
      <c r="E91" s="905" t="str">
        <f>COMM!O21</f>
        <v>RSDSH_Apt-F</v>
      </c>
      <c r="F91" s="906" t="s">
        <v>944</v>
      </c>
      <c r="G91" s="908">
        <f>BF15/1000</f>
        <v>8.010799397286851</v>
      </c>
      <c r="H91" s="908">
        <f>DwellingStocks!I41/1000</f>
        <v>6.9319694957514028E-2</v>
      </c>
      <c r="I91" s="908">
        <f>DwellingStocks!L41/1000</f>
        <v>4.1345521230291489</v>
      </c>
      <c r="J91" s="908">
        <f>DwellingStocks!O41/1000</f>
        <v>0.30040570250773829</v>
      </c>
      <c r="K91" s="908">
        <f>DwellingStocks!R41/1000</f>
        <v>7.1250404064197026E-2</v>
      </c>
      <c r="L91" s="908">
        <f>DwellingStocks!U41/1000</f>
        <v>5.2336783396614545E-2</v>
      </c>
      <c r="M91" s="908">
        <f>DwellingStocks!X41/1000</f>
        <v>2.9877742301367013E-2</v>
      </c>
      <c r="N91" s="908">
        <f>DwellingStocks!AA41/1000</f>
        <v>0.11338843394910056</v>
      </c>
      <c r="O91" s="908">
        <f>DwellingStocks!AD41/1000</f>
        <v>0.12242946176715254</v>
      </c>
      <c r="P91" s="908">
        <f>DwellingStocks!AG41/1000</f>
        <v>9.3046576554907723E-2</v>
      </c>
      <c r="Q91" s="908">
        <f>DwellingStocks!AJ41/1000</f>
        <v>0.15281705224212502</v>
      </c>
      <c r="R91" s="908">
        <f>DwellingStocks!AM41/1000</f>
        <v>0.16236610528460496</v>
      </c>
      <c r="S91" s="908">
        <f>DwellingStocks!AP41/1000</f>
        <v>0.1520006953525892</v>
      </c>
      <c r="T91" s="908">
        <f>DwellingStocks!AS41/1000</f>
        <v>0.12215389118921291</v>
      </c>
      <c r="U91" s="908">
        <f>DwellingStocks!AV41/1000</f>
        <v>0.74218637223344819</v>
      </c>
      <c r="V91" s="908">
        <f>DwellingStocks!AY41/1000</f>
        <v>0.12405761854838453</v>
      </c>
      <c r="W91" s="908">
        <f>DwellingStocks!BB41/1000</f>
        <v>0.26922920279309398</v>
      </c>
      <c r="X91" s="908">
        <f>DwellingStocks!BE41/1000</f>
        <v>0.18914234791719151</v>
      </c>
      <c r="Y91" s="908">
        <f>DwellingStocks!BH41/1000</f>
        <v>0.1461446409222989</v>
      </c>
      <c r="Z91" s="908">
        <f>DwellingStocks!BK41/1000</f>
        <v>0.47208420932670014</v>
      </c>
      <c r="AA91" s="908">
        <f>DwellingStocks!BN41/1000</f>
        <v>2.5518049460303505E-2</v>
      </c>
      <c r="AB91" s="908">
        <f>DwellingStocks!BQ41/1000</f>
        <v>0.1197980189532255</v>
      </c>
      <c r="AC91" s="908">
        <f>DwellingStocks!BT41/1000</f>
        <v>3.3270459332903575E-2</v>
      </c>
      <c r="AD91" s="908">
        <f>DwellingStocks!BW41/1000</f>
        <v>6.4961020640404266E-2</v>
      </c>
      <c r="AE91" s="908">
        <f>DwellingStocks!BZ41/1000</f>
        <v>7.0470499829528299E-2</v>
      </c>
      <c r="AF91" s="908">
        <f>DwellingStocks!CC41/1000</f>
        <v>0.11308091127388045</v>
      </c>
      <c r="AG91" s="908">
        <f>DwellingStocks!CF41/1000</f>
        <v>6.4911379459214755E-2</v>
      </c>
      <c r="AH91" s="908">
        <v>1</v>
      </c>
      <c r="AI91" s="906">
        <v>100</v>
      </c>
      <c r="AJ91" s="906">
        <v>1</v>
      </c>
      <c r="AK91" s="1014">
        <f>AM91</f>
        <v>2.3533746787853776E-2</v>
      </c>
      <c r="AM91" s="1095">
        <f>ABS(BQ47*DwellingStocks!W25*(1+$AN$103))</f>
        <v>2.3533746787853776E-2</v>
      </c>
      <c r="AN91" s="1096">
        <f>AM91*G91</f>
        <v>0.18852412458404039</v>
      </c>
      <c r="AO91" s="1081"/>
      <c r="AP91" s="1078"/>
      <c r="AQ91" s="1074"/>
      <c r="AR91" s="1078"/>
      <c r="AS91" s="1102"/>
      <c r="AT91" s="1078"/>
    </row>
    <row r="92" spans="2:46">
      <c r="B92" s="1202"/>
      <c r="C92" s="490"/>
      <c r="D92" s="489"/>
      <c r="E92" s="1018" t="s">
        <v>945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489"/>
      <c r="AJ92" s="489"/>
      <c r="AK92" s="1017">
        <v>0</v>
      </c>
      <c r="AM92" s="1077"/>
      <c r="AN92" s="1074"/>
      <c r="AO92" s="1081"/>
      <c r="AP92" s="1078"/>
      <c r="AQ92" s="1074"/>
      <c r="AR92" s="1078"/>
      <c r="AS92" s="1102"/>
      <c r="AT92" s="1078"/>
    </row>
    <row r="93" spans="2:46">
      <c r="B93" s="1202"/>
      <c r="C93" s="328"/>
      <c r="D93" s="328"/>
      <c r="E93" s="417" t="s">
        <v>946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328"/>
      <c r="AJ93" s="328"/>
      <c r="AK93" s="1021">
        <f>AO93</f>
        <v>1.0800141100137082E-2</v>
      </c>
      <c r="AM93" s="1077"/>
      <c r="AN93" s="1074"/>
      <c r="AO93" s="1081">
        <f>BR47*(1+AP103)</f>
        <v>1.0800141100137082E-2</v>
      </c>
      <c r="AP93" s="1078">
        <f>AO93*G91</f>
        <v>8.6517763815591078E-2</v>
      </c>
      <c r="AQ93" s="1074"/>
      <c r="AR93" s="1078"/>
      <c r="AS93" s="1102"/>
      <c r="AT93" s="1078"/>
    </row>
    <row r="94" spans="2:46">
      <c r="B94" s="1202"/>
      <c r="C94" s="490"/>
      <c r="D94" s="489"/>
      <c r="E94" s="1018" t="s">
        <v>947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489"/>
      <c r="AJ94" s="489"/>
      <c r="AK94" s="1017">
        <f>AQ94</f>
        <v>1.3595886490461958E-3</v>
      </c>
      <c r="AM94" s="1077"/>
      <c r="AN94" s="1074"/>
      <c r="AO94" s="1081"/>
      <c r="AP94" s="1078"/>
      <c r="AQ94" s="1074">
        <f>BS47*(1+AR103)</f>
        <v>1.3595886490461958E-3</v>
      </c>
      <c r="AR94" s="1078">
        <f>AQ94*G91</f>
        <v>1.0891391930337309E-2</v>
      </c>
      <c r="AS94" s="1102"/>
      <c r="AT94" s="1078"/>
    </row>
    <row r="95" spans="2:46" ht="13.5" thickBot="1">
      <c r="B95" s="1202"/>
      <c r="C95" s="909"/>
      <c r="D95" s="909"/>
      <c r="E95" s="1023" t="s">
        <v>948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09"/>
      <c r="AJ95" s="909"/>
      <c r="AK95" s="1022">
        <f>AS95</f>
        <v>1.4072941361803782E-4</v>
      </c>
      <c r="AM95" s="1077"/>
      <c r="AN95" s="1074"/>
      <c r="AO95" s="1081"/>
      <c r="AP95" s="1078"/>
      <c r="AQ95" s="1074"/>
      <c r="AR95" s="1078"/>
      <c r="AS95" s="1102">
        <f>BT47*(1+AT103)</f>
        <v>1.4072941361803782E-4</v>
      </c>
      <c r="AT95" s="1078">
        <f>AS95*G91</f>
        <v>1.1273551017919093E-3</v>
      </c>
    </row>
    <row r="96" spans="2:46">
      <c r="B96" s="1202"/>
      <c r="C96" s="905" t="str">
        <f>AX23</f>
        <v>R-BLD_Apt_G</v>
      </c>
      <c r="D96" s="906" t="str">
        <f>AY23</f>
        <v>Residential Building Apartment _ G</v>
      </c>
      <c r="E96" s="905" t="str">
        <f>COMM!O24</f>
        <v>RSDSH_Apt-G</v>
      </c>
      <c r="F96" s="906" t="s">
        <v>944</v>
      </c>
      <c r="G96" s="908">
        <f>BF16/1000</f>
        <v>8.6581263084211155</v>
      </c>
      <c r="H96" s="908">
        <f>DwellingStocks!I42/1000</f>
        <v>7.8651192355640928E-2</v>
      </c>
      <c r="I96" s="908">
        <f>DwellingStocks!L42/1000</f>
        <v>3.9209529144305266</v>
      </c>
      <c r="J96" s="908">
        <f>DwellingStocks!O42/1000</f>
        <v>0.25499553817517318</v>
      </c>
      <c r="K96" s="908">
        <f>DwellingStocks!R42/1000</f>
        <v>0.11101807144886515</v>
      </c>
      <c r="L96" s="908">
        <f>DwellingStocks!U42/1000</f>
        <v>8.014069957606601E-2</v>
      </c>
      <c r="M96" s="908">
        <f>DwellingStocks!X42/1000</f>
        <v>4.0633729529859136E-2</v>
      </c>
      <c r="N96" s="908">
        <f>DwellingStocks!AA42/1000</f>
        <v>0.12978194247186209</v>
      </c>
      <c r="O96" s="908">
        <f>DwellingStocks!AD42/1000</f>
        <v>0.13292341563290846</v>
      </c>
      <c r="P96" s="908">
        <f>DwellingStocks!AG42/1000</f>
        <v>9.4623637174482425E-2</v>
      </c>
      <c r="Q96" s="908">
        <f>DwellingStocks!AJ42/1000</f>
        <v>0.11959595392861957</v>
      </c>
      <c r="R96" s="908">
        <f>DwellingStocks!AM42/1000</f>
        <v>0.19188721533635131</v>
      </c>
      <c r="S96" s="908">
        <f>DwellingStocks!AP42/1000</f>
        <v>0.26136704932579358</v>
      </c>
      <c r="T96" s="908">
        <f>DwellingStocks!AS42/1000</f>
        <v>0.18644541286774602</v>
      </c>
      <c r="U96" s="908">
        <f>DwellingStocks!AV42/1000</f>
        <v>1.0711467075246925</v>
      </c>
      <c r="V96" s="908">
        <f>DwellingStocks!AY42/1000</f>
        <v>0.1904723032258025</v>
      </c>
      <c r="W96" s="908">
        <f>DwellingStocks!BB42/1000</f>
        <v>0.31955241826843866</v>
      </c>
      <c r="X96" s="908">
        <f>DwellingStocks!BE42/1000</f>
        <v>0.31086762132924545</v>
      </c>
      <c r="Y96" s="908">
        <f>DwellingStocks!BH42/1000</f>
        <v>0.17654272623413705</v>
      </c>
      <c r="Z96" s="908">
        <f>DwellingStocks!BK42/1000</f>
        <v>0.34573225918337741</v>
      </c>
      <c r="AA96" s="908">
        <f>DwellingStocks!BN42/1000</f>
        <v>2.4497327481891363E-2</v>
      </c>
      <c r="AB96" s="908">
        <f>DwellingStocks!BQ42/1000</f>
        <v>0.13219091746562814</v>
      </c>
      <c r="AC96" s="908">
        <f>DwellingStocks!BT42/1000</f>
        <v>5.6303854255682975E-2</v>
      </c>
      <c r="AD96" s="908">
        <f>DwellingStocks!BW42/1000</f>
        <v>4.3892581513786666E-2</v>
      </c>
      <c r="AE96" s="908">
        <f>DwellingStocks!BZ42/1000</f>
        <v>8.4564599795433945E-2</v>
      </c>
      <c r="AF96" s="908">
        <f>DwellingStocks!CC42/1000</f>
        <v>0.1370677712410672</v>
      </c>
      <c r="AG96" s="908">
        <f>DwellingStocks!CF42/1000</f>
        <v>0.16227844864803692</v>
      </c>
      <c r="AH96" s="908">
        <v>1</v>
      </c>
      <c r="AI96" s="906">
        <v>100</v>
      </c>
      <c r="AJ96" s="906">
        <v>1</v>
      </c>
      <c r="AK96" s="1014">
        <f>AM96</f>
        <v>2.8437548603024439E-2</v>
      </c>
      <c r="AM96" s="1095">
        <f>ABS(BQ48*DwellingStocks!W26*(1+$AN$103))</f>
        <v>2.8437548603024439E-2</v>
      </c>
      <c r="AN96" s="1096">
        <f>AM96*G96</f>
        <v>0.24621588770685005</v>
      </c>
      <c r="AO96" s="1097"/>
      <c r="AP96" s="1098"/>
      <c r="AQ96" s="1096"/>
      <c r="AR96" s="1098"/>
      <c r="AS96" s="1103"/>
      <c r="AT96" s="1098"/>
    </row>
    <row r="97" spans="2:76">
      <c r="B97" s="1202"/>
      <c r="C97" s="490"/>
      <c r="D97" s="489"/>
      <c r="E97" s="1018" t="s">
        <v>945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489"/>
      <c r="AJ97" s="489"/>
      <c r="AK97" s="1017">
        <v>0</v>
      </c>
      <c r="AM97" s="355"/>
      <c r="AN97" s="226"/>
      <c r="AO97" s="355"/>
      <c r="AP97" s="375"/>
      <c r="AQ97" s="1074"/>
      <c r="AR97" s="1078"/>
      <c r="AS97" s="1102"/>
      <c r="AT97" s="375"/>
    </row>
    <row r="98" spans="2:76">
      <c r="B98" s="1202"/>
      <c r="C98" s="328"/>
      <c r="D98" s="328"/>
      <c r="E98" s="417" t="s">
        <v>946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328"/>
      <c r="AJ98" s="328"/>
      <c r="AK98" s="1021">
        <f>AO98</f>
        <v>1.0313693271694561E-2</v>
      </c>
      <c r="AM98" s="355"/>
      <c r="AN98" s="226"/>
      <c r="AO98" s="1081">
        <f>BR48*(1+AP103)</f>
        <v>1.0313693271694561E-2</v>
      </c>
      <c r="AP98" s="1078">
        <f>AO98*G96</f>
        <v>8.9297259052644531E-2</v>
      </c>
      <c r="AQ98" s="1074"/>
      <c r="AR98" s="1078"/>
      <c r="AS98" s="1102"/>
      <c r="AT98" s="375"/>
    </row>
    <row r="99" spans="2:76">
      <c r="B99" s="1202"/>
      <c r="C99" s="490"/>
      <c r="D99" s="489"/>
      <c r="E99" s="1018" t="s">
        <v>947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489"/>
      <c r="AJ99" s="489"/>
      <c r="AK99" s="1017">
        <f>AQ99</f>
        <v>1.3117087055373269E-3</v>
      </c>
      <c r="AM99" s="355"/>
      <c r="AN99" s="226"/>
      <c r="AO99" s="1082"/>
      <c r="AP99" s="1083"/>
      <c r="AQ99" s="1074">
        <f>BS48*(1+AR103)</f>
        <v>1.3117087055373269E-3</v>
      </c>
      <c r="AR99" s="1078">
        <f>AQ99*G96</f>
        <v>1.1356939652397736E-2</v>
      </c>
      <c r="AS99" s="1102"/>
      <c r="AT99" s="375"/>
    </row>
    <row r="100" spans="2:76" ht="13.5" thickBot="1">
      <c r="B100" s="1202"/>
      <c r="C100" s="909"/>
      <c r="D100" s="909"/>
      <c r="E100" s="1023" t="s">
        <v>948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09"/>
      <c r="AJ100" s="909"/>
      <c r="AK100" s="1022">
        <f>AS100</f>
        <v>1.1843355263996383E-4</v>
      </c>
      <c r="AM100" s="367"/>
      <c r="AN100" s="1070"/>
      <c r="AO100" s="1084"/>
      <c r="AP100" s="1085"/>
      <c r="AQ100" s="1079"/>
      <c r="AR100" s="1080"/>
      <c r="AS100" s="1101">
        <f>BT48*(1+AT103)</f>
        <v>1.1843355263996383E-4</v>
      </c>
      <c r="AT100" s="1080">
        <f>AS100*G96</f>
        <v>1.0254126579118479E-3</v>
      </c>
    </row>
    <row r="101" spans="2:76">
      <c r="B101" s="1202"/>
      <c r="C101" s="1069" t="s">
        <v>252</v>
      </c>
      <c r="D101" s="1067"/>
      <c r="E101" s="1069"/>
      <c r="F101" s="1067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7"/>
      <c r="AJ101" s="1067"/>
      <c r="AK101" s="1021"/>
      <c r="AM101" s="365" t="s">
        <v>937</v>
      </c>
      <c r="AN101" s="354">
        <f>'SHWLP-Apt'!AB27</f>
        <v>2.8686509493136141</v>
      </c>
      <c r="AO101" s="358"/>
      <c r="AP101" s="359">
        <f>'SHWLP-Apt'!AB54</f>
        <v>2.4698323545487457</v>
      </c>
      <c r="AQ101" s="358"/>
      <c r="AR101" s="359">
        <f>'SHWLP-Apt'!AC59</f>
        <v>0.34338774672584782</v>
      </c>
      <c r="AS101" s="358"/>
      <c r="AT101" s="359">
        <f>'SHWLP-Apt'!AC60</f>
        <v>7.0758063219754266E-2</v>
      </c>
    </row>
    <row r="102" spans="2:76">
      <c r="B102" s="1202"/>
      <c r="C102" s="1069" t="s">
        <v>252</v>
      </c>
      <c r="D102" s="1067"/>
      <c r="E102" s="1069"/>
      <c r="F102" s="1067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7"/>
      <c r="AJ102" s="1067"/>
      <c r="AK102" s="1021"/>
      <c r="AM102" s="1071" t="s">
        <v>929</v>
      </c>
      <c r="AN102" s="226">
        <v>1.8738045598567192</v>
      </c>
      <c r="AO102" s="355"/>
      <c r="AP102" s="375">
        <v>2.0572027987278529</v>
      </c>
      <c r="AQ102" s="355"/>
      <c r="AR102" s="226">
        <v>0.38864804177349976</v>
      </c>
      <c r="AS102" s="355"/>
      <c r="AT102" s="375">
        <v>8.1966783030527957E-2</v>
      </c>
    </row>
    <row r="103" spans="2:76">
      <c r="B103" s="1202"/>
      <c r="C103" s="1069" t="s">
        <v>252</v>
      </c>
      <c r="D103" s="1067"/>
      <c r="E103" s="1069"/>
      <c r="F103" s="1067"/>
      <c r="G103" s="1068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7"/>
      <c r="AJ103" s="1067"/>
      <c r="AK103" s="1021"/>
      <c r="AM103" s="1072" t="s">
        <v>930</v>
      </c>
      <c r="AN103" s="1073">
        <f>((AN101-AN102)/AN102)</f>
        <v>0.5309232407530089</v>
      </c>
      <c r="AO103" s="355"/>
      <c r="AP103" s="1073">
        <f>((AP101-AP102)/AP102)</f>
        <v>0.20057796736231229</v>
      </c>
      <c r="AQ103" s="355"/>
      <c r="AR103" s="1073">
        <f>((AR101-AR102)/AR102)</f>
        <v>-0.11645573933968049</v>
      </c>
      <c r="AS103" s="355"/>
      <c r="AT103" s="1073">
        <f>((AT101-AT102)/AT102)</f>
        <v>-0.13674709920723715</v>
      </c>
    </row>
    <row r="104" spans="2:76">
      <c r="B104" s="1202"/>
      <c r="C104" s="1069" t="s">
        <v>252</v>
      </c>
      <c r="D104" s="1067"/>
      <c r="E104" s="1069"/>
      <c r="F104" s="1067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7"/>
      <c r="AJ104" s="1067"/>
      <c r="AK104" s="1021"/>
      <c r="AM104" s="1071" t="s">
        <v>931</v>
      </c>
      <c r="AN104" s="1074">
        <f>SUM(AN56:AN96)</f>
        <v>2.8686509493136145</v>
      </c>
      <c r="AO104" s="355"/>
      <c r="AP104" s="1078">
        <f>SUM(AP56:AP100)</f>
        <v>2.4698323545487457</v>
      </c>
      <c r="AQ104" s="355"/>
      <c r="AR104" s="1078">
        <f t="shared" ref="AR104" si="31">SUM(AR56:AR100)</f>
        <v>0.34338774672584793</v>
      </c>
      <c r="AS104" s="355"/>
      <c r="AT104" s="1078">
        <f>SUM(AT56:AT100)</f>
        <v>7.0758063219754266E-2</v>
      </c>
    </row>
    <row r="105" spans="2:76" ht="13.5" thickBot="1">
      <c r="B105" s="1202"/>
      <c r="C105" s="1069" t="s">
        <v>252</v>
      </c>
      <c r="D105" s="1067"/>
      <c r="E105" s="1069"/>
      <c r="F105" s="1067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7"/>
      <c r="AJ105" s="1067"/>
      <c r="AK105" s="1021"/>
      <c r="AM105" s="1075" t="s">
        <v>932</v>
      </c>
      <c r="AN105" s="1076">
        <f>((AN101-AN104)/AN104)</f>
        <v>-1.5480768406359106E-16</v>
      </c>
      <c r="AO105" s="367"/>
      <c r="AP105" s="1087">
        <f t="shared" ref="AP105" si="32">((AP101-AP104)/AP104)</f>
        <v>0</v>
      </c>
      <c r="AQ105" s="367"/>
      <c r="AR105" s="1087">
        <f t="shared" ref="AR105" si="33">((AR101-AR104)/AR104)</f>
        <v>-3.2331468877703738E-16</v>
      </c>
      <c r="AS105" s="367"/>
      <c r="AT105" s="1087">
        <f>((AT101-AT104)/AT104)</f>
        <v>0</v>
      </c>
    </row>
    <row r="106" spans="2:76">
      <c r="B106" s="1202"/>
      <c r="C106" s="905" t="str">
        <f>AX24</f>
        <v>R-BLD_Det_A</v>
      </c>
      <c r="D106" s="906" t="str">
        <f>AY24</f>
        <v>Residential Building Detached _ A</v>
      </c>
      <c r="E106" s="905" t="str">
        <f>COMM!O11</f>
        <v>RSDSH_Det-AB</v>
      </c>
      <c r="F106" s="906" t="s">
        <v>949</v>
      </c>
      <c r="G106" s="908">
        <f>BH8/1000</f>
        <v>37.364451209178156</v>
      </c>
      <c r="H106" s="908">
        <f>DwellingStocks!K34/1000</f>
        <v>0.47186271023077675</v>
      </c>
      <c r="I106" s="908">
        <f>DwellingStocks!N34/1000</f>
        <v>5.6840158084525259</v>
      </c>
      <c r="J106" s="908">
        <f>DwellingStocks!Q34/1000</f>
        <v>2.5019451434121076</v>
      </c>
      <c r="K106" s="908">
        <f>DwellingStocks!T34/1000</f>
        <v>1.0753594871171821</v>
      </c>
      <c r="L106" s="908">
        <f>DwellingStocks!W34/1000</f>
        <v>0.58013586730971045</v>
      </c>
      <c r="M106" s="908">
        <f>DwellingStocks!Z34/1000</f>
        <v>0.1927775924290504</v>
      </c>
      <c r="N106" s="908">
        <f>DwellingStocks!AC34/1000</f>
        <v>1.2535593006061714</v>
      </c>
      <c r="O106" s="908">
        <f>DwellingStocks!AF34/1000</f>
        <v>3.0851721089169395</v>
      </c>
      <c r="P106" s="908">
        <f>DwellingStocks!AI34/1000</f>
        <v>0.52551358690336702</v>
      </c>
      <c r="Q106" s="908">
        <f>DwellingStocks!AL34/1000</f>
        <v>0.5779383118570991</v>
      </c>
      <c r="R106" s="908">
        <f>DwellingStocks!AO34/1000</f>
        <v>1.5383444077400852</v>
      </c>
      <c r="S106" s="908">
        <f>DwellingStocks!AR34/1000</f>
        <v>1.6026222316292691</v>
      </c>
      <c r="T106" s="908">
        <f>DwellingStocks!AU34/1000</f>
        <v>0.81116295791941484</v>
      </c>
      <c r="U106" s="908">
        <f>DwellingStocks!AX34/1000</f>
        <v>5.3643308783452941</v>
      </c>
      <c r="V106" s="908">
        <f>DwellingStocks!BA34/1000</f>
        <v>1.355416331673154</v>
      </c>
      <c r="W106" s="908">
        <f>DwellingStocks!BD34/1000</f>
        <v>1.1729935073658804</v>
      </c>
      <c r="X106" s="908">
        <f>DwellingStocks!BG34/1000</f>
        <v>1.0044898081821196</v>
      </c>
      <c r="Y106" s="908">
        <f>DwellingStocks!BJ34/1000</f>
        <v>1.0195610081359703</v>
      </c>
      <c r="Z106" s="908">
        <f>DwellingStocks!BM34/1000</f>
        <v>2.6172747273644483</v>
      </c>
      <c r="AA106" s="908">
        <f>DwellingStocks!BP34/1000</f>
        <v>3.2548855887212125E-2</v>
      </c>
      <c r="AB106" s="908">
        <f>DwellingStocks!BS34/1000</f>
        <v>1.3352338722249208</v>
      </c>
      <c r="AC106" s="908">
        <f>DwellingStocks!BV34/1000</f>
        <v>0.41411948867046905</v>
      </c>
      <c r="AD106" s="908">
        <f>DwellingStocks!BY34/1000</f>
        <v>0.57288829107204087</v>
      </c>
      <c r="AE106" s="908">
        <f>DwellingStocks!CB34/1000</f>
        <v>0.55280668901212782</v>
      </c>
      <c r="AF106" s="908">
        <f>DwellingStocks!CE34/1000</f>
        <v>1.4385044916382623</v>
      </c>
      <c r="AG106" s="908">
        <f>DwellingStocks!CH34/1000</f>
        <v>0.58387374508255463</v>
      </c>
      <c r="AH106" s="908">
        <v>1</v>
      </c>
      <c r="AI106" s="906">
        <v>100</v>
      </c>
      <c r="AJ106" s="906">
        <v>1</v>
      </c>
      <c r="AK106" s="1014">
        <f>AM106</f>
        <v>7.6727691492846214E-3</v>
      </c>
      <c r="AM106" s="1095">
        <f>ABS(BQ69*DwellingStocks!Y18*(1+AN153))</f>
        <v>7.6727691492846214E-3</v>
      </c>
      <c r="AN106" s="1096">
        <f>AM106*G106</f>
        <v>0.28668880851773265</v>
      </c>
      <c r="AO106" s="1097"/>
      <c r="AP106" s="1098"/>
      <c r="AQ106" s="1097"/>
      <c r="AR106" s="1098"/>
      <c r="AS106" s="1096"/>
      <c r="AT106" s="1098"/>
    </row>
    <row r="107" spans="2:76">
      <c r="B107" s="1202"/>
      <c r="C107" s="490"/>
      <c r="D107" s="489"/>
      <c r="E107" s="1018" t="s">
        <v>950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489"/>
      <c r="AJ107" s="489"/>
      <c r="AK107" s="1017">
        <v>0</v>
      </c>
      <c r="AM107" s="1077"/>
      <c r="AN107" s="1074"/>
      <c r="AO107" s="1081"/>
      <c r="AP107" s="1078"/>
      <c r="AQ107" s="1081"/>
      <c r="AR107" s="1078"/>
      <c r="AS107" s="1074"/>
      <c r="AT107" s="1078"/>
    </row>
    <row r="108" spans="2:76">
      <c r="B108" s="1202"/>
      <c r="C108" s="328"/>
      <c r="D108" s="328"/>
      <c r="E108" s="417" t="s">
        <v>951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328"/>
      <c r="AJ108" s="328"/>
      <c r="AK108" s="1021">
        <f>AO108</f>
        <v>6.6310260207802264E-3</v>
      </c>
      <c r="AM108" s="1077"/>
      <c r="AN108" s="1074"/>
      <c r="AO108" s="1081">
        <f>BR69*(1+AP153)</f>
        <v>6.6310260207802264E-3</v>
      </c>
      <c r="AP108" s="1078">
        <f>AO108*G106</f>
        <v>0.24776464822023356</v>
      </c>
      <c r="AQ108" s="1081"/>
      <c r="AR108" s="1078"/>
      <c r="AS108" s="1074"/>
      <c r="AT108" s="1078"/>
    </row>
    <row r="109" spans="2:76">
      <c r="B109" s="1202"/>
      <c r="C109" s="490"/>
      <c r="D109" s="489"/>
      <c r="E109" s="1018" t="s">
        <v>952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489"/>
      <c r="AJ109" s="489"/>
      <c r="AK109" s="1017">
        <f>AQ109</f>
        <v>1.3167393056363601E-3</v>
      </c>
      <c r="AM109" s="1077"/>
      <c r="AN109" s="1074"/>
      <c r="AO109" s="1081"/>
      <c r="AP109" s="1078"/>
      <c r="AQ109" s="1081">
        <f>BS69*(1+AR153)</f>
        <v>1.3167393056363601E-3</v>
      </c>
      <c r="AR109" s="1078">
        <f>AQ109*G106</f>
        <v>4.9199241540656899E-2</v>
      </c>
      <c r="AS109" s="1074"/>
      <c r="AT109" s="1078"/>
    </row>
    <row r="110" spans="2:76" ht="13.5" thickBot="1">
      <c r="B110" s="1202"/>
      <c r="C110" s="909"/>
      <c r="D110" s="909"/>
      <c r="E110" s="1023" t="s">
        <v>953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09"/>
      <c r="AJ110" s="909"/>
      <c r="AK110" s="1022">
        <f>AS110</f>
        <v>9.4028057450655728E-4</v>
      </c>
      <c r="AM110" s="1099"/>
      <c r="AN110" s="1079"/>
      <c r="AO110" s="1100"/>
      <c r="AP110" s="1080"/>
      <c r="AQ110" s="1100"/>
      <c r="AR110" s="1080"/>
      <c r="AS110" s="1101">
        <f>BT69*(1+AT153)</f>
        <v>9.4028057450655728E-4</v>
      </c>
      <c r="AT110" s="1080">
        <f>AS110*G106</f>
        <v>3.5133067649088266E-2</v>
      </c>
    </row>
    <row r="111" spans="2:76">
      <c r="B111" s="1202"/>
      <c r="C111" s="905" t="str">
        <f>AX25</f>
        <v>R-BLD_Det_B1</v>
      </c>
      <c r="D111" s="906" t="str">
        <f>AY25</f>
        <v>Residential Building Detached _ B1</v>
      </c>
      <c r="E111" s="905" t="str">
        <f>COMM!O11</f>
        <v>RSDSH_Det-AB</v>
      </c>
      <c r="F111" s="906" t="s">
        <v>949</v>
      </c>
      <c r="G111" s="908">
        <f>BH9/1000</f>
        <v>8.1867925913057995</v>
      </c>
      <c r="H111" s="908">
        <f>DwellingStocks!K35/1000</f>
        <v>0.12375780764357298</v>
      </c>
      <c r="I111" s="908">
        <f>DwellingStocks!N35/1000</f>
        <v>0.8466673768432933</v>
      </c>
      <c r="J111" s="908">
        <f>DwellingStocks!Q35/1000</f>
        <v>0.3674832015911404</v>
      </c>
      <c r="K111" s="908">
        <f>DwellingStocks!T35/1000</f>
        <v>0.21285039161267719</v>
      </c>
      <c r="L111" s="908">
        <f>DwellingStocks!W35/1000</f>
        <v>0.12866823477069239</v>
      </c>
      <c r="M111" s="908">
        <f>DwellingStocks!Z35/1000</f>
        <v>0.10949576034253809</v>
      </c>
      <c r="N111" s="908">
        <f>DwellingStocks!AC35/1000</f>
        <v>0.28973384612615904</v>
      </c>
      <c r="O111" s="908">
        <f>DwellingStocks!AF35/1000</f>
        <v>0.35566139766064575</v>
      </c>
      <c r="P111" s="908">
        <f>DwellingStocks!AI35/1000</f>
        <v>0.14859516248169818</v>
      </c>
      <c r="Q111" s="908">
        <f>DwellingStocks!AL35/1000</f>
        <v>0.13925904889812826</v>
      </c>
      <c r="R111" s="908">
        <f>DwellingStocks!AO35/1000</f>
        <v>0.28710307092951454</v>
      </c>
      <c r="S111" s="908">
        <f>DwellingStocks!AR35/1000</f>
        <v>0.23319134962091179</v>
      </c>
      <c r="T111" s="908">
        <f>DwellingStocks!AU35/1000</f>
        <v>0.19272717299827924</v>
      </c>
      <c r="U111" s="908">
        <f>DwellingStocks!AX35/1000</f>
        <v>1.2448498339622822</v>
      </c>
      <c r="V111" s="908">
        <f>DwellingStocks!BA35/1000</f>
        <v>0.63390151287867169</v>
      </c>
      <c r="W111" s="908">
        <f>DwellingStocks!BD35/1000</f>
        <v>0.27055002609827489</v>
      </c>
      <c r="X111" s="908">
        <f>DwellingStocks!BG35/1000</f>
        <v>0.38142936725340382</v>
      </c>
      <c r="Y111" s="908">
        <f>DwellingStocks!BJ35/1000</f>
        <v>0.26643764216236093</v>
      </c>
      <c r="Z111" s="908">
        <f>DwellingStocks!BM35/1000</f>
        <v>0.59940483730921779</v>
      </c>
      <c r="AA111" s="908">
        <f>DwellingStocks!BP35/1000</f>
        <v>7.5112744355104899E-2</v>
      </c>
      <c r="AB111" s="908">
        <f>DwellingStocks!BS35/1000</f>
        <v>0.2999443049200215</v>
      </c>
      <c r="AC111" s="908">
        <f>DwellingStocks!BV35/1000</f>
        <v>8.1804609103641762E-2</v>
      </c>
      <c r="AD111" s="908">
        <f>DwellingStocks!BY35/1000</f>
        <v>0.17978583084080257</v>
      </c>
      <c r="AE111" s="908">
        <f>DwellingStocks!CB35/1000</f>
        <v>0.15747913172361708</v>
      </c>
      <c r="AF111" s="908">
        <f>DwellingStocks!CE35/1000</f>
        <v>0.3534699153088367</v>
      </c>
      <c r="AG111" s="908">
        <f>DwellingStocks!CH35/1000</f>
        <v>0.20742901387031404</v>
      </c>
      <c r="AH111" s="908">
        <v>1</v>
      </c>
      <c r="AI111" s="906">
        <v>100</v>
      </c>
      <c r="AJ111" s="906">
        <v>1</v>
      </c>
      <c r="AK111" s="1014">
        <f>AM111</f>
        <v>3.1326304245765338E-2</v>
      </c>
      <c r="AM111" s="1095">
        <f>ABS(BQ70*DwellingStocks!Y19*(1+AN153))</f>
        <v>3.1326304245765338E-2</v>
      </c>
      <c r="AN111" s="1096">
        <f>AM111*G111</f>
        <v>0.25646195551222306</v>
      </c>
      <c r="AO111" s="1097"/>
      <c r="AP111" s="1098"/>
      <c r="AQ111" s="1097"/>
      <c r="AR111" s="1098"/>
      <c r="AS111" s="1096"/>
      <c r="AT111" s="1098"/>
    </row>
    <row r="112" spans="2:76">
      <c r="B112" s="1202"/>
      <c r="C112" s="490"/>
      <c r="D112" s="489"/>
      <c r="E112" s="1018" t="s">
        <v>950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489"/>
      <c r="AJ112" s="489"/>
      <c r="AK112" s="1017">
        <v>0</v>
      </c>
      <c r="AM112" s="1077"/>
      <c r="AN112" s="1074"/>
      <c r="AO112" s="1081"/>
      <c r="AP112" s="1078"/>
      <c r="AQ112" s="1081"/>
      <c r="AR112" s="1078"/>
      <c r="AS112" s="1074"/>
      <c r="AT112" s="1078"/>
      <c r="BX112" s="1207"/>
    </row>
    <row r="113" spans="1:76">
      <c r="B113" s="1202"/>
      <c r="C113" s="328"/>
      <c r="D113" s="328"/>
      <c r="E113" s="417" t="s">
        <v>951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328"/>
      <c r="AJ113" s="328"/>
      <c r="AK113" s="1021">
        <f>AO113</f>
        <v>8.8446793509664012E-3</v>
      </c>
      <c r="AM113" s="1077"/>
      <c r="AN113" s="1074"/>
      <c r="AO113" s="1081">
        <f>BR70*(1+AP153)</f>
        <v>8.8446793509664012E-3</v>
      </c>
      <c r="AP113" s="1078">
        <f>AO113*G111</f>
        <v>7.2409555382967117E-2</v>
      </c>
      <c r="AQ113" s="1081"/>
      <c r="AR113" s="1078"/>
      <c r="AS113" s="1074"/>
      <c r="AT113" s="1078"/>
      <c r="BX113" s="1207"/>
    </row>
    <row r="114" spans="1:76">
      <c r="B114" s="1202"/>
      <c r="C114" s="490"/>
      <c r="D114" s="489"/>
      <c r="E114" s="1018" t="s">
        <v>952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489"/>
      <c r="AJ114" s="489"/>
      <c r="AK114" s="1017">
        <f>AQ114</f>
        <v>1.757527810410075E-3</v>
      </c>
      <c r="AM114" s="1077"/>
      <c r="AN114" s="1074"/>
      <c r="AO114" s="1081"/>
      <c r="AP114" s="1078"/>
      <c r="AQ114" s="1081">
        <f>BS70*(1+AR153)</f>
        <v>1.757527810410075E-3</v>
      </c>
      <c r="AR114" s="1078">
        <f>AQ114*G111</f>
        <v>1.4388515657279105E-2</v>
      </c>
      <c r="AS114" s="1074"/>
      <c r="AT114" s="1078"/>
      <c r="AV114" s="1207"/>
      <c r="AW114" s="1207"/>
      <c r="AX114" s="1207"/>
      <c r="AY114" s="1207"/>
      <c r="AZ114" s="1207"/>
      <c r="BA114" s="1207"/>
      <c r="BB114" s="1207"/>
      <c r="BC114" s="1207"/>
      <c r="BD114" s="1207"/>
      <c r="BE114" s="1207"/>
      <c r="BF114" s="1207"/>
      <c r="BG114" s="1207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</row>
    <row r="115" spans="1:76" ht="13.5" thickBot="1">
      <c r="B115" s="1202"/>
      <c r="C115" s="909"/>
      <c r="D115" s="909"/>
      <c r="E115" s="1023" t="s">
        <v>953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09"/>
      <c r="AJ115" s="909"/>
      <c r="AK115" s="1022">
        <f>AS115</f>
        <v>6.7447612626598966E-4</v>
      </c>
      <c r="AM115" s="1099"/>
      <c r="AN115" s="1079"/>
      <c r="AO115" s="1100"/>
      <c r="AP115" s="1080"/>
      <c r="AQ115" s="1100"/>
      <c r="AR115" s="1080"/>
      <c r="AS115" s="1101">
        <f>BT70*(1+AT153)</f>
        <v>6.7447612626598966E-4</v>
      </c>
      <c r="AT115" s="1080">
        <f>AS115*G111</f>
        <v>5.521796153527039E-3</v>
      </c>
      <c r="AV115" s="1207"/>
      <c r="AW115" s="1207"/>
      <c r="AX115" s="1207"/>
      <c r="AY115" s="1207"/>
      <c r="AZ115" s="1207"/>
      <c r="BA115" s="1207"/>
      <c r="BB115" s="1207"/>
      <c r="BC115" s="1207"/>
      <c r="BD115" s="1207"/>
      <c r="BE115" s="1207"/>
      <c r="BF115" s="1207"/>
      <c r="BG115" s="1207"/>
      <c r="BH115" s="1207"/>
      <c r="BI115" s="1207"/>
      <c r="BJ115" s="1207"/>
      <c r="BK115" s="1207"/>
      <c r="BL115" s="1207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</row>
    <row r="116" spans="1:76">
      <c r="B116" s="1202"/>
      <c r="C116" s="905" t="str">
        <f>AX26</f>
        <v>R-BLD_Det_B2</v>
      </c>
      <c r="D116" s="906" t="str">
        <f>AY26</f>
        <v>Residential Building Detached _ B2</v>
      </c>
      <c r="E116" s="905" t="str">
        <f>COMM!O11</f>
        <v>RSDSH_Det-AB</v>
      </c>
      <c r="F116" s="906" t="s">
        <v>949</v>
      </c>
      <c r="G116" s="908">
        <f>BH10/1000</f>
        <v>18.974694526816247</v>
      </c>
      <c r="H116" s="908">
        <f>DwellingStocks!K36/1000</f>
        <v>0.23488726756841405</v>
      </c>
      <c r="I116" s="908">
        <f>DwellingStocks!N36/1000</f>
        <v>1.8016294181665427</v>
      </c>
      <c r="J116" s="908">
        <f>DwellingStocks!Q36/1000</f>
        <v>0.94338971154740525</v>
      </c>
      <c r="K116" s="908">
        <f>DwellingStocks!T36/1000</f>
        <v>0.43965818595405454</v>
      </c>
      <c r="L116" s="908">
        <f>DwellingStocks!W36/1000</f>
        <v>0.38002013525297518</v>
      </c>
      <c r="M116" s="908">
        <f>DwellingStocks!Z36/1000</f>
        <v>0.22700340558818871</v>
      </c>
      <c r="N116" s="908">
        <f>DwellingStocks!AC36/1000</f>
        <v>0.66902179014585805</v>
      </c>
      <c r="O116" s="908">
        <f>DwellingStocks!AF36/1000</f>
        <v>0.91286425399565752</v>
      </c>
      <c r="P116" s="908">
        <f>DwellingStocks!AI36/1000</f>
        <v>0.29388821024158085</v>
      </c>
      <c r="Q116" s="908">
        <f>DwellingStocks!AL36/1000</f>
        <v>0.34388459013619427</v>
      </c>
      <c r="R116" s="908">
        <f>DwellingStocks!AO36/1000</f>
        <v>0.80995744400440284</v>
      </c>
      <c r="S116" s="908">
        <f>DwellingStocks!AR36/1000</f>
        <v>0.61310984057632978</v>
      </c>
      <c r="T116" s="908">
        <f>DwellingStocks!AU36/1000</f>
        <v>0.59547754734083713</v>
      </c>
      <c r="U116" s="908">
        <f>DwellingStocks!AX36/1000</f>
        <v>3.0535594395442418</v>
      </c>
      <c r="V116" s="908">
        <f>DwellingStocks!BA36/1000</f>
        <v>1.250124497509731</v>
      </c>
      <c r="W116" s="908">
        <f>DwellingStocks!BD36/1000</f>
        <v>0.62308490858996646</v>
      </c>
      <c r="X116" s="908">
        <f>DwellingStocks!BG36/1000</f>
        <v>0.72818333748377084</v>
      </c>
      <c r="Y116" s="908">
        <f>DwellingStocks!BJ36/1000</f>
        <v>0.51134496980655131</v>
      </c>
      <c r="Z116" s="908">
        <f>DwellingStocks!BM36/1000</f>
        <v>1.4395962331956424</v>
      </c>
      <c r="AA116" s="908">
        <f>DwellingStocks!BP36/1000</f>
        <v>0.22283447492014455</v>
      </c>
      <c r="AB116" s="908">
        <f>DwellingStocks!BS36/1000</f>
        <v>0.6133996145661702</v>
      </c>
      <c r="AC116" s="908">
        <f>DwellingStocks!BV36/1000</f>
        <v>0.28339453868047326</v>
      </c>
      <c r="AD116" s="908">
        <f>DwellingStocks!BY36/1000</f>
        <v>0.30053750827119236</v>
      </c>
      <c r="AE116" s="908">
        <f>DwellingStocks!CB36/1000</f>
        <v>0.49415865471893639</v>
      </c>
      <c r="AF116" s="908">
        <f>DwellingStocks!CE36/1000</f>
        <v>0.82476313572061888</v>
      </c>
      <c r="AG116" s="908">
        <f>DwellingStocks!CH36/1000</f>
        <v>0.36492141329036731</v>
      </c>
      <c r="AH116" s="908">
        <v>1</v>
      </c>
      <c r="AI116" s="906">
        <v>100</v>
      </c>
      <c r="AJ116" s="906">
        <v>1</v>
      </c>
      <c r="AK116" s="1014">
        <f>AM116</f>
        <v>5.0025914093390716E-2</v>
      </c>
      <c r="AM116" s="1095">
        <f>ABS(BQ71*DwellingStocks!Y20*(1+AN153))</f>
        <v>5.0025914093390716E-2</v>
      </c>
      <c r="AN116" s="1096">
        <f>AM116*G116</f>
        <v>0.94922643834684062</v>
      </c>
      <c r="AO116" s="1097"/>
      <c r="AP116" s="1098"/>
      <c r="AQ116" s="1097"/>
      <c r="AR116" s="1098"/>
      <c r="AS116" s="1096"/>
      <c r="AT116" s="1098"/>
      <c r="AV116" s="1207"/>
      <c r="AW116" s="1207"/>
      <c r="AX116" s="1207"/>
      <c r="AY116" s="1207"/>
      <c r="AZ116" s="1207"/>
      <c r="BA116" s="1207"/>
      <c r="BB116" s="1207"/>
      <c r="BC116" s="1207"/>
      <c r="BD116" s="1207"/>
      <c r="BE116" s="1207"/>
      <c r="BF116" s="1207"/>
      <c r="BG116" s="1207"/>
      <c r="BH116" s="1207"/>
      <c r="BI116" s="1207"/>
      <c r="BJ116" s="1207"/>
      <c r="BK116" s="1207"/>
      <c r="BL116" s="1207"/>
      <c r="BM116" s="1207"/>
      <c r="BN116" s="1207"/>
      <c r="BO116" s="1207"/>
      <c r="BP116" s="1207"/>
      <c r="BQ116" s="1207"/>
      <c r="BR116" s="1207"/>
      <c r="BS116" s="1207"/>
      <c r="BT116" s="1207"/>
      <c r="BU116" s="1207"/>
      <c r="BV116" s="1207"/>
      <c r="BW116" s="1207"/>
      <c r="BX116" s="1207"/>
    </row>
    <row r="117" spans="1:76">
      <c r="A117" s="1210"/>
      <c r="B117" s="1202"/>
      <c r="C117" s="490"/>
      <c r="D117" s="489"/>
      <c r="E117" s="1018" t="s">
        <v>950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489"/>
      <c r="AJ117" s="489"/>
      <c r="AK117" s="1017">
        <v>0</v>
      </c>
      <c r="AM117" s="1077"/>
      <c r="AN117" s="1074"/>
      <c r="AO117" s="1081"/>
      <c r="AP117" s="1078"/>
      <c r="AQ117" s="1081"/>
      <c r="AR117" s="1078"/>
      <c r="AS117" s="1074"/>
      <c r="AT117" s="1078"/>
      <c r="AV117" s="1207"/>
      <c r="AW117" s="1207"/>
      <c r="AX117" s="1207"/>
      <c r="AY117" s="1207"/>
      <c r="AZ117" s="1207"/>
      <c r="BA117" s="1207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07"/>
      <c r="BO117" s="1207"/>
      <c r="BP117" s="1207"/>
      <c r="BQ117" s="1207"/>
      <c r="BR117" s="1207"/>
      <c r="BS117" s="1207"/>
      <c r="BT117" s="1207"/>
      <c r="BU117" s="1207"/>
      <c r="BV117" s="1207"/>
      <c r="BW117" s="1207"/>
      <c r="BX117" s="1207"/>
    </row>
    <row r="118" spans="1:76">
      <c r="A118" s="1210"/>
      <c r="B118" s="1202"/>
      <c r="C118" s="328"/>
      <c r="D118" s="328"/>
      <c r="E118" s="417" t="s">
        <v>951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328"/>
      <c r="AJ118" s="328"/>
      <c r="AK118" s="1021">
        <f>AO118</f>
        <v>1.1660948109561703E-2</v>
      </c>
      <c r="AM118" s="1077"/>
      <c r="AN118" s="1074"/>
      <c r="AO118" s="1081">
        <f>BR71*(1+AP153)</f>
        <v>1.1660948109561703E-2</v>
      </c>
      <c r="AP118" s="1078">
        <f>AO118*G116</f>
        <v>0.22126292827198871</v>
      </c>
      <c r="AQ118" s="1081"/>
      <c r="AR118" s="1078"/>
      <c r="AS118" s="1074"/>
      <c r="AT118" s="1078"/>
      <c r="AV118" s="1207"/>
      <c r="AW118" s="1207"/>
      <c r="AX118" s="1207"/>
      <c r="AY118" s="1207"/>
      <c r="AZ118" s="1207"/>
      <c r="BA118" s="1207"/>
      <c r="BB118" s="1207"/>
      <c r="BC118" s="1207"/>
      <c r="BD118" s="1207"/>
      <c r="BE118" s="1207"/>
      <c r="BF118" s="1207"/>
      <c r="BG118" s="1207"/>
      <c r="BH118" s="1207"/>
      <c r="BI118" s="1207"/>
      <c r="BJ118" s="1207"/>
      <c r="BK118" s="1207"/>
      <c r="BL118" s="1207"/>
      <c r="BM118" s="1207"/>
      <c r="BN118" s="1207"/>
      <c r="BO118" s="1207"/>
      <c r="BP118" s="1207"/>
      <c r="BQ118" s="1207"/>
      <c r="BR118" s="1207"/>
      <c r="BS118" s="1207"/>
      <c r="BT118" s="1207"/>
      <c r="BU118" s="1207"/>
      <c r="BV118" s="1207"/>
      <c r="BW118" s="1207"/>
      <c r="BX118" s="1207"/>
    </row>
    <row r="119" spans="1:76">
      <c r="A119" s="1210"/>
      <c r="B119" s="1202"/>
      <c r="C119" s="490"/>
      <c r="D119" s="489"/>
      <c r="E119" s="1018" t="s">
        <v>952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489"/>
      <c r="AJ119" s="489"/>
      <c r="AK119" s="1017">
        <f>AQ119</f>
        <v>1.9925381527511111E-3</v>
      </c>
      <c r="AM119" s="1077"/>
      <c r="AN119" s="1074"/>
      <c r="AO119" s="1081"/>
      <c r="AP119" s="1078"/>
      <c r="AQ119" s="1081">
        <f>BS71*(1+AR153)</f>
        <v>1.9925381527511111E-3</v>
      </c>
      <c r="AR119" s="1078">
        <f>AQ119*G116</f>
        <v>3.7807802781479063E-2</v>
      </c>
      <c r="AS119" s="1074"/>
      <c r="AT119" s="1078"/>
      <c r="AV119" s="1207"/>
      <c r="AW119" s="1207"/>
      <c r="AX119" s="1207"/>
      <c r="AY119" s="1207"/>
      <c r="AZ119" s="1207"/>
      <c r="BA119" s="1207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</row>
    <row r="120" spans="1:76" ht="13.5" thickBot="1">
      <c r="A120" s="1210"/>
      <c r="B120" s="1202"/>
      <c r="C120" s="909"/>
      <c r="D120" s="909"/>
      <c r="E120" s="1023" t="s">
        <v>953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09"/>
      <c r="AJ120" s="909"/>
      <c r="AK120" s="1022">
        <f>AS120</f>
        <v>5.312459497903441E-4</v>
      </c>
      <c r="AM120" s="1099"/>
      <c r="AN120" s="1079"/>
      <c r="AO120" s="1100"/>
      <c r="AP120" s="1080"/>
      <c r="AQ120" s="1100"/>
      <c r="AR120" s="1080"/>
      <c r="AS120" s="1101">
        <f>BT71*(1+AT153)</f>
        <v>5.312459497903441E-4</v>
      </c>
      <c r="AT120" s="1080">
        <f>AS120*G116</f>
        <v>1.0080229615880142E-2</v>
      </c>
      <c r="AV120" s="1207"/>
      <c r="AW120" s="1207"/>
      <c r="AX120" s="1207"/>
      <c r="AY120" s="1207"/>
      <c r="AZ120" s="1207"/>
      <c r="BA120" s="1207"/>
      <c r="BB120" s="1207"/>
      <c r="BC120" s="1207"/>
      <c r="BD120" s="1207"/>
      <c r="BE120" s="1207"/>
      <c r="BF120" s="1207"/>
      <c r="BG120" s="1207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</row>
    <row r="121" spans="1:76">
      <c r="A121" s="1210"/>
      <c r="B121" s="1202"/>
      <c r="C121" s="905" t="str">
        <f>AX27</f>
        <v>R-BLD_Det_B3</v>
      </c>
      <c r="D121" s="906" t="str">
        <f>AY27</f>
        <v>Residential Building Detached _ B3</v>
      </c>
      <c r="E121" s="905" t="str">
        <f>COMM!O11</f>
        <v>RSDSH_Det-AB</v>
      </c>
      <c r="F121" s="906" t="s">
        <v>949</v>
      </c>
      <c r="G121" s="908">
        <f>BH11/1000</f>
        <v>54.54908889887416</v>
      </c>
      <c r="H121" s="908">
        <f>DwellingStocks!K37/1000</f>
        <v>0.73496983723019882</v>
      </c>
      <c r="I121" s="908">
        <f>DwellingStocks!N37/1000</f>
        <v>3.9010691636529646</v>
      </c>
      <c r="J121" s="908">
        <f>DwellingStocks!Q37/1000</f>
        <v>2.835653958546561</v>
      </c>
      <c r="K121" s="908">
        <f>DwellingStocks!T37/1000</f>
        <v>1.2771023496760632</v>
      </c>
      <c r="L121" s="908">
        <f>DwellingStocks!W37/1000</f>
        <v>1.1999060963499453</v>
      </c>
      <c r="M121" s="908">
        <f>DwellingStocks!Z37/1000</f>
        <v>0.69169272996871622</v>
      </c>
      <c r="N121" s="908">
        <f>DwellingStocks!AC37/1000</f>
        <v>1.6093398180280287</v>
      </c>
      <c r="O121" s="908">
        <f>DwellingStocks!AF37/1000</f>
        <v>2.7267373820649508</v>
      </c>
      <c r="P121" s="908">
        <f>DwellingStocks!AI37/1000</f>
        <v>0.89487308961200462</v>
      </c>
      <c r="Q121" s="908">
        <f>DwellingStocks!AL37/1000</f>
        <v>1.1282824982154473</v>
      </c>
      <c r="R121" s="908">
        <f>DwellingStocks!AO37/1000</f>
        <v>2.2081260577180553</v>
      </c>
      <c r="S121" s="908">
        <f>DwellingStocks!AR37/1000</f>
        <v>1.6297193198225519</v>
      </c>
      <c r="T121" s="908">
        <f>DwellingStocks!AU37/1000</f>
        <v>1.7493697241382269</v>
      </c>
      <c r="U121" s="908">
        <f>DwellingStocks!AX37/1000</f>
        <v>9.13343871613902</v>
      </c>
      <c r="V121" s="908">
        <f>DwellingStocks!BA37/1000</f>
        <v>2.8714980882193215</v>
      </c>
      <c r="W121" s="908">
        <f>DwellingStocks!BD37/1000</f>
        <v>2.1370719233217268</v>
      </c>
      <c r="X121" s="908">
        <f>DwellingStocks!BG37/1000</f>
        <v>2.0698544684520375</v>
      </c>
      <c r="Y121" s="908">
        <f>DwellingStocks!BJ37/1000</f>
        <v>1.501739437642398</v>
      </c>
      <c r="Z121" s="908">
        <f>DwellingStocks!BM37/1000</f>
        <v>4.5032209572205328</v>
      </c>
      <c r="AA121" s="908">
        <f>DwellingStocks!BP37/1000</f>
        <v>0.58337564782464801</v>
      </c>
      <c r="AB121" s="908">
        <f>DwellingStocks!BS37/1000</f>
        <v>1.8888384607125681</v>
      </c>
      <c r="AC121" s="908">
        <f>DwellingStocks!BV37/1000</f>
        <v>1.1102054092637097</v>
      </c>
      <c r="AD121" s="908">
        <f>DwellingStocks!BY37/1000</f>
        <v>1.01163071980571</v>
      </c>
      <c r="AE121" s="908">
        <f>DwellingStocks!CB37/1000</f>
        <v>1.5313487981400005</v>
      </c>
      <c r="AF121" s="908">
        <f>DwellingStocks!CE37/1000</f>
        <v>2.5214187292030346</v>
      </c>
      <c r="AG121" s="908">
        <f>DwellingStocks!CH37/1000</f>
        <v>1.0986055179057372</v>
      </c>
      <c r="AH121" s="908">
        <v>1</v>
      </c>
      <c r="AI121" s="906">
        <v>100</v>
      </c>
      <c r="AJ121" s="906">
        <v>1</v>
      </c>
      <c r="AK121" s="1014">
        <f>AM121</f>
        <v>5.7814213572767129E-2</v>
      </c>
      <c r="AM121" s="1095">
        <f>ABS(BQ72*DwellingStocks!Y21*(1+AN153))</f>
        <v>5.7814213572767129E-2</v>
      </c>
      <c r="AN121" s="1096">
        <f>AM121*G121</f>
        <v>3.1537126757993712</v>
      </c>
      <c r="AO121" s="1097"/>
      <c r="AP121" s="1098"/>
      <c r="AQ121" s="1097"/>
      <c r="AR121" s="1098"/>
      <c r="AS121" s="1096"/>
      <c r="AT121" s="1098"/>
      <c r="AV121" s="1207"/>
      <c r="AW121" s="1207"/>
      <c r="AX121" s="1207"/>
      <c r="AY121" s="1207"/>
      <c r="AZ121" s="1207"/>
      <c r="BA121" s="1207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BV121" s="1207"/>
      <c r="BW121" s="1207"/>
      <c r="BX121" s="1207"/>
    </row>
    <row r="122" spans="1:76">
      <c r="A122" s="1210"/>
      <c r="B122" s="1202"/>
      <c r="C122" s="490"/>
      <c r="D122" s="489"/>
      <c r="E122" s="1018" t="s">
        <v>950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489"/>
      <c r="AJ122" s="489"/>
      <c r="AK122" s="1017">
        <v>0</v>
      </c>
      <c r="AM122" s="1077"/>
      <c r="AN122" s="1074"/>
      <c r="AO122" s="1081"/>
      <c r="AP122" s="1078"/>
      <c r="AQ122" s="1081"/>
      <c r="AR122" s="1078"/>
      <c r="AS122" s="1074"/>
      <c r="AT122" s="1078"/>
      <c r="AV122" s="1207"/>
      <c r="AW122" s="1207"/>
      <c r="AX122" s="1207"/>
      <c r="AY122" s="1207"/>
      <c r="AZ122" s="1207"/>
      <c r="BA122" s="1207"/>
      <c r="BB122" s="1207"/>
      <c r="BC122" s="1207"/>
      <c r="BD122" s="1207"/>
      <c r="BE122" s="1207"/>
      <c r="BF122" s="1207"/>
      <c r="BG122" s="1207"/>
      <c r="BH122" s="1207"/>
      <c r="BI122" s="1207"/>
      <c r="BJ122" s="1207"/>
      <c r="BK122" s="1207"/>
      <c r="BL122" s="1207"/>
      <c r="BM122" s="1207"/>
      <c r="BN122" s="1207"/>
      <c r="BO122" s="1207"/>
      <c r="BP122" s="1207"/>
      <c r="BQ122" s="1207"/>
      <c r="BR122" s="1207"/>
      <c r="BS122" s="1207"/>
      <c r="BT122" s="1207"/>
      <c r="BU122" s="1207"/>
      <c r="BV122" s="1207"/>
      <c r="BW122" s="1207"/>
      <c r="BX122" s="1207"/>
    </row>
    <row r="123" spans="1:76">
      <c r="A123" s="1210"/>
      <c r="B123" s="1202"/>
      <c r="C123" s="328"/>
      <c r="D123" s="328"/>
      <c r="E123" s="417" t="s">
        <v>951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328"/>
      <c r="AJ123" s="328"/>
      <c r="AK123" s="1021">
        <f>AO123</f>
        <v>1.318506323019852E-2</v>
      </c>
      <c r="AM123" s="1077"/>
      <c r="AN123" s="1074"/>
      <c r="AO123" s="1081">
        <f>BR72*(1+AP153)</f>
        <v>1.318506323019852E-2</v>
      </c>
      <c r="AP123" s="1078">
        <f>AO123*G121</f>
        <v>0.719233186281376</v>
      </c>
      <c r="AQ123" s="1081"/>
      <c r="AR123" s="1078"/>
      <c r="AS123" s="1074"/>
      <c r="AT123" s="1078"/>
      <c r="AW123" s="1207"/>
      <c r="AX123" s="1207"/>
      <c r="AY123" s="1207"/>
      <c r="AZ123" s="1207"/>
      <c r="BA123" s="1207"/>
      <c r="BB123" s="1207"/>
      <c r="BC123" s="1207"/>
      <c r="BD123" s="1207"/>
      <c r="BE123" s="1207"/>
      <c r="BF123" s="1207"/>
      <c r="BG123" s="1207"/>
      <c r="BH123" s="1207"/>
      <c r="BI123" s="1207"/>
      <c r="BJ123" s="1207"/>
      <c r="BK123" s="1207"/>
      <c r="BL123" s="1207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</row>
    <row r="124" spans="1:76">
      <c r="A124" s="1210"/>
      <c r="B124" s="1202"/>
      <c r="C124" s="490"/>
      <c r="D124" s="489"/>
      <c r="E124" s="1018" t="s">
        <v>952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489"/>
      <c r="AJ124" s="489"/>
      <c r="AK124" s="1017">
        <f>AQ124</f>
        <v>1.9498237638832759E-3</v>
      </c>
      <c r="AM124" s="1077"/>
      <c r="AN124" s="1074"/>
      <c r="AO124" s="1081"/>
      <c r="AP124" s="1078"/>
      <c r="AQ124" s="1081">
        <f>BS72*(1+AR153)</f>
        <v>1.9498237638832759E-3</v>
      </c>
      <c r="AR124" s="1078">
        <f>AQ124*G121</f>
        <v>0.10636110983320624</v>
      </c>
      <c r="AS124" s="1074"/>
      <c r="AT124" s="1078"/>
    </row>
    <row r="125" spans="1:76" ht="13.5" thickBot="1">
      <c r="A125" s="1210"/>
      <c r="B125" s="1202"/>
      <c r="C125" s="909"/>
      <c r="D125" s="909"/>
      <c r="E125" s="1023" t="s">
        <v>953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09"/>
      <c r="AJ125" s="909"/>
      <c r="AK125" s="1022">
        <f>AS125</f>
        <v>5.312459497903441E-4</v>
      </c>
      <c r="AM125" s="1099"/>
      <c r="AN125" s="1079"/>
      <c r="AO125" s="1100"/>
      <c r="AP125" s="1080"/>
      <c r="AQ125" s="1100"/>
      <c r="AR125" s="1080"/>
      <c r="AS125" s="1101">
        <f>BT71*(1+AT153)</f>
        <v>5.312459497903441E-4</v>
      </c>
      <c r="AT125" s="1080">
        <f>AS125*G121</f>
        <v>2.8978982542280318E-2</v>
      </c>
    </row>
    <row r="126" spans="1:76">
      <c r="A126" s="1210"/>
      <c r="B126" s="1202"/>
      <c r="C126" s="905" t="str">
        <f>AX28</f>
        <v>R-BLD_Det_C</v>
      </c>
      <c r="D126" s="906" t="str">
        <f>AY28</f>
        <v>Residential Building Detached _ C</v>
      </c>
      <c r="E126" s="905" t="str">
        <f>COMM!O14</f>
        <v>RSDSH_Det-C</v>
      </c>
      <c r="F126" s="906" t="s">
        <v>949</v>
      </c>
      <c r="G126" s="908">
        <f>BH12/1000</f>
        <v>264.76540185365621</v>
      </c>
      <c r="H126" s="908">
        <f>DwellingStocks!K38/1000</f>
        <v>3.8491203846694946</v>
      </c>
      <c r="I126" s="908">
        <f>DwellingStocks!N38/1000</f>
        <v>17.917844486683649</v>
      </c>
      <c r="J126" s="908">
        <f>DwellingStocks!Q38/1000</f>
        <v>12.209218011072815</v>
      </c>
      <c r="K126" s="908">
        <f>DwellingStocks!T38/1000</f>
        <v>7.3206577312032248</v>
      </c>
      <c r="L126" s="908">
        <f>DwellingStocks!W38/1000</f>
        <v>6.229936390525153</v>
      </c>
      <c r="M126" s="908">
        <f>DwellingStocks!Z38/1000</f>
        <v>3.3436266328989679</v>
      </c>
      <c r="N126" s="908">
        <f>DwellingStocks!AC38/1000</f>
        <v>7.2749534818222834</v>
      </c>
      <c r="O126" s="908">
        <f>DwellingStocks!AF38/1000</f>
        <v>13.29580858254714</v>
      </c>
      <c r="P126" s="908">
        <f>DwellingStocks!AI38/1000</f>
        <v>5.6400119448609001</v>
      </c>
      <c r="Q126" s="908">
        <f>DwellingStocks!AL38/1000</f>
        <v>5.9455087815282512</v>
      </c>
      <c r="R126" s="908">
        <f>DwellingStocks!AO38/1000</f>
        <v>13.500846847612294</v>
      </c>
      <c r="S126" s="908">
        <f>DwellingStocks!AR38/1000</f>
        <v>7.6009899466321915</v>
      </c>
      <c r="T126" s="908">
        <f>DwellingStocks!AU38/1000</f>
        <v>9.9971043839876632</v>
      </c>
      <c r="U126" s="908">
        <f>DwellingStocks!AX38/1000</f>
        <v>32.856408527906019</v>
      </c>
      <c r="V126" s="908">
        <f>DwellingStocks!BA38/1000</f>
        <v>12.839662515837317</v>
      </c>
      <c r="W126" s="908">
        <f>DwellingStocks!BD38/1000</f>
        <v>11.450551609613855</v>
      </c>
      <c r="X126" s="908">
        <f>DwellingStocks!BG38/1000</f>
        <v>11.709614840856242</v>
      </c>
      <c r="Y126" s="908">
        <f>DwellingStocks!BJ38/1000</f>
        <v>7.4952407416381339</v>
      </c>
      <c r="Z126" s="908">
        <f>DwellingStocks!BM38/1000</f>
        <v>20.653851295830012</v>
      </c>
      <c r="AA126" s="908">
        <f>DwellingStocks!BP38/1000</f>
        <v>3.2924419608987652</v>
      </c>
      <c r="AB126" s="908">
        <f>DwellingStocks!BS38/1000</f>
        <v>11.89238635993707</v>
      </c>
      <c r="AC126" s="908">
        <f>DwellingStocks!BV38/1000</f>
        <v>6.4099754419067878</v>
      </c>
      <c r="AD126" s="908">
        <f>DwellingStocks!BY38/1000</f>
        <v>4.6932151961278157</v>
      </c>
      <c r="AE126" s="908">
        <f>DwellingStocks!CB38/1000</f>
        <v>7.0702699829017046</v>
      </c>
      <c r="AF126" s="908">
        <f>DwellingStocks!CE38/1000</f>
        <v>15.493764621037341</v>
      </c>
      <c r="AG126" s="908">
        <f>DwellingStocks!CH38/1000</f>
        <v>4.7823911531211287</v>
      </c>
      <c r="AH126" s="908">
        <v>1</v>
      </c>
      <c r="AI126" s="906">
        <v>100</v>
      </c>
      <c r="AJ126" s="906">
        <v>1</v>
      </c>
      <c r="AK126" s="1014">
        <f>AM126</f>
        <v>4.2631337977482697E-2</v>
      </c>
      <c r="AM126" s="1095">
        <f>ABS(BQ73*DwellingStocks!Y22*(1+AN153))</f>
        <v>4.2631337977482697E-2</v>
      </c>
      <c r="AN126" s="1096">
        <f>AM126*G126</f>
        <v>11.287303331167243</v>
      </c>
      <c r="AO126" s="1097"/>
      <c r="AP126" s="1098"/>
      <c r="AQ126" s="1097"/>
      <c r="AR126" s="1098"/>
      <c r="AS126" s="1096"/>
      <c r="AT126" s="1098"/>
    </row>
    <row r="127" spans="1:76">
      <c r="A127" s="1210"/>
      <c r="B127" s="1202"/>
      <c r="C127" s="490"/>
      <c r="D127" s="489"/>
      <c r="E127" s="1018" t="s">
        <v>950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489"/>
      <c r="AJ127" s="489"/>
      <c r="AK127" s="1017">
        <v>0</v>
      </c>
      <c r="AM127" s="1077"/>
      <c r="AN127" s="1074"/>
      <c r="AO127" s="1081"/>
      <c r="AP127" s="1078"/>
      <c r="AQ127" s="1081"/>
      <c r="AR127" s="1078"/>
      <c r="AS127" s="1074"/>
      <c r="AT127" s="1078"/>
    </row>
    <row r="128" spans="1:76">
      <c r="A128" s="1210"/>
      <c r="B128" s="1202"/>
      <c r="C128" s="328"/>
      <c r="D128" s="328"/>
      <c r="E128" s="417" t="s">
        <v>951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328"/>
      <c r="AJ128" s="328"/>
      <c r="AK128" s="1021">
        <f>AO128</f>
        <v>1.4063906804061341E-2</v>
      </c>
      <c r="AM128" s="1077"/>
      <c r="AN128" s="1074"/>
      <c r="AO128" s="1081">
        <f>BR73*(1+AP153)</f>
        <v>1.4063906804061341E-2</v>
      </c>
      <c r="AP128" s="1078">
        <f>AO128*G126</f>
        <v>3.723635936609671</v>
      </c>
      <c r="AQ128" s="1081"/>
      <c r="AR128" s="1078"/>
      <c r="AS128" s="1074"/>
      <c r="AT128" s="1078"/>
    </row>
    <row r="129" spans="1:46">
      <c r="A129" s="1210"/>
      <c r="B129" s="1202"/>
      <c r="C129" s="490"/>
      <c r="D129" s="489"/>
      <c r="E129" s="1018" t="s">
        <v>952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489"/>
      <c r="AJ129" s="489"/>
      <c r="AK129" s="1017">
        <f>AQ129</f>
        <v>1.6931356232843119E-3</v>
      </c>
      <c r="AM129" s="1077"/>
      <c r="AN129" s="1074"/>
      <c r="AO129" s="1081"/>
      <c r="AP129" s="1078"/>
      <c r="AQ129" s="1081">
        <f>BS73*(1+AR153)</f>
        <v>1.6931356232843119E-3</v>
      </c>
      <c r="AR129" s="1078">
        <f>AQ129*G126</f>
        <v>0.44828373369161151</v>
      </c>
      <c r="AS129" s="1074"/>
      <c r="AT129" s="1078"/>
    </row>
    <row r="130" spans="1:46" ht="13.5" thickBot="1">
      <c r="A130" s="1210"/>
      <c r="B130" s="1202"/>
      <c r="C130" s="909"/>
      <c r="D130" s="909"/>
      <c r="E130" s="1023" t="s">
        <v>953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09"/>
      <c r="AJ130" s="909"/>
      <c r="AK130" s="1022">
        <f>AS130</f>
        <v>4.6148471833611625E-4</v>
      </c>
      <c r="AM130" s="1099"/>
      <c r="AN130" s="1079"/>
      <c r="AO130" s="1100"/>
      <c r="AP130" s="1080"/>
      <c r="AQ130" s="1100"/>
      <c r="AR130" s="1080"/>
      <c r="AS130" s="1101">
        <f>BT72*(1+AT153)</f>
        <v>4.6148471833611625E-4</v>
      </c>
      <c r="AT130" s="1080">
        <f>AS130*G126</f>
        <v>0.12218518689958317</v>
      </c>
    </row>
    <row r="131" spans="1:46">
      <c r="A131" s="1210"/>
      <c r="B131" s="1202"/>
      <c r="C131" s="905" t="str">
        <f>AX29</f>
        <v>R-BLD_Det_D</v>
      </c>
      <c r="D131" s="906" t="str">
        <f>AY29</f>
        <v>Residential Building Detached _ D</v>
      </c>
      <c r="E131" s="905" t="str">
        <f>COMM!O17</f>
        <v>RSDSH_Det-D</v>
      </c>
      <c r="F131" s="906" t="s">
        <v>949</v>
      </c>
      <c r="G131" s="908">
        <f>BH13/1000</f>
        <v>166.9841975480154</v>
      </c>
      <c r="H131" s="908">
        <f>DwellingStocks!K39/1000</f>
        <v>2.6115423082337648</v>
      </c>
      <c r="I131" s="908">
        <f>DwellingStocks!N39/1000</f>
        <v>12.702471895023944</v>
      </c>
      <c r="J131" s="908">
        <f>DwellingStocks!Q39/1000</f>
        <v>6.3102899019493588</v>
      </c>
      <c r="K131" s="908">
        <f>DwellingStocks!T39/1000</f>
        <v>5.0979413466577279</v>
      </c>
      <c r="L131" s="908">
        <f>DwellingStocks!W39/1000</f>
        <v>3.686494540406815</v>
      </c>
      <c r="M131" s="908">
        <f>DwellingStocks!Z39/1000</f>
        <v>2.1418438974320866</v>
      </c>
      <c r="N131" s="908">
        <f>DwellingStocks!AC39/1000</f>
        <v>3.9114069227031467</v>
      </c>
      <c r="O131" s="908">
        <f>DwellingStocks!AF39/1000</f>
        <v>7.2228902174916136</v>
      </c>
      <c r="P131" s="908">
        <f>DwellingStocks!AI39/1000</f>
        <v>3.922912289516832</v>
      </c>
      <c r="Q131" s="908">
        <f>DwellingStocks!AL39/1000</f>
        <v>3.8623070908684958</v>
      </c>
      <c r="R131" s="908">
        <f>DwellingStocks!AO39/1000</f>
        <v>8.3983483675153927</v>
      </c>
      <c r="S131" s="908">
        <f>DwellingStocks!AR39/1000</f>
        <v>5.2612160678515822</v>
      </c>
      <c r="T131" s="908">
        <f>DwellingStocks!AU39/1000</f>
        <v>5.9696006405620849</v>
      </c>
      <c r="U131" s="908">
        <f>DwellingStocks!AX39/1000</f>
        <v>18.236913869534966</v>
      </c>
      <c r="V131" s="908">
        <f>DwellingStocks!BA39/1000</f>
        <v>8.574086200091994</v>
      </c>
      <c r="W131" s="908">
        <f>DwellingStocks!BD39/1000</f>
        <v>8.5072952650901996</v>
      </c>
      <c r="X131" s="908">
        <f>DwellingStocks!BG39/1000</f>
        <v>8.554153711759902</v>
      </c>
      <c r="Y131" s="908">
        <f>DwellingStocks!BJ39/1000</f>
        <v>4.7770385337190975</v>
      </c>
      <c r="Z131" s="908">
        <f>DwellingStocks!BM39/1000</f>
        <v>12.382576852789567</v>
      </c>
      <c r="AA131" s="908">
        <f>DwellingStocks!BP39/1000</f>
        <v>1.8853298833131329</v>
      </c>
      <c r="AB131" s="908">
        <f>DwellingStocks!BS39/1000</f>
        <v>8.5794880010907058</v>
      </c>
      <c r="AC131" s="908">
        <f>DwellingStocks!BV39/1000</f>
        <v>3.9850531006202639</v>
      </c>
      <c r="AD131" s="908">
        <f>DwellingStocks!BY39/1000</f>
        <v>3.3703134856126571</v>
      </c>
      <c r="AE131" s="908">
        <f>DwellingStocks!CB39/1000</f>
        <v>3.7469172720446822</v>
      </c>
      <c r="AF131" s="908">
        <f>DwellingStocks!CE39/1000</f>
        <v>9.7056947578551398</v>
      </c>
      <c r="AG131" s="908">
        <f>DwellingStocks!CH39/1000</f>
        <v>3.5800711282802351</v>
      </c>
      <c r="AH131" s="908">
        <v>1</v>
      </c>
      <c r="AI131" s="906">
        <v>100</v>
      </c>
      <c r="AJ131" s="906">
        <v>1</v>
      </c>
      <c r="AK131" s="1014">
        <f>AM131</f>
        <v>4.9944170489280258E-2</v>
      </c>
      <c r="AM131" s="1095">
        <f>ABS(BQ74*DwellingStocks!Y23*(1+AN153))</f>
        <v>4.9944170489280258E-2</v>
      </c>
      <c r="AN131" s="1096">
        <f>AM131*G131</f>
        <v>8.3398872313537353</v>
      </c>
      <c r="AO131" s="1097"/>
      <c r="AP131" s="1098"/>
      <c r="AQ131" s="1097"/>
      <c r="AR131" s="1098"/>
      <c r="AS131" s="1096"/>
      <c r="AT131" s="1098"/>
    </row>
    <row r="132" spans="1:46">
      <c r="A132" s="1210"/>
      <c r="B132" s="1202"/>
      <c r="C132" s="490"/>
      <c r="D132" s="489"/>
      <c r="E132" s="1018" t="s">
        <v>950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489"/>
      <c r="AJ132" s="489"/>
      <c r="AK132" s="1017">
        <v>0</v>
      </c>
      <c r="AM132" s="1077"/>
      <c r="AN132" s="1074"/>
      <c r="AO132" s="1081"/>
      <c r="AP132" s="1078"/>
      <c r="AQ132" s="1081"/>
      <c r="AR132" s="1078"/>
      <c r="AS132" s="1074"/>
      <c r="AT132" s="1078"/>
    </row>
    <row r="133" spans="1:46">
      <c r="A133" s="1210"/>
      <c r="B133" s="1202"/>
      <c r="C133" s="328"/>
      <c r="D133" s="328"/>
      <c r="E133" s="417" t="s">
        <v>951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328"/>
      <c r="AJ133" s="328"/>
      <c r="AK133" s="1021">
        <f>AO133</f>
        <v>1.4227332295468744E-2</v>
      </c>
      <c r="AM133" s="1077"/>
      <c r="AN133" s="1074"/>
      <c r="AO133" s="1081">
        <f>BR74*(1+AP153)</f>
        <v>1.4227332295468744E-2</v>
      </c>
      <c r="AP133" s="1078">
        <f>AO133*G131</f>
        <v>2.3757396666078123</v>
      </c>
      <c r="AQ133" s="1081"/>
      <c r="AR133" s="1078"/>
      <c r="AS133" s="1074"/>
      <c r="AT133" s="1078"/>
    </row>
    <row r="134" spans="1:46">
      <c r="A134" s="1210"/>
      <c r="B134" s="1202"/>
      <c r="C134" s="490"/>
      <c r="D134" s="489"/>
      <c r="E134" s="1018" t="s">
        <v>952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489"/>
      <c r="AJ134" s="489"/>
      <c r="AK134" s="1017">
        <f>AQ134</f>
        <v>1.3846990156573889E-3</v>
      </c>
      <c r="AM134" s="1077"/>
      <c r="AN134" s="1074"/>
      <c r="AO134" s="1081"/>
      <c r="AP134" s="1078"/>
      <c r="AQ134" s="1081">
        <f>BS74*(1+AR153)</f>
        <v>1.3846990156573889E-3</v>
      </c>
      <c r="AR134" s="1078">
        <f>AQ134*G131</f>
        <v>0.23122285397507589</v>
      </c>
      <c r="AS134" s="1074"/>
      <c r="AT134" s="1078"/>
    </row>
    <row r="135" spans="1:46" ht="13.5" thickBot="1">
      <c r="A135" s="1210"/>
      <c r="B135" s="1202"/>
      <c r="C135" s="909"/>
      <c r="D135" s="909"/>
      <c r="E135" s="1023" t="s">
        <v>953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09"/>
      <c r="AJ135" s="909"/>
      <c r="AK135" s="1022">
        <f>AS135</f>
        <v>4.2743791004305781E-4</v>
      </c>
      <c r="AM135" s="1099"/>
      <c r="AN135" s="1079"/>
      <c r="AO135" s="1100"/>
      <c r="AP135" s="1080"/>
      <c r="AQ135" s="1100"/>
      <c r="AR135" s="1080"/>
      <c r="AS135" s="1101">
        <f>BT73*(1+AT153)</f>
        <v>4.2743791004305781E-4</v>
      </c>
      <c r="AT135" s="1080">
        <f>AS135*G131</f>
        <v>7.1375376410140801E-2</v>
      </c>
    </row>
    <row r="136" spans="1:46">
      <c r="A136" s="1210"/>
      <c r="B136" s="1202"/>
      <c r="C136" s="905" t="str">
        <f>AX30</f>
        <v>R-BLD_Det_E</v>
      </c>
      <c r="D136" s="906" t="str">
        <f>AY30</f>
        <v>Residential Building Detached _ E</v>
      </c>
      <c r="E136" s="905" t="str">
        <f>COMM!O20</f>
        <v>RSDSH_Det-E</v>
      </c>
      <c r="F136" s="906" t="s">
        <v>949</v>
      </c>
      <c r="G136" s="908">
        <f>BH14/1000</f>
        <v>74.836881491341003</v>
      </c>
      <c r="H136" s="908">
        <f>DwellingStocks!K40/1000</f>
        <v>1.0961405819859322</v>
      </c>
      <c r="I136" s="908">
        <f>DwellingStocks!N40/1000</f>
        <v>6.5321372620409894</v>
      </c>
      <c r="J136" s="908">
        <f>DwellingStocks!Q40/1000</f>
        <v>2.3886408103424128</v>
      </c>
      <c r="K136" s="908">
        <f>DwellingStocks!T40/1000</f>
        <v>2.2436524886385483</v>
      </c>
      <c r="L136" s="908">
        <f>DwellingStocks!W40/1000</f>
        <v>1.5320496791301048</v>
      </c>
      <c r="M136" s="908">
        <f>DwellingStocks!Z40/1000</f>
        <v>1.0709219487160433</v>
      </c>
      <c r="N136" s="908">
        <f>DwellingStocks!AC40/1000</f>
        <v>1.7225994124228001</v>
      </c>
      <c r="O136" s="908">
        <f>DwellingStocks!AF40/1000</f>
        <v>2.8423273363046606</v>
      </c>
      <c r="P136" s="908">
        <f>DwellingStocks!AI40/1000</f>
        <v>1.743516573118592</v>
      </c>
      <c r="Q136" s="908">
        <f>DwellingStocks!AL40/1000</f>
        <v>1.7762633788026563</v>
      </c>
      <c r="R136" s="908">
        <f>DwellingStocks!AO40/1000</f>
        <v>3.3121890865770824</v>
      </c>
      <c r="S136" s="908">
        <f>DwellingStocks!AR40/1000</f>
        <v>2.3450141338282702</v>
      </c>
      <c r="T136" s="908">
        <f>DwellingStocks!AU40/1000</f>
        <v>2.9007910397433312</v>
      </c>
      <c r="U136" s="908">
        <f>DwellingStocks!AX40/1000</f>
        <v>7.8014221541968842</v>
      </c>
      <c r="V136" s="908">
        <f>DwellingStocks!BA40/1000</f>
        <v>3.9524138153590482</v>
      </c>
      <c r="W136" s="908">
        <f>DwellingStocks!BD40/1000</f>
        <v>3.4570281112557346</v>
      </c>
      <c r="X136" s="908">
        <f>DwellingStocks!BG40/1000</f>
        <v>4.2037250544850657</v>
      </c>
      <c r="Y136" s="908">
        <f>DwellingStocks!BJ40/1000</f>
        <v>1.5824781170855375</v>
      </c>
      <c r="Z136" s="908">
        <f>DwellingStocks!BM40/1000</f>
        <v>5.5816373525503646</v>
      </c>
      <c r="AA136" s="908">
        <f>DwellingStocks!BP40/1000</f>
        <v>1.0891347931490212</v>
      </c>
      <c r="AB136" s="908">
        <f>DwellingStocks!BS40/1000</f>
        <v>4.0478970159476777</v>
      </c>
      <c r="AC136" s="908">
        <f>DwellingStocks!BV40/1000</f>
        <v>2.0188208889505881</v>
      </c>
      <c r="AD136" s="908">
        <f>DwellingStocks!BY40/1000</f>
        <v>1.6636897779298148</v>
      </c>
      <c r="AE136" s="908">
        <f>DwellingStocks!CB40/1000</f>
        <v>1.8137251722651071</v>
      </c>
      <c r="AF136" s="908">
        <f>DwellingStocks!CE40/1000</f>
        <v>4.4861223417946521</v>
      </c>
      <c r="AG136" s="908">
        <f>DwellingStocks!CH40/1000</f>
        <v>1.6325431647200641</v>
      </c>
      <c r="AH136" s="908">
        <v>1</v>
      </c>
      <c r="AI136" s="906">
        <v>100</v>
      </c>
      <c r="AJ136" s="906">
        <v>1</v>
      </c>
      <c r="AK136" s="1014">
        <f>AM136</f>
        <v>6.2737745912051529E-2</v>
      </c>
      <c r="AM136" s="1095">
        <f>ABS(BQ75*DwellingStocks!Y24*(1+AN153))</f>
        <v>6.2737745912051529E-2</v>
      </c>
      <c r="AN136" s="1096">
        <f>AM136*G136</f>
        <v>4.6950972558540638</v>
      </c>
      <c r="AO136" s="1097"/>
      <c r="AP136" s="1098"/>
      <c r="AQ136" s="1097"/>
      <c r="AR136" s="1098"/>
      <c r="AS136" s="1096"/>
      <c r="AT136" s="1098"/>
    </row>
    <row r="137" spans="1:46">
      <c r="A137" s="1210"/>
      <c r="B137" s="1202"/>
      <c r="C137" s="490"/>
      <c r="D137" s="489"/>
      <c r="E137" s="1018" t="s">
        <v>950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489"/>
      <c r="AJ137" s="489"/>
      <c r="AK137" s="1017">
        <v>0</v>
      </c>
      <c r="AM137" s="1077"/>
      <c r="AN137" s="1074"/>
      <c r="AO137" s="1081"/>
      <c r="AP137" s="1078"/>
      <c r="AQ137" s="1081"/>
      <c r="AR137" s="1078"/>
      <c r="AS137" s="1074"/>
      <c r="AT137" s="1078"/>
    </row>
    <row r="138" spans="1:46">
      <c r="A138" s="1210"/>
      <c r="B138" s="1202"/>
      <c r="C138" s="328"/>
      <c r="D138" s="328"/>
      <c r="E138" s="417" t="s">
        <v>951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328"/>
      <c r="AJ138" s="328"/>
      <c r="AK138" s="1021">
        <f>AO138</f>
        <v>1.4274980039842768E-2</v>
      </c>
      <c r="AM138" s="1077"/>
      <c r="AN138" s="1074"/>
      <c r="AO138" s="1081">
        <f>BR75*(1+AP153)</f>
        <v>1.4274980039842768E-2</v>
      </c>
      <c r="AP138" s="1078">
        <f>AO138*G136</f>
        <v>1.0682949895329714</v>
      </c>
      <c r="AQ138" s="1081"/>
      <c r="AR138" s="1078"/>
      <c r="AS138" s="1074"/>
      <c r="AT138" s="1078"/>
    </row>
    <row r="139" spans="1:46">
      <c r="A139" s="1210"/>
      <c r="B139" s="1202"/>
      <c r="C139" s="490"/>
      <c r="D139" s="489"/>
      <c r="E139" s="1018" t="s">
        <v>952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489"/>
      <c r="AJ139" s="489"/>
      <c r="AK139" s="1017">
        <f>AQ139</f>
        <v>1.2788044628175986E-3</v>
      </c>
      <c r="AM139" s="1077"/>
      <c r="AN139" s="1074"/>
      <c r="AO139" s="1081"/>
      <c r="AP139" s="1078"/>
      <c r="AQ139" s="1081">
        <f>BS75*(1+AR153)</f>
        <v>1.2788044628175986E-3</v>
      </c>
      <c r="AR139" s="1078">
        <f>AQ139*G136</f>
        <v>9.5701738034478623E-2</v>
      </c>
      <c r="AS139" s="1074"/>
      <c r="AT139" s="1078"/>
    </row>
    <row r="140" spans="1:46" ht="13.5" thickBot="1">
      <c r="A140" s="1210"/>
      <c r="B140" s="1202"/>
      <c r="C140" s="909"/>
      <c r="D140" s="909"/>
      <c r="E140" s="1023" t="s">
        <v>953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09"/>
      <c r="AJ140" s="909"/>
      <c r="AK140" s="1022">
        <f>AS140</f>
        <v>4.1521782849376622E-4</v>
      </c>
      <c r="AM140" s="1099"/>
      <c r="AN140" s="1079"/>
      <c r="AO140" s="1100"/>
      <c r="AP140" s="1080"/>
      <c r="AQ140" s="1100"/>
      <c r="AR140" s="1080"/>
      <c r="AS140" s="1101">
        <f>BT74*(1+AT153)</f>
        <v>4.1521782849376622E-4</v>
      </c>
      <c r="AT140" s="1080">
        <f>AS140*G136</f>
        <v>3.1073607424079937E-2</v>
      </c>
    </row>
    <row r="141" spans="1:46">
      <c r="A141" s="1210"/>
      <c r="B141" s="1202"/>
      <c r="C141" s="905" t="str">
        <f>AX31</f>
        <v>R-BLD_Det_F</v>
      </c>
      <c r="D141" s="906" t="str">
        <f>AY31</f>
        <v>Residential Building Detached _ F</v>
      </c>
      <c r="E141" s="905" t="str">
        <f>COMM!O23</f>
        <v>RSDSH_Det-F</v>
      </c>
      <c r="F141" s="906" t="s">
        <v>949</v>
      </c>
      <c r="G141" s="1211">
        <f>BH15/1000</f>
        <v>37.368747662299228</v>
      </c>
      <c r="H141" s="908">
        <f>DwellingStocks!K41/1000</f>
        <v>0.58848100369290834</v>
      </c>
      <c r="I141" s="908">
        <f>DwellingStocks!N41/1000</f>
        <v>3.1823863902859828</v>
      </c>
      <c r="J141" s="908">
        <f>DwellingStocks!Q41/1000</f>
        <v>0.99549553863868645</v>
      </c>
      <c r="K141" s="908">
        <f>DwellingStocks!T41/1000</f>
        <v>1.0677413087455609</v>
      </c>
      <c r="L141" s="908">
        <f>DwellingStocks!W41/1000</f>
        <v>0.92162363510170375</v>
      </c>
      <c r="M141" s="908">
        <f>DwellingStocks!Z41/1000</f>
        <v>0.75044655259154147</v>
      </c>
      <c r="N141" s="908">
        <f>DwellingStocks!AC41/1000</f>
        <v>0.77174560831785999</v>
      </c>
      <c r="O141" s="908">
        <f>DwellingStocks!AF41/1000</f>
        <v>1.4018986757790453</v>
      </c>
      <c r="P141" s="908">
        <f>DwellingStocks!AI41/1000</f>
        <v>1.0434682520937029</v>
      </c>
      <c r="Q141" s="908">
        <f>DwellingStocks!AL41/1000</f>
        <v>1.0060755777538246</v>
      </c>
      <c r="R141" s="908">
        <f>DwellingStocks!AO41/1000</f>
        <v>1.4518545538061631</v>
      </c>
      <c r="S141" s="908">
        <f>DwellingStocks!AR41/1000</f>
        <v>1.2498008288671338</v>
      </c>
      <c r="T141" s="908">
        <f>DwellingStocks!AU41/1000</f>
        <v>1.3021438483345276</v>
      </c>
      <c r="U141" s="908">
        <f>DwellingStocks!AX41/1000</f>
        <v>3.6419348534082525</v>
      </c>
      <c r="V141" s="908">
        <f>DwellingStocks!BA41/1000</f>
        <v>1.7274447601952647</v>
      </c>
      <c r="W141" s="908">
        <f>DwellingStocks!BD41/1000</f>
        <v>1.8255294690267436</v>
      </c>
      <c r="X141" s="908">
        <f>DwellingStocks!BG41/1000</f>
        <v>2.3179169240783768</v>
      </c>
      <c r="Y141" s="908">
        <f>DwellingStocks!BJ41/1000</f>
        <v>0.85583000209728066</v>
      </c>
      <c r="Z141" s="908">
        <f>DwellingStocks!BM41/1000</f>
        <v>2.6255981121450778</v>
      </c>
      <c r="AA141" s="908">
        <f>DwellingStocks!BP41/1000</f>
        <v>0.59339068040532872</v>
      </c>
      <c r="AB141" s="908">
        <f>DwellingStocks!BS41/1000</f>
        <v>2.0725881249878966</v>
      </c>
      <c r="AC141" s="908">
        <f>DwellingStocks!BV41/1000</f>
        <v>1.1657156797268953</v>
      </c>
      <c r="AD141" s="908">
        <f>DwellingStocks!BY41/1000</f>
        <v>1.0196808316344026</v>
      </c>
      <c r="AE141" s="908">
        <f>DwellingStocks!CB41/1000</f>
        <v>0.92315353079361739</v>
      </c>
      <c r="AF141" s="908">
        <f>DwellingStocks!CE41/1000</f>
        <v>2.1561664833839034</v>
      </c>
      <c r="AG141" s="908">
        <f>DwellingStocks!CH41/1000</f>
        <v>0.71063643640755736</v>
      </c>
      <c r="AH141" s="908">
        <v>1</v>
      </c>
      <c r="AI141" s="906">
        <v>100</v>
      </c>
      <c r="AJ141" s="906">
        <v>1</v>
      </c>
      <c r="AK141" s="1014">
        <f>AM141</f>
        <v>7.6660411322375721E-2</v>
      </c>
      <c r="AM141" s="1095">
        <f>ABS(BQ76*DwellingStocks!Y25*(1+AN153))</f>
        <v>7.6660411322375721E-2</v>
      </c>
      <c r="AN141" s="1096">
        <f>AM141*G141</f>
        <v>2.8647035663939251</v>
      </c>
      <c r="AO141" s="1097"/>
      <c r="AP141" s="1098"/>
      <c r="AQ141" s="1097"/>
      <c r="AR141" s="1098"/>
      <c r="AS141" s="1096"/>
      <c r="AT141" s="1098"/>
    </row>
    <row r="142" spans="1:46">
      <c r="A142" s="1210"/>
      <c r="B142" s="1202"/>
      <c r="C142" s="490"/>
      <c r="D142" s="489"/>
      <c r="E142" s="1018" t="s">
        <v>950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489"/>
      <c r="AJ142" s="489"/>
      <c r="AK142" s="1017">
        <v>0</v>
      </c>
      <c r="AM142" s="1077"/>
      <c r="AN142" s="1074"/>
      <c r="AO142" s="1081"/>
      <c r="AP142" s="1078"/>
      <c r="AQ142" s="1081"/>
      <c r="AR142" s="1078"/>
      <c r="AS142" s="1074"/>
      <c r="AT142" s="1078"/>
    </row>
    <row r="143" spans="1:46">
      <c r="A143" s="1210"/>
      <c r="B143" s="1202"/>
      <c r="C143" s="328"/>
      <c r="D143" s="328"/>
      <c r="E143" s="417" t="s">
        <v>951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328"/>
      <c r="AJ143" s="328"/>
      <c r="AK143" s="1021">
        <f>AO143</f>
        <v>1.4354269604378389E-2</v>
      </c>
      <c r="AM143" s="1077"/>
      <c r="AN143" s="1074"/>
      <c r="AO143" s="1081">
        <f>BR76*(1+AP153)</f>
        <v>1.4354269604378389E-2</v>
      </c>
      <c r="AP143" s="1078">
        <f>AO143*G141</f>
        <v>0.53640107872262777</v>
      </c>
      <c r="AQ143" s="1081"/>
      <c r="AR143" s="1078"/>
      <c r="AS143" s="1074"/>
      <c r="AT143" s="1078"/>
    </row>
    <row r="144" spans="1:46">
      <c r="A144" s="1210"/>
      <c r="B144" s="1202"/>
      <c r="C144" s="490"/>
      <c r="D144" s="489"/>
      <c r="E144" s="1018" t="s">
        <v>952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489"/>
      <c r="AJ144" s="489"/>
      <c r="AK144" s="1017">
        <f>AQ144</f>
        <v>1.2175198353742631E-3</v>
      </c>
      <c r="AM144" s="1077"/>
      <c r="AN144" s="1074"/>
      <c r="AO144" s="1081"/>
      <c r="AP144" s="1078"/>
      <c r="AQ144" s="1081">
        <f>BS76*(1+AR153)</f>
        <v>1.2175198353742631E-3</v>
      </c>
      <c r="AR144" s="1078">
        <f>AQ144*G141</f>
        <v>4.5497191501944936E-2</v>
      </c>
      <c r="AS144" s="1074"/>
      <c r="AT144" s="1078"/>
    </row>
    <row r="145" spans="1:46" ht="13.5" thickBot="1">
      <c r="A145" s="1210"/>
      <c r="B145" s="1202"/>
      <c r="C145" s="909"/>
      <c r="D145" s="909"/>
      <c r="E145" s="1023" t="s">
        <v>953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09"/>
      <c r="AJ145" s="909"/>
      <c r="AK145" s="1022">
        <f>AS145</f>
        <v>3.8798622647520463E-4</v>
      </c>
      <c r="AM145" s="1099"/>
      <c r="AN145" s="1079"/>
      <c r="AO145" s="1100"/>
      <c r="AP145" s="1080"/>
      <c r="AQ145" s="1100"/>
      <c r="AR145" s="1080"/>
      <c r="AS145" s="1101">
        <f>BT75*(1+AT153)</f>
        <v>3.8798622647520463E-4</v>
      </c>
      <c r="AT145" s="1080">
        <f>AS145*G141</f>
        <v>1.4498559393599602E-2</v>
      </c>
    </row>
    <row r="146" spans="1:46">
      <c r="B146" s="1202"/>
      <c r="C146" s="905" t="str">
        <f>AX32</f>
        <v>R-BLD_Det_G</v>
      </c>
      <c r="D146" s="906" t="str">
        <f>AY32</f>
        <v>Residential Building Detached _ G</v>
      </c>
      <c r="E146" s="905" t="str">
        <f>COMM!O26</f>
        <v>RSDSH_Det-G</v>
      </c>
      <c r="F146" s="906" t="s">
        <v>949</v>
      </c>
      <c r="G146" s="908">
        <f>BH16/1000</f>
        <v>66.469176419880768</v>
      </c>
      <c r="H146" s="908">
        <f>DwellingStocks!K42/1000</f>
        <v>1.1062432601609178</v>
      </c>
      <c r="I146" s="908">
        <f>DwellingStocks!N42/1000</f>
        <v>3.5909526244603631</v>
      </c>
      <c r="J146" s="908">
        <f>DwellingStocks!Q42/1000</f>
        <v>1.7524012374383486</v>
      </c>
      <c r="K146" s="908">
        <f>DwellingStocks!T42/1000</f>
        <v>2.1564187215841719</v>
      </c>
      <c r="L146" s="908">
        <f>DwellingStocks!W42/1000</f>
        <v>1.6367796376643893</v>
      </c>
      <c r="M146" s="908">
        <f>DwellingStocks!Z42/1000</f>
        <v>1.1911002222627314</v>
      </c>
      <c r="N146" s="908">
        <f>DwellingStocks!AC42/1000</f>
        <v>1.3643830208486398</v>
      </c>
      <c r="O146" s="908">
        <f>DwellingStocks!AF42/1000</f>
        <v>2.4807382486830041</v>
      </c>
      <c r="P146" s="908">
        <f>DwellingStocks!AI42/1000</f>
        <v>1.7534229172840388</v>
      </c>
      <c r="Q146" s="908">
        <f>DwellingStocks!AL42/1000</f>
        <v>2.043413390974576</v>
      </c>
      <c r="R146" s="908">
        <f>DwellingStocks!AO42/1000</f>
        <v>2.3715180493039574</v>
      </c>
      <c r="S146" s="908">
        <f>DwellingStocks!AR42/1000</f>
        <v>1.9939170456349871</v>
      </c>
      <c r="T146" s="908">
        <f>DwellingStocks!AU42/1000</f>
        <v>2.7031221443604805</v>
      </c>
      <c r="U146" s="908">
        <f>DwellingStocks!AX42/1000</f>
        <v>7.3737603950457284</v>
      </c>
      <c r="V146" s="908">
        <f>DwellingStocks!BA42/1000</f>
        <v>3.1720330684287315</v>
      </c>
      <c r="W146" s="908">
        <f>DwellingStocks!BD42/1000</f>
        <v>3.306722541201137</v>
      </c>
      <c r="X146" s="908">
        <f>DwellingStocks!BG42/1000</f>
        <v>3.9956726723468456</v>
      </c>
      <c r="Y146" s="908">
        <f>DwellingStocks!BJ42/1000</f>
        <v>1.1330328015187268</v>
      </c>
      <c r="Z146" s="908">
        <f>DwellingStocks!BM42/1000</f>
        <v>4.9694247195721477</v>
      </c>
      <c r="AA146" s="908">
        <f>DwellingStocks!BP42/1000</f>
        <v>1.3269918169401864</v>
      </c>
      <c r="AB146" s="908">
        <f>DwellingStocks!BS42/1000</f>
        <v>3.9695331885361407</v>
      </c>
      <c r="AC146" s="908">
        <f>DwellingStocks!BV42/1000</f>
        <v>2.6119043049519908</v>
      </c>
      <c r="AD146" s="908">
        <f>DwellingStocks!BY42/1000</f>
        <v>1.6824733721967644</v>
      </c>
      <c r="AE146" s="908">
        <f>DwellingStocks!CB42/1000</f>
        <v>1.8300161169261711</v>
      </c>
      <c r="AF146" s="908">
        <f>DwellingStocks!CE42/1000</f>
        <v>3.758563432783963</v>
      </c>
      <c r="AG146" s="908">
        <f>DwellingStocks!CH42/1000</f>
        <v>1.1946374687716235</v>
      </c>
      <c r="AH146" s="908">
        <v>1</v>
      </c>
      <c r="AI146" s="906">
        <v>100</v>
      </c>
      <c r="AJ146" s="906">
        <v>1</v>
      </c>
      <c r="AK146" s="1014">
        <f>AM146</f>
        <v>8.0576725162070303E-2</v>
      </c>
      <c r="AM146" s="1095">
        <f>ABS(BQ77*DwellingStocks!Y26*(1+AN153))</f>
        <v>8.0576725162070303E-2</v>
      </c>
      <c r="AN146" s="1096">
        <f>AM146*G146</f>
        <v>5.3558685601338967</v>
      </c>
      <c r="AO146" s="1097"/>
      <c r="AP146" s="1098"/>
      <c r="AQ146" s="1097"/>
      <c r="AR146" s="1098"/>
      <c r="AS146" s="1096"/>
      <c r="AT146" s="1098"/>
    </row>
    <row r="147" spans="1:46">
      <c r="B147" s="1202"/>
      <c r="C147" s="490"/>
      <c r="D147" s="489"/>
      <c r="E147" s="1018" t="s">
        <v>950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489"/>
      <c r="AJ147" s="489"/>
      <c r="AK147" s="1017">
        <v>0</v>
      </c>
      <c r="AM147" s="1077"/>
      <c r="AN147" s="1074"/>
      <c r="AO147" s="1081"/>
      <c r="AP147" s="1078"/>
      <c r="AQ147" s="1081"/>
      <c r="AR147" s="1078"/>
      <c r="AS147" s="1074"/>
      <c r="AT147" s="1078"/>
    </row>
    <row r="148" spans="1:46">
      <c r="B148" s="1202"/>
      <c r="C148" s="328"/>
      <c r="D148" s="328"/>
      <c r="E148" s="417" t="s">
        <v>951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328"/>
      <c r="AJ148" s="328"/>
      <c r="AK148" s="1021">
        <f>AO148</f>
        <v>1.3070401801715975E-2</v>
      </c>
      <c r="AM148" s="1077"/>
      <c r="AN148" s="1074"/>
      <c r="AO148" s="1081">
        <f>BR77*(1+AP153)</f>
        <v>1.3070401801715975E-2</v>
      </c>
      <c r="AP148" s="1078">
        <f>AO148*G146</f>
        <v>0.86877884323698662</v>
      </c>
      <c r="AQ148" s="1081"/>
      <c r="AR148" s="1078"/>
      <c r="AS148" s="1074"/>
      <c r="AT148" s="1078"/>
    </row>
    <row r="149" spans="1:46">
      <c r="B149" s="1202"/>
      <c r="C149" s="490"/>
      <c r="D149" s="489"/>
      <c r="E149" s="1018" t="s">
        <v>952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489"/>
      <c r="AJ149" s="489"/>
      <c r="AK149" s="1017">
        <f>AQ149</f>
        <v>1.07488871979709E-3</v>
      </c>
      <c r="AM149" s="1077"/>
      <c r="AN149" s="1074"/>
      <c r="AO149" s="1081"/>
      <c r="AP149" s="1078"/>
      <c r="AQ149" s="1081">
        <f>BS77*(1+AR153)</f>
        <v>1.07488871979709E-3</v>
      </c>
      <c r="AR149" s="1078">
        <f>AQ149*G146</f>
        <v>7.1446967947932552E-2</v>
      </c>
      <c r="AS149" s="1074"/>
      <c r="AT149" s="1078"/>
    </row>
    <row r="150" spans="1:46" ht="13.5" thickBot="1">
      <c r="B150" s="1202"/>
      <c r="C150" s="909"/>
      <c r="D150" s="909"/>
      <c r="E150" s="1023" t="s">
        <v>953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09"/>
      <c r="AJ150" s="909"/>
      <c r="AK150" s="1022">
        <f>AS150</f>
        <v>3.6952569005930619E-4</v>
      </c>
      <c r="AM150" s="1099"/>
      <c r="AN150" s="1079"/>
      <c r="AO150" s="1100"/>
      <c r="AP150" s="1080"/>
      <c r="AQ150" s="1100"/>
      <c r="AR150" s="1080"/>
      <c r="AS150" s="1101">
        <f>BT76*(1+AT153)</f>
        <v>3.6952569005930619E-4</v>
      </c>
      <c r="AT150" s="1080">
        <f>AS150*G146</f>
        <v>2.4562068284230205E-2</v>
      </c>
    </row>
    <row r="151" spans="1:46">
      <c r="C151" s="1208"/>
      <c r="D151" s="1208"/>
      <c r="E151" s="1208"/>
      <c r="F151" s="1208"/>
      <c r="G151" s="1208"/>
      <c r="H151" s="1208"/>
      <c r="I151" s="1208"/>
      <c r="J151" s="1208"/>
      <c r="K151" s="1208"/>
      <c r="L151" s="1208"/>
      <c r="M151" s="1208"/>
      <c r="N151" s="1208"/>
      <c r="O151" s="1208"/>
      <c r="P151" s="1208"/>
      <c r="Q151" s="1208"/>
      <c r="R151" s="1208"/>
      <c r="S151" s="1208"/>
      <c r="T151" s="1208"/>
      <c r="U151" s="1208"/>
      <c r="V151" s="1208"/>
      <c r="W151" s="1208"/>
      <c r="X151" s="1208"/>
      <c r="Y151" s="1208"/>
      <c r="Z151" s="1208"/>
      <c r="AA151" s="1208"/>
      <c r="AB151" s="1208"/>
      <c r="AC151" s="1208"/>
      <c r="AD151" s="1208"/>
      <c r="AE151" s="1208"/>
      <c r="AF151" s="1208"/>
      <c r="AG151" s="1208"/>
      <c r="AH151" s="1208"/>
      <c r="AI151" s="1208"/>
      <c r="AJ151" s="1208"/>
      <c r="AK151" s="1208"/>
      <c r="AM151" s="365" t="s">
        <v>938</v>
      </c>
      <c r="AN151" s="354">
        <f>'SHWLP-Det'!AB27</f>
        <v>37.188949823079035</v>
      </c>
      <c r="AO151" s="358"/>
      <c r="AP151" s="359">
        <f>'SHWLP-Det'!AB54</f>
        <v>9.8335208328666361</v>
      </c>
      <c r="AQ151" s="358"/>
      <c r="AR151" s="359">
        <f>'SHWLP-Det'!AB59</f>
        <v>1.0999091549636648</v>
      </c>
      <c r="AS151" s="358"/>
      <c r="AT151" s="359">
        <f>'SHWLP-Det'!AB60</f>
        <v>0.34340887437240958</v>
      </c>
    </row>
    <row r="152" spans="1:46"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  <c r="R152" s="1208"/>
      <c r="S152" s="1208"/>
      <c r="T152" s="1208"/>
      <c r="U152" s="1208"/>
      <c r="V152" s="1208"/>
      <c r="W152" s="1208"/>
      <c r="X152" s="1208"/>
      <c r="Y152" s="1208"/>
      <c r="Z152" s="1208"/>
      <c r="AA152" s="1208"/>
      <c r="AB152" s="1208"/>
      <c r="AC152" s="1208"/>
      <c r="AD152" s="1208"/>
      <c r="AE152" s="1208"/>
      <c r="AF152" s="1208"/>
      <c r="AG152" s="1208"/>
      <c r="AH152" s="1208"/>
      <c r="AI152" s="1208"/>
      <c r="AJ152" s="1208"/>
      <c r="AK152" s="1208"/>
      <c r="AM152" s="1071" t="s">
        <v>929</v>
      </c>
      <c r="AN152" s="226">
        <v>28.824973370021048</v>
      </c>
      <c r="AO152" s="355"/>
      <c r="AP152" s="375">
        <v>13.310850843521866</v>
      </c>
      <c r="AQ152" s="355"/>
      <c r="AR152" s="226">
        <v>2.9455669318780497</v>
      </c>
      <c r="AS152" s="355"/>
      <c r="AT152" s="375">
        <v>0.67209685491037863</v>
      </c>
    </row>
    <row r="153" spans="1:46">
      <c r="C153" s="1208"/>
      <c r="D153" s="1208"/>
      <c r="E153" s="1208"/>
      <c r="F153" s="1208"/>
      <c r="G153" s="1208"/>
      <c r="H153" s="1208"/>
      <c r="I153" s="1208"/>
      <c r="J153" s="1208"/>
      <c r="K153" s="1208"/>
      <c r="L153" s="1208"/>
      <c r="M153" s="1208"/>
      <c r="N153" s="1208"/>
      <c r="O153" s="1208"/>
      <c r="P153" s="1208"/>
      <c r="Q153" s="1208"/>
      <c r="R153" s="1208"/>
      <c r="S153" s="1208"/>
      <c r="T153" s="1208"/>
      <c r="U153" s="1208"/>
      <c r="V153" s="1208"/>
      <c r="W153" s="1208"/>
      <c r="X153" s="1208"/>
      <c r="Y153" s="1208"/>
      <c r="Z153" s="1208"/>
      <c r="AA153" s="1208"/>
      <c r="AB153" s="1208"/>
      <c r="AC153" s="1208"/>
      <c r="AD153" s="1208"/>
      <c r="AE153" s="1208"/>
      <c r="AF153" s="1208"/>
      <c r="AG153" s="1208"/>
      <c r="AH153" s="1208"/>
      <c r="AI153" s="1208"/>
      <c r="AJ153" s="1208"/>
      <c r="AK153" s="1208"/>
      <c r="AM153" s="1072" t="s">
        <v>930</v>
      </c>
      <c r="AN153" s="1073">
        <f>((AN151-AN152)/AN152)</f>
        <v>0.29016423868605568</v>
      </c>
      <c r="AO153" s="355"/>
      <c r="AP153" s="1073">
        <f>((AP151-AP152)/AP152)</f>
        <v>-0.26124025064465201</v>
      </c>
      <c r="AQ153" s="355"/>
      <c r="AR153" s="1073">
        <f>((AR151-AR152)/AR152)</f>
        <v>-0.62658830018084866</v>
      </c>
      <c r="AS153" s="355"/>
      <c r="AT153" s="1073">
        <f>((AT151-AT152)/AT152)</f>
        <v>-0.48904853241992668</v>
      </c>
    </row>
    <row r="154" spans="1:46">
      <c r="C154" s="1208"/>
      <c r="D154" s="1208"/>
      <c r="E154" s="1208"/>
      <c r="F154" s="1208"/>
      <c r="G154" s="1208"/>
      <c r="H154" s="1208"/>
      <c r="I154" s="1208"/>
      <c r="J154" s="1208"/>
      <c r="K154" s="1208"/>
      <c r="L154" s="1208"/>
      <c r="M154" s="1208"/>
      <c r="N154" s="1208"/>
      <c r="O154" s="1208"/>
      <c r="P154" s="1208"/>
      <c r="Q154" s="1208"/>
      <c r="R154" s="1208"/>
      <c r="S154" s="1208"/>
      <c r="T154" s="1208"/>
      <c r="U154" s="1208"/>
      <c r="V154" s="1208"/>
      <c r="W154" s="1208"/>
      <c r="X154" s="1208"/>
      <c r="Y154" s="1208"/>
      <c r="Z154" s="1208"/>
      <c r="AA154" s="1208"/>
      <c r="AB154" s="1208"/>
      <c r="AC154" s="1208"/>
      <c r="AD154" s="1208"/>
      <c r="AE154" s="1208"/>
      <c r="AF154" s="1208"/>
      <c r="AG154" s="1208"/>
      <c r="AH154" s="1208"/>
      <c r="AI154" s="1208"/>
      <c r="AJ154" s="1208"/>
      <c r="AK154" s="1208"/>
      <c r="AM154" s="1071" t="s">
        <v>931</v>
      </c>
      <c r="AN154" s="1074">
        <f>SUM(AN106:AN146)</f>
        <v>37.188949823079028</v>
      </c>
      <c r="AO154" s="355"/>
      <c r="AP154" s="1078">
        <f>SUM(AP106:AP150)</f>
        <v>9.8335208328666344</v>
      </c>
      <c r="AQ154" s="355"/>
      <c r="AR154" s="1078">
        <f>SUM(AR106:AR150)</f>
        <v>1.0999091549636648</v>
      </c>
      <c r="AS154" s="355"/>
      <c r="AT154" s="1078">
        <f>SUM(AT106:AT150)</f>
        <v>0.34340887437240947</v>
      </c>
    </row>
    <row r="155" spans="1:46" ht="15.75" thickBot="1">
      <c r="C155" s="1208"/>
      <c r="D155" s="1209" t="s">
        <v>1127</v>
      </c>
      <c r="E155" s="1208"/>
      <c r="F155" s="1208"/>
      <c r="G155" s="1208"/>
      <c r="H155" s="1208"/>
      <c r="I155" s="1208"/>
      <c r="J155" s="1208"/>
      <c r="K155" s="1208"/>
      <c r="L155" s="1208"/>
      <c r="M155" s="1208"/>
      <c r="N155" s="1208"/>
      <c r="O155" s="1208"/>
      <c r="P155" s="1208"/>
      <c r="Q155" s="1208"/>
      <c r="R155" s="1208"/>
      <c r="S155" s="1208"/>
      <c r="T155" s="1208"/>
      <c r="U155" s="1208"/>
      <c r="V155" s="1208"/>
      <c r="W155" s="1208"/>
      <c r="X155" s="1208"/>
      <c r="Y155" s="1208"/>
      <c r="Z155" s="1208"/>
      <c r="AA155" s="1208"/>
      <c r="AB155" s="1208"/>
      <c r="AC155" s="1208"/>
      <c r="AD155" s="1208"/>
      <c r="AE155" s="1208"/>
      <c r="AF155" s="1208"/>
      <c r="AG155" s="1208"/>
      <c r="AH155" s="1208"/>
      <c r="AI155" s="1208"/>
      <c r="AJ155" s="1208"/>
      <c r="AK155" s="1208"/>
      <c r="AM155" s="1075" t="s">
        <v>932</v>
      </c>
      <c r="AN155" s="1076">
        <f>((AN151-AN154)/AN154)</f>
        <v>1.9106286656127775E-16</v>
      </c>
      <c r="AO155" s="367"/>
      <c r="AP155" s="1087">
        <f>((AP151-AP154)/AP154)</f>
        <v>1.8064301378842079E-16</v>
      </c>
      <c r="AQ155" s="367"/>
      <c r="AR155" s="1087">
        <f>((AR151-AR154)/AR154)</f>
        <v>0</v>
      </c>
      <c r="AS155" s="367"/>
      <c r="AT155" s="1087">
        <f>((AT151-AT154)/AT154)</f>
        <v>3.2329479739104707E-16</v>
      </c>
    </row>
    <row r="156" spans="1:46" ht="15.75" thickBot="1">
      <c r="C156" s="1208"/>
      <c r="D156" s="35" t="s">
        <v>253</v>
      </c>
      <c r="E156" s="35" t="s">
        <v>192</v>
      </c>
      <c r="F156" s="35" t="s">
        <v>657</v>
      </c>
      <c r="G156" s="35" t="s">
        <v>662</v>
      </c>
      <c r="H156" s="35" t="s">
        <v>665</v>
      </c>
      <c r="I156" s="35" t="s">
        <v>666</v>
      </c>
      <c r="J156" s="35" t="s">
        <v>667</v>
      </c>
      <c r="K156" s="35" t="s">
        <v>670</v>
      </c>
      <c r="L156" s="35" t="s">
        <v>671</v>
      </c>
      <c r="M156" s="35" t="s">
        <v>673</v>
      </c>
      <c r="N156" s="35" t="s">
        <v>675</v>
      </c>
      <c r="O156" s="35" t="s">
        <v>680</v>
      </c>
      <c r="P156" s="35" t="s">
        <v>681</v>
      </c>
      <c r="Q156" s="35" t="s">
        <v>682</v>
      </c>
      <c r="R156" s="35" t="s">
        <v>659</v>
      </c>
      <c r="S156" s="35" t="s">
        <v>660</v>
      </c>
      <c r="T156" s="35" t="s">
        <v>664</v>
      </c>
      <c r="U156" s="35" t="s">
        <v>669</v>
      </c>
      <c r="V156" s="35" t="s">
        <v>678</v>
      </c>
      <c r="W156" s="35" t="s">
        <v>679</v>
      </c>
      <c r="X156" s="35" t="s">
        <v>663</v>
      </c>
      <c r="Y156" s="35" t="s">
        <v>668</v>
      </c>
      <c r="Z156" s="35" t="s">
        <v>672</v>
      </c>
      <c r="AA156" s="35" t="s">
        <v>676</v>
      </c>
      <c r="AB156" s="35" t="s">
        <v>677</v>
      </c>
      <c r="AC156" s="35" t="s">
        <v>658</v>
      </c>
      <c r="AD156" s="35" t="s">
        <v>661</v>
      </c>
      <c r="AE156" s="35" t="s">
        <v>674</v>
      </c>
      <c r="AF156" s="1208"/>
      <c r="AG156" s="1208"/>
      <c r="AH156" s="1208"/>
      <c r="AI156" s="1208"/>
      <c r="AJ156" s="1208"/>
      <c r="AK156" s="1208"/>
    </row>
    <row r="157" spans="1:46">
      <c r="C157" s="1208"/>
      <c r="D157" s="354" t="s">
        <v>954</v>
      </c>
      <c r="E157" s="1074">
        <f>BG8/1000</f>
        <v>72.528642938868245</v>
      </c>
      <c r="F157" s="1074">
        <f>DwellingStocks!J34/1000</f>
        <v>0.64012538597490587</v>
      </c>
      <c r="G157" s="1074">
        <f>DwellingStocks!M34/1000</f>
        <v>32.295149545010126</v>
      </c>
      <c r="H157" s="1074">
        <f>DwellingStocks!P34/1000</f>
        <v>8.491625054733154</v>
      </c>
      <c r="I157" s="1074">
        <f>DwellingStocks!S34/1000</f>
        <v>0.40917285393349762</v>
      </c>
      <c r="J157" s="1074">
        <f>DwellingStocks!V34/1000</f>
        <v>0.28219639747548908</v>
      </c>
      <c r="K157" s="1074">
        <f>DwellingStocks!Y34/1000</f>
        <v>6.355919396405417E-2</v>
      </c>
      <c r="L157" s="1074">
        <f>DwellingStocks!AB34/1000</f>
        <v>2.4763318075408587</v>
      </c>
      <c r="M157" s="1074">
        <f>DwellingStocks!AE34/1000</f>
        <v>7.2436468767042816</v>
      </c>
      <c r="N157" s="1074">
        <f>DwellingStocks!AH34/1000</f>
        <v>0.21930557896366809</v>
      </c>
      <c r="O157" s="1074">
        <f>DwellingStocks!AK34/1000</f>
        <v>0.19096389842424327</v>
      </c>
      <c r="P157" s="1074">
        <f>DwellingStocks!AN34/1000</f>
        <v>1.3094827930403272</v>
      </c>
      <c r="Q157" s="1074">
        <f>DwellingStocks!AQ34/1000</f>
        <v>3.8599472270267614</v>
      </c>
      <c r="R157" s="1074">
        <f>DwellingStocks!AT34/1000</f>
        <v>0.59369114083414021</v>
      </c>
      <c r="S157" s="1074">
        <f>DwellingStocks!AW34/1000</f>
        <v>6.6182713025334419</v>
      </c>
      <c r="T157" s="1074">
        <f>DwellingStocks!AZ34/1000</f>
        <v>0.62857871848192959</v>
      </c>
      <c r="U157" s="1074">
        <f>DwellingStocks!BC34/1000</f>
        <v>1.8634350472929546</v>
      </c>
      <c r="V157" s="1074">
        <f>DwellingStocks!BF34/1000</f>
        <v>0.25351081690194532</v>
      </c>
      <c r="W157" s="1074">
        <f>DwellingStocks!BI34/1000</f>
        <v>1.6892604692613722</v>
      </c>
      <c r="X157" s="1074">
        <f>DwellingStocks!BL34/1000</f>
        <v>1.4826764323355131</v>
      </c>
      <c r="Y157" s="1074">
        <f>DwellingStocks!BO34/1000</f>
        <v>1.8251862083734874E-2</v>
      </c>
      <c r="Z157" s="1074">
        <f>DwellingStocks!BR34/1000</f>
        <v>0.47782606916581521</v>
      </c>
      <c r="AA157" s="1074">
        <f>DwellingStocks!BU34/1000</f>
        <v>0.14411965010180888</v>
      </c>
      <c r="AB157" s="1074">
        <f>DwellingStocks!BX34/1000</f>
        <v>0.23427944702287357</v>
      </c>
      <c r="AC157" s="1074">
        <f>DwellingStocks!CA34/1000</f>
        <v>0.20157549947154663</v>
      </c>
      <c r="AD157" s="1074">
        <f>DwellingStocks!CD34/1000</f>
        <v>0.47721507281766717</v>
      </c>
      <c r="AE157" s="1074">
        <f>DwellingStocks!CG34/1000</f>
        <v>0.36444479777211397</v>
      </c>
      <c r="AF157" s="1208"/>
      <c r="AG157" s="1208"/>
      <c r="AH157" s="1208"/>
      <c r="AI157" s="1208"/>
      <c r="AJ157" s="1208"/>
      <c r="AK157" s="1208"/>
    </row>
    <row r="158" spans="1:46">
      <c r="C158" s="1208"/>
      <c r="D158" s="226" t="s">
        <v>956</v>
      </c>
      <c r="E158" s="1074">
        <f t="shared" ref="E158:E165" si="34">BG9/1000</f>
        <v>6.7274572369101442</v>
      </c>
      <c r="F158" s="1074">
        <f>DwellingStocks!J35/1000</f>
        <v>5.7764138869705051E-2</v>
      </c>
      <c r="G158" s="1074">
        <f>DwellingStocks!M35/1000</f>
        <v>2.0423059453862442</v>
      </c>
      <c r="H158" s="1074">
        <f>DwellingStocks!P35/1000</f>
        <v>0.38922779303523941</v>
      </c>
      <c r="I158" s="1074">
        <f>DwellingStocks!S35/1000</f>
        <v>0.12647997242746836</v>
      </c>
      <c r="J158" s="1074">
        <f>DwellingStocks!V35/1000</f>
        <v>0.14856626238081996</v>
      </c>
      <c r="K158" s="1074">
        <f>DwellingStocks!Y35/1000</f>
        <v>0.15769521416157165</v>
      </c>
      <c r="L158" s="1074">
        <f>DwellingStocks!AB35/1000</f>
        <v>0.47515203337345047</v>
      </c>
      <c r="M158" s="1074">
        <f>DwellingStocks!AE35/1000</f>
        <v>0.27925560206332622</v>
      </c>
      <c r="N158" s="1074">
        <f>DwellingStocks!AH35/1000</f>
        <v>3.5940929581826681E-2</v>
      </c>
      <c r="O158" s="1074">
        <f>DwellingStocks!AK35/1000</f>
        <v>2.9544404203263624E-2</v>
      </c>
      <c r="P158" s="1074">
        <f>DwellingStocks!AN35/1000</f>
        <v>0.14310442140608448</v>
      </c>
      <c r="Q158" s="1074">
        <f>DwellingStocks!AQ35/1000</f>
        <v>0.1881879388180264</v>
      </c>
      <c r="R158" s="1074">
        <f>DwellingStocks!AT35/1000</f>
        <v>8.4771663699014427E-2</v>
      </c>
      <c r="S158" s="1074">
        <f>DwellingStocks!AW35/1000</f>
        <v>1.0196405613550452</v>
      </c>
      <c r="T158" s="1074">
        <f>DwellingStocks!AZ35/1000</f>
        <v>0.17674208196569424</v>
      </c>
      <c r="U158" s="1074">
        <f>DwellingStocks!BC35/1000</f>
        <v>0.23505700105517635</v>
      </c>
      <c r="V158" s="1074">
        <f>DwellingStocks!BF35/1000</f>
        <v>0.20588599718364439</v>
      </c>
      <c r="W158" s="1074">
        <f>DwellingStocks!BI35/1000</f>
        <v>0.26346556892252571</v>
      </c>
      <c r="X158" s="1074">
        <f>DwellingStocks!BL35/1000</f>
        <v>0.16081239443278592</v>
      </c>
      <c r="Y158" s="1074">
        <f>DwellingStocks!BO35/1000</f>
        <v>0</v>
      </c>
      <c r="Z158" s="1074">
        <f>DwellingStocks!BR35/1000</f>
        <v>0.13983273659454598</v>
      </c>
      <c r="AA158" s="1074">
        <f>DwellingStocks!BU35/1000</f>
        <v>1.7317051217140424E-2</v>
      </c>
      <c r="AB158" s="1074">
        <f>DwellingStocks!BX35/1000</f>
        <v>0.11574451614501438</v>
      </c>
      <c r="AC158" s="1074">
        <f>DwellingStocks!CA35/1000</f>
        <v>6.367007114718716E-2</v>
      </c>
      <c r="AD158" s="1074">
        <f>DwellingStocks!CD35/1000</f>
        <v>7.1811338227973545E-2</v>
      </c>
      <c r="AE158" s="1074">
        <f>DwellingStocks!CG35/1000</f>
        <v>9.9481599257371323E-2</v>
      </c>
      <c r="AF158" s="1208"/>
      <c r="AG158" s="1208"/>
      <c r="AH158" s="1208"/>
      <c r="AI158" s="1208"/>
      <c r="AJ158" s="1208"/>
      <c r="AK158" s="1208"/>
    </row>
    <row r="159" spans="1:46">
      <c r="C159" s="1208"/>
      <c r="D159" s="226" t="s">
        <v>958</v>
      </c>
      <c r="E159" s="1074">
        <f t="shared" si="34"/>
        <v>14.58448055403824</v>
      </c>
      <c r="F159" s="1074">
        <f>DwellingStocks!J36/1000</f>
        <v>0.21083910687442345</v>
      </c>
      <c r="G159" s="1074">
        <f>DwellingStocks!M36/1000</f>
        <v>5.8919997429588635</v>
      </c>
      <c r="H159" s="1074">
        <f>DwellingStocks!P36/1000</f>
        <v>0.55186288026592623</v>
      </c>
      <c r="I159" s="1074">
        <f>DwellingStocks!S36/1000</f>
        <v>0.26658086496251027</v>
      </c>
      <c r="J159" s="1074">
        <f>DwellingStocks!V36/1000</f>
        <v>0.21479459621323369</v>
      </c>
      <c r="K159" s="1074">
        <f>DwellingStocks!Y36/1000</f>
        <v>0.10125692698795652</v>
      </c>
      <c r="L159" s="1074">
        <f>DwellingStocks!AB36/1000</f>
        <v>0.54001920516504787</v>
      </c>
      <c r="M159" s="1074">
        <f>DwellingStocks!AE36/1000</f>
        <v>0.54454842402348613</v>
      </c>
      <c r="N159" s="1074">
        <f>DwellingStocks!AH36/1000</f>
        <v>0.13998046258185126</v>
      </c>
      <c r="O159" s="1074">
        <f>DwellingStocks!AK36/1000</f>
        <v>0.21723826620046782</v>
      </c>
      <c r="P159" s="1074">
        <f>DwellingStocks!AN36/1000</f>
        <v>0.15475245570657969</v>
      </c>
      <c r="Q159" s="1074">
        <f>DwellingStocks!AQ36/1000</f>
        <v>0.30731608357439172</v>
      </c>
      <c r="R159" s="1074">
        <f>DwellingStocks!AT36/1000</f>
        <v>0.18258512181326186</v>
      </c>
      <c r="S159" s="1074">
        <f>DwellingStocks!AW36/1000</f>
        <v>2.5236103893537374</v>
      </c>
      <c r="T159" s="1074">
        <f>DwellingStocks!AZ36/1000</f>
        <v>0.25901856839800019</v>
      </c>
      <c r="U159" s="1074">
        <f>DwellingStocks!BC36/1000</f>
        <v>0.48326404412742552</v>
      </c>
      <c r="V159" s="1074">
        <f>DwellingStocks!BF36/1000</f>
        <v>0.29026550422612168</v>
      </c>
      <c r="W159" s="1074">
        <f>DwellingStocks!BI36/1000</f>
        <v>0.38724133955726936</v>
      </c>
      <c r="X159" s="1074">
        <f>DwellingStocks!BL36/1000</f>
        <v>0.44302238074130235</v>
      </c>
      <c r="Y159" s="1074">
        <f>DwellingStocks!BO36/1000</f>
        <v>3.6503724167469748E-2</v>
      </c>
      <c r="Z159" s="1074">
        <f>DwellingStocks!BR36/1000</f>
        <v>0.23413853569319326</v>
      </c>
      <c r="AA159" s="1074">
        <f>DwellingStocks!BU36/1000</f>
        <v>1.8891328600516826E-2</v>
      </c>
      <c r="AB159" s="1074">
        <f>DwellingStocks!BX36/1000</f>
        <v>0.12175721828241773</v>
      </c>
      <c r="AC159" s="1074">
        <f>DwellingStocks!CA36/1000</f>
        <v>0.17703385636047164</v>
      </c>
      <c r="AD159" s="1074">
        <f>DwellingStocks!CD36/1000</f>
        <v>0.15030280094227022</v>
      </c>
      <c r="AE159" s="1074">
        <f>DwellingStocks!CG36/1000</f>
        <v>0.13565672626005182</v>
      </c>
      <c r="AF159" s="1208"/>
      <c r="AG159" s="1208"/>
      <c r="AH159" s="1208"/>
      <c r="AI159" s="1208"/>
      <c r="AJ159" s="1208"/>
      <c r="AK159" s="1208"/>
    </row>
    <row r="160" spans="1:46">
      <c r="C160" s="1208"/>
      <c r="D160" s="226" t="s">
        <v>960</v>
      </c>
      <c r="E160" s="1074">
        <f t="shared" si="34"/>
        <v>49.42092705173571</v>
      </c>
      <c r="F160" s="1074">
        <f>DwellingStocks!J37/1000</f>
        <v>0.58775011299924884</v>
      </c>
      <c r="G160" s="1074">
        <f>DwellingStocks!M37/1000</f>
        <v>16.753257889821253</v>
      </c>
      <c r="H160" s="1074">
        <f>DwellingStocks!P37/1000</f>
        <v>2.0576079575477917</v>
      </c>
      <c r="I160" s="1074">
        <f>DwellingStocks!S37/1000</f>
        <v>0.98265209347494653</v>
      </c>
      <c r="J160" s="1074">
        <f>DwellingStocks!V37/1000</f>
        <v>1.0632332512555067</v>
      </c>
      <c r="K160" s="1074">
        <f>DwellingStocks!Y37/1000</f>
        <v>0.35356926964647112</v>
      </c>
      <c r="L160" s="1074">
        <f>DwellingStocks!AB37/1000</f>
        <v>2.1000746867529636</v>
      </c>
      <c r="M160" s="1074">
        <f>DwellingStocks!AE37/1000</f>
        <v>2.0556315151883742</v>
      </c>
      <c r="N160" s="1074">
        <f>DwellingStocks!AH37/1000</f>
        <v>0.39345859752736573</v>
      </c>
      <c r="O160" s="1074">
        <f>DwellingStocks!AK37/1000</f>
        <v>0.96279999580047337</v>
      </c>
      <c r="P160" s="1074">
        <f>DwellingStocks!AN37/1000</f>
        <v>0.58572972482490393</v>
      </c>
      <c r="Q160" s="1074">
        <f>DwellingStocks!AQ37/1000</f>
        <v>1.2499822725160652</v>
      </c>
      <c r="R160" s="1074">
        <f>DwellingStocks!AT37/1000</f>
        <v>0.75968452468732162</v>
      </c>
      <c r="S160" s="1074">
        <f>DwellingStocks!AW37/1000</f>
        <v>9.4990443010522707</v>
      </c>
      <c r="T160" s="1074">
        <f>DwellingStocks!AZ37/1000</f>
        <v>1.078736155445789</v>
      </c>
      <c r="U160" s="1074">
        <f>DwellingStocks!BC37/1000</f>
        <v>1.6388239863776981</v>
      </c>
      <c r="V160" s="1074">
        <f>DwellingStocks!BF37/1000</f>
        <v>1.0766825098620092</v>
      </c>
      <c r="W160" s="1074">
        <f>DwellingStocks!BI37/1000</f>
        <v>1.2112343269257055</v>
      </c>
      <c r="X160" s="1074">
        <f>DwellingStocks!BL37/1000</f>
        <v>1.3542926158604225</v>
      </c>
      <c r="Y160" s="1074">
        <f>DwellingStocks!BO37/1000</f>
        <v>0.21641493613571353</v>
      </c>
      <c r="Z160" s="1074">
        <f>DwellingStocks!BR37/1000</f>
        <v>0.5268117053096848</v>
      </c>
      <c r="AA160" s="1074">
        <f>DwellingStocks!BU37/1000</f>
        <v>0.16844768002127503</v>
      </c>
      <c r="AB160" s="1074">
        <f>DwellingStocks!BX37/1000</f>
        <v>0.61630196908384283</v>
      </c>
      <c r="AC160" s="1074">
        <f>DwellingStocks!CA37/1000</f>
        <v>0.78112306797646691</v>
      </c>
      <c r="AD160" s="1074">
        <f>DwellingStocks!CD37/1000</f>
        <v>0.80495500060193603</v>
      </c>
      <c r="AE160" s="1074">
        <f>DwellingStocks!CG37/1000</f>
        <v>0.54262690504020727</v>
      </c>
      <c r="AF160" s="1208"/>
      <c r="AG160" s="1208"/>
      <c r="AH160" s="1208"/>
      <c r="AI160" s="1208"/>
      <c r="AJ160" s="1208"/>
      <c r="AK160" s="1208"/>
    </row>
    <row r="161" spans="3:52">
      <c r="C161" s="1208"/>
      <c r="D161" s="226" t="s">
        <v>962</v>
      </c>
      <c r="E161" s="1074">
        <f t="shared" si="34"/>
        <v>293.67295873330869</v>
      </c>
      <c r="F161" s="1074">
        <f>DwellingStocks!J38/1000</f>
        <v>3.9741727542357075</v>
      </c>
      <c r="G161" s="1074">
        <f>DwellingStocks!M38/1000</f>
        <v>99.526965485677621</v>
      </c>
      <c r="H161" s="1074">
        <f>DwellingStocks!P38/1000</f>
        <v>14.284477268340218</v>
      </c>
      <c r="I161" s="1074">
        <f>DwellingStocks!S38/1000</f>
        <v>5.0825490458545755</v>
      </c>
      <c r="J161" s="1074">
        <f>DwellingStocks!V38/1000</f>
        <v>5.0566227858532091</v>
      </c>
      <c r="K161" s="1074">
        <f>DwellingStocks!Y38/1000</f>
        <v>1.9371612097532012</v>
      </c>
      <c r="L161" s="1074">
        <f>DwellingStocks!AB38/1000</f>
        <v>10.782545631058266</v>
      </c>
      <c r="M161" s="1074">
        <f>DwellingStocks!AE38/1000</f>
        <v>11.294337683450085</v>
      </c>
      <c r="N161" s="1074">
        <f>DwellingStocks!AH38/1000</f>
        <v>3.6981324911826925</v>
      </c>
      <c r="O161" s="1074">
        <f>DwellingStocks!AK38/1000</f>
        <v>5.0920649597389653</v>
      </c>
      <c r="P161" s="1074">
        <f>DwellingStocks!AN38/1000</f>
        <v>6.9738445361965118</v>
      </c>
      <c r="Q161" s="1074">
        <f>DwellingStocks!AQ38/1000</f>
        <v>7.9349703376848568</v>
      </c>
      <c r="R161" s="1074">
        <f>DwellingStocks!AT38/1000</f>
        <v>5.7171966267777616</v>
      </c>
      <c r="S161" s="1074">
        <f>DwellingStocks!AW38/1000</f>
        <v>37.779503584921137</v>
      </c>
      <c r="T161" s="1074">
        <f>DwellingStocks!AZ38/1000</f>
        <v>5.8065868480281102</v>
      </c>
      <c r="U161" s="1074">
        <f>DwellingStocks!BC38/1000</f>
        <v>13.074429275474635</v>
      </c>
      <c r="V161" s="1074">
        <f>DwellingStocks!BF38/1000</f>
        <v>8.2776296408670156</v>
      </c>
      <c r="W161" s="1074">
        <f>DwellingStocks!BI38/1000</f>
        <v>8.5882702567564273</v>
      </c>
      <c r="X161" s="1074">
        <f>DwellingStocks!BL38/1000</f>
        <v>12.037280700924709</v>
      </c>
      <c r="Y161" s="1074">
        <f>DwellingStocks!BO38/1000</f>
        <v>1.2763266414268888</v>
      </c>
      <c r="Z161" s="1074">
        <f>DwellingStocks!BR38/1000</f>
        <v>5.2339718499749246</v>
      </c>
      <c r="AA161" s="1074">
        <f>DwellingStocks!BU38/1000</f>
        <v>2.7612825304422093</v>
      </c>
      <c r="AB161" s="1074">
        <f>DwellingStocks!BX38/1000</f>
        <v>3.4828577130908873</v>
      </c>
      <c r="AC161" s="1074">
        <f>DwellingStocks!CA38/1000</f>
        <v>3.7782751975879605</v>
      </c>
      <c r="AD161" s="1074">
        <f>DwellingStocks!CD38/1000</f>
        <v>7.7055235949737195</v>
      </c>
      <c r="AE161" s="1074">
        <f>DwellingStocks!CG38/1000</f>
        <v>2.5159800830364278</v>
      </c>
      <c r="AF161" s="1208"/>
      <c r="AG161" s="1208"/>
      <c r="AH161" s="1208"/>
      <c r="AI161" s="1208"/>
      <c r="AJ161" s="1208"/>
      <c r="AK161" s="1208"/>
    </row>
    <row r="162" spans="3:52">
      <c r="C162" s="1208"/>
      <c r="D162" s="226" t="s">
        <v>964</v>
      </c>
      <c r="E162" s="1074">
        <f t="shared" si="34"/>
        <v>175.92034461876051</v>
      </c>
      <c r="F162" s="1074">
        <f>DwellingStocks!J39/1000</f>
        <v>2.0852854131963521</v>
      </c>
      <c r="G162" s="1074">
        <f>DwellingStocks!M39/1000</f>
        <v>72.928311473642054</v>
      </c>
      <c r="H162" s="1074">
        <f>DwellingStocks!P39/1000</f>
        <v>8.0275948112854785</v>
      </c>
      <c r="I162" s="1074">
        <f>DwellingStocks!S39/1000</f>
        <v>2.9615772005324135</v>
      </c>
      <c r="J162" s="1074">
        <f>DwellingStocks!V39/1000</f>
        <v>1.8740828519604638</v>
      </c>
      <c r="K162" s="1074">
        <f>DwellingStocks!Y39/1000</f>
        <v>1.1968236780051911</v>
      </c>
      <c r="L162" s="1074">
        <f>DwellingStocks!AB39/1000</f>
        <v>4.2796116589506346</v>
      </c>
      <c r="M162" s="1074">
        <f>DwellingStocks!AE39/1000</f>
        <v>3.3758899449433222</v>
      </c>
      <c r="N162" s="1074">
        <f>DwellingStocks!AH39/1000</f>
        <v>1.7440808986549579</v>
      </c>
      <c r="O162" s="1074">
        <f>DwellingStocks!AK39/1000</f>
        <v>2.8449523341613268</v>
      </c>
      <c r="P162" s="1074">
        <f>DwellingStocks!AN39/1000</f>
        <v>5.0435988521144415</v>
      </c>
      <c r="Q162" s="1074">
        <f>DwellingStocks!AQ39/1000</f>
        <v>4.8359120791678158</v>
      </c>
      <c r="R162" s="1074">
        <f>DwellingStocks!AT39/1000</f>
        <v>4.4488821198963535</v>
      </c>
      <c r="S162" s="1074">
        <f>DwellingStocks!AW39/1000</f>
        <v>17.241029420483791</v>
      </c>
      <c r="T162" s="1074">
        <f>DwellingStocks!AZ39/1000</f>
        <v>4.0193587260819088</v>
      </c>
      <c r="U162" s="1074">
        <f>DwellingStocks!BC39/1000</f>
        <v>8.1020696377689809</v>
      </c>
      <c r="V162" s="1074">
        <f>DwellingStocks!BF39/1000</f>
        <v>5.4542913352257276</v>
      </c>
      <c r="W162" s="1074">
        <f>DwellingStocks!BI39/1000</f>
        <v>5.5646050026791185</v>
      </c>
      <c r="X162" s="1074">
        <f>DwellingStocks!BL39/1000</f>
        <v>6.7320482767450569</v>
      </c>
      <c r="Y162" s="1074">
        <f>DwellingStocks!BO39/1000</f>
        <v>0.46933359643889677</v>
      </c>
      <c r="Z162" s="1074">
        <f>DwellingStocks!BR39/1000</f>
        <v>3.1511144595375593</v>
      </c>
      <c r="AA162" s="1074">
        <f>DwellingStocks!BU39/1000</f>
        <v>0.93197221095882998</v>
      </c>
      <c r="AB162" s="1074">
        <f>DwellingStocks!BX39/1000</f>
        <v>2.1164711523659769</v>
      </c>
      <c r="AC162" s="1074">
        <f>DwellingStocks!CA39/1000</f>
        <v>1.2951424228476607</v>
      </c>
      <c r="AD162" s="1074">
        <f>DwellingStocks!CD39/1000</f>
        <v>3.5087353864412187</v>
      </c>
      <c r="AE162" s="1074">
        <f>DwellingStocks!CG39/1000</f>
        <v>1.6875696746750446</v>
      </c>
      <c r="AF162" s="1208"/>
      <c r="AG162" s="1208"/>
      <c r="AH162" s="1208"/>
      <c r="AI162" s="1208"/>
      <c r="AJ162" s="1208"/>
      <c r="AK162" s="1208"/>
    </row>
    <row r="163" spans="3:52">
      <c r="C163" s="1208"/>
      <c r="D163" s="226" t="s">
        <v>966</v>
      </c>
      <c r="E163" s="1074">
        <f>BG14/1000</f>
        <v>85.755437936808192</v>
      </c>
      <c r="F163" s="1074">
        <f>DwellingStocks!J40/1000</f>
        <v>0.73938097753222465</v>
      </c>
      <c r="G163" s="1074">
        <f>DwellingStocks!M40/1000</f>
        <v>37.887420760937346</v>
      </c>
      <c r="H163" s="1074">
        <f>DwellingStocks!P40/1000</f>
        <v>2.5034839270341691</v>
      </c>
      <c r="I163" s="1074">
        <f>DwellingStocks!S40/1000</f>
        <v>1.3834963137835385</v>
      </c>
      <c r="J163" s="1074">
        <f>DwellingStocks!V40/1000</f>
        <v>1.469553029092207</v>
      </c>
      <c r="K163" s="1074">
        <f>DwellingStocks!Y40/1000</f>
        <v>0.49134508833500218</v>
      </c>
      <c r="L163" s="1074">
        <f>DwellingStocks!AB40/1000</f>
        <v>1.7206017317721194</v>
      </c>
      <c r="M163" s="1074">
        <f>DwellingStocks!AE40/1000</f>
        <v>1.1821820487347479</v>
      </c>
      <c r="N163" s="1074">
        <f>DwellingStocks!AH40/1000</f>
        <v>2.0561994976550313</v>
      </c>
      <c r="O163" s="1074">
        <f>DwellingStocks!AK40/1000</f>
        <v>1.4042281527198239</v>
      </c>
      <c r="P163" s="1074">
        <f>DwellingStocks!AN40/1000</f>
        <v>2.2064704974938141</v>
      </c>
      <c r="Q163" s="1074">
        <f>DwellingStocks!AQ40/1000</f>
        <v>2.6001012464215392</v>
      </c>
      <c r="R163" s="1074">
        <f>DwellingStocks!AT40/1000</f>
        <v>1.9155135547373452</v>
      </c>
      <c r="S163" s="1074">
        <f>DwellingStocks!AW40/1000</f>
        <v>8.5212818341814511</v>
      </c>
      <c r="T163" s="1074">
        <f>DwellingStocks!AZ40/1000</f>
        <v>2.0508176062571075</v>
      </c>
      <c r="U163" s="1074">
        <f>DwellingStocks!BC40/1000</f>
        <v>3.3992858614133197</v>
      </c>
      <c r="V163" s="1074">
        <f>DwellingStocks!BF40/1000</f>
        <v>3.0697264662053212</v>
      </c>
      <c r="W163" s="1074">
        <f>DwellingStocks!BI40/1000</f>
        <v>2.0935787490219497</v>
      </c>
      <c r="X163" s="1074">
        <f>DwellingStocks!BL40/1000</f>
        <v>2.8489019288239619</v>
      </c>
      <c r="Y163" s="1074">
        <f>DwellingStocks!BO40/1000</f>
        <v>0.29463720220886297</v>
      </c>
      <c r="Z163" s="1074">
        <f>DwellingStocks!BR40/1000</f>
        <v>1.2080898056947402</v>
      </c>
      <c r="AA163" s="1074">
        <f>DwellingStocks!BU40/1000</f>
        <v>0.65175083671783041</v>
      </c>
      <c r="AB163" s="1074">
        <f>DwellingStocks!BX40/1000</f>
        <v>1.1439165816409864</v>
      </c>
      <c r="AC163" s="1074">
        <f>DwellingStocks!CA40/1000</f>
        <v>0.68484149697340346</v>
      </c>
      <c r="AD163" s="1074">
        <f>DwellingStocks!CD40/1000</f>
        <v>1.564819160921191</v>
      </c>
      <c r="AE163" s="1074">
        <f>DwellingStocks!CG40/1000</f>
        <v>0.66381358049918682</v>
      </c>
      <c r="AF163" s="1208"/>
      <c r="AG163" s="1208"/>
      <c r="AH163" s="1208"/>
      <c r="AI163" s="1208"/>
      <c r="AJ163" s="1208"/>
      <c r="AK163" s="1208"/>
    </row>
    <row r="164" spans="3:52">
      <c r="C164" s="1208"/>
      <c r="D164" s="226" t="s">
        <v>968</v>
      </c>
      <c r="E164" s="1074">
        <f t="shared" si="34"/>
        <v>38.588997221862925</v>
      </c>
      <c r="F164" s="1074">
        <f>DwellingStocks!J41/1000</f>
        <v>0.37257869570959756</v>
      </c>
      <c r="G164" s="1074">
        <f>DwellingStocks!M41/1000</f>
        <v>17.538434579705495</v>
      </c>
      <c r="H164" s="1074">
        <f>DwellingStocks!P41/1000</f>
        <v>0.88444249685002763</v>
      </c>
      <c r="I164" s="1074">
        <f>DwellingStocks!S41/1000</f>
        <v>0.6304540164076885</v>
      </c>
      <c r="J164" s="1074">
        <f>DwellingStocks!V41/1000</f>
        <v>0.66228333832413722</v>
      </c>
      <c r="K164" s="1074">
        <f>DwellingStocks!Y41/1000</f>
        <v>0.23239294718547399</v>
      </c>
      <c r="L164" s="1074">
        <f>DwellingStocks!AB41/1000</f>
        <v>0.77516270290958822</v>
      </c>
      <c r="M164" s="1074">
        <f>DwellingStocks!AE41/1000</f>
        <v>0.58023108428713355</v>
      </c>
      <c r="N164" s="1074">
        <f>DwellingStocks!AH41/1000</f>
        <v>0.99310463318205289</v>
      </c>
      <c r="O164" s="1074">
        <f>DwellingStocks!AK41/1000</f>
        <v>0.63433573730536608</v>
      </c>
      <c r="P164" s="1074">
        <f>DwellingStocks!AN41/1000</f>
        <v>0.90022665093827547</v>
      </c>
      <c r="Q164" s="1074">
        <f>DwellingStocks!AQ41/1000</f>
        <v>1.046255880034165</v>
      </c>
      <c r="R164" s="1074">
        <f>DwellingStocks!AT41/1000</f>
        <v>0.71403824423400608</v>
      </c>
      <c r="S164" s="1074">
        <f>DwellingStocks!AW41/1000</f>
        <v>3.7526414231299081</v>
      </c>
      <c r="T164" s="1074">
        <f>DwellingStocks!AZ41/1000</f>
        <v>0.78619753701981232</v>
      </c>
      <c r="U164" s="1074">
        <f>DwellingStocks!BC41/1000</f>
        <v>1.4021232300703876</v>
      </c>
      <c r="V164" s="1074">
        <f>DwellingStocks!BF41/1000</f>
        <v>1.4817041436659</v>
      </c>
      <c r="W164" s="1074">
        <f>DwellingStocks!BI41/1000</f>
        <v>0.92478182917101326</v>
      </c>
      <c r="X164" s="1074">
        <f>DwellingStocks!BL41/1000</f>
        <v>1.2880757475645694</v>
      </c>
      <c r="Y164" s="1074">
        <f>DwellingStocks!BO41/1000</f>
        <v>0.21902234500481851</v>
      </c>
      <c r="Z164" s="1074">
        <f>DwellingStocks!BR41/1000</f>
        <v>0.63900308699600672</v>
      </c>
      <c r="AA164" s="1074">
        <f>DwellingStocks!BU41/1000</f>
        <v>0.34476674695943205</v>
      </c>
      <c r="AB164" s="1074">
        <f>DwellingStocks!BX41/1000</f>
        <v>0.47800981992356589</v>
      </c>
      <c r="AC164" s="1074">
        <f>DwellingStocks!CA41/1000</f>
        <v>0.30747985578397702</v>
      </c>
      <c r="AD164" s="1074">
        <f>DwellingStocks!CD41/1000</f>
        <v>0.70642316442867004</v>
      </c>
      <c r="AE164" s="1074">
        <f>DwellingStocks!CG41/1000</f>
        <v>0.29482728507184597</v>
      </c>
      <c r="AF164" s="1208"/>
      <c r="AG164" s="1208"/>
      <c r="AH164" s="1208"/>
      <c r="AI164" s="1208"/>
      <c r="AJ164" s="1208"/>
      <c r="AK164" s="1208"/>
    </row>
    <row r="165" spans="3:52" ht="13.5" thickBot="1">
      <c r="C165" s="1208"/>
      <c r="D165" s="1070" t="s">
        <v>970</v>
      </c>
      <c r="E165" s="1079">
        <f t="shared" si="34"/>
        <v>38.905107366988204</v>
      </c>
      <c r="F165" s="1079">
        <f>DwellingStocks!J42/1000</f>
        <v>0.34947304016171554</v>
      </c>
      <c r="G165" s="1079">
        <f>DwellingStocks!M42/1000</f>
        <v>14.876029523440319</v>
      </c>
      <c r="H165" s="1079">
        <f>DwellingStocks!P42/1000</f>
        <v>0.9538821970159389</v>
      </c>
      <c r="I165" s="1079">
        <f>DwellingStocks!S42/1000</f>
        <v>0.66547923954144894</v>
      </c>
      <c r="J165" s="1079">
        <f>DwellingStocks!V42/1000</f>
        <v>0.73925140196721262</v>
      </c>
      <c r="K165" s="1079">
        <f>DwellingStocks!Y42/1000</f>
        <v>0.21247355171243337</v>
      </c>
      <c r="L165" s="1079">
        <f>DwellingStocks!AB42/1000</f>
        <v>1.1400405442373234</v>
      </c>
      <c r="M165" s="1079">
        <f>DwellingStocks!AE42/1000</f>
        <v>0.54765126404641207</v>
      </c>
      <c r="N165" s="1079">
        <f>DwellingStocks!AH42/1000</f>
        <v>0.95905533147295396</v>
      </c>
      <c r="O165" s="1079">
        <f>DwellingStocks!AK42/1000</f>
        <v>0.88807003222751246</v>
      </c>
      <c r="P165" s="1079">
        <f>DwellingStocks!AN42/1000</f>
        <v>1.0682911458454212</v>
      </c>
      <c r="Q165" s="1079">
        <f>DwellingStocks!AQ42/1000</f>
        <v>1.1446660865720322</v>
      </c>
      <c r="R165" s="1079">
        <f>DwellingStocks!AT42/1000</f>
        <v>0.70262667412067725</v>
      </c>
      <c r="S165" s="1079">
        <f>DwellingStocks!AW42/1000</f>
        <v>4.4918808301123159</v>
      </c>
      <c r="T165" s="1079">
        <f>DwellingStocks!AZ42/1000</f>
        <v>0.88066313255320061</v>
      </c>
      <c r="U165" s="1079">
        <f>DwellingStocks!BC42/1000</f>
        <v>1.4974610346941655</v>
      </c>
      <c r="V165" s="1079">
        <f>DwellingStocks!BF42/1000</f>
        <v>1.844536023948552</v>
      </c>
      <c r="W165" s="1079">
        <f>DwellingStocks!BI42/1000</f>
        <v>1.0467893745109749</v>
      </c>
      <c r="X165" s="1079">
        <f>DwellingStocks!BL42/1000</f>
        <v>1.2423545765983852</v>
      </c>
      <c r="Y165" s="1079">
        <f>DwellingStocks!BO42/1000</f>
        <v>0.20728900509384607</v>
      </c>
      <c r="Z165" s="1079">
        <f>DwellingStocks!BR42/1000</f>
        <v>0.90891278786454877</v>
      </c>
      <c r="AA165" s="1079">
        <f>DwellingStocks!BU42/1000</f>
        <v>0.33374680527579725</v>
      </c>
      <c r="AB165" s="1079">
        <f>DwellingStocks!BX42/1000</f>
        <v>0.58022575625942274</v>
      </c>
      <c r="AC165" s="1079">
        <f>DwellingStocks!CA42/1000</f>
        <v>0.41773778386813043</v>
      </c>
      <c r="AD165" s="1079">
        <f>DwellingStocks!CD42/1000</f>
        <v>0.89179661892413664</v>
      </c>
      <c r="AE165" s="1079">
        <f>DwellingStocks!CG42/1000</f>
        <v>0.31472360492332024</v>
      </c>
      <c r="AF165" s="1208"/>
      <c r="AG165" s="1208"/>
      <c r="AH165" s="1208"/>
      <c r="AI165" s="1208"/>
      <c r="AJ165" s="1208"/>
      <c r="AK165" s="1208"/>
    </row>
    <row r="166" spans="3:52">
      <c r="C166" s="1208"/>
      <c r="D166" s="1208" t="s">
        <v>972</v>
      </c>
      <c r="E166" s="1074">
        <f>BF8/1000</f>
        <v>11.735038424732089</v>
      </c>
      <c r="F166" s="1074">
        <f>DwellingStocks!I34/1000</f>
        <v>1.0999213170625809E-2</v>
      </c>
      <c r="G166" s="1074">
        <f>DwellingStocks!L34/1000</f>
        <v>9.3752305952282828</v>
      </c>
      <c r="H166" s="1074">
        <f>DwellingStocks!O34/1000</f>
        <v>0.38111078467402082</v>
      </c>
      <c r="I166" s="1074">
        <f>DwellingStocks!R34/1000</f>
        <v>7.6168764397473235E-2</v>
      </c>
      <c r="J166" s="1074">
        <f>DwellingStocks!U34/1000</f>
        <v>1.8635524481144205E-2</v>
      </c>
      <c r="K166" s="1074">
        <f>DwellingStocks!X34/1000</f>
        <v>2.4560877536437445E-2</v>
      </c>
      <c r="L166" s="1074">
        <f>DwellingStocks!AA34/1000</f>
        <v>0.13853042258541853</v>
      </c>
      <c r="M166" s="1074">
        <f>DwellingStocks!AD34/1000</f>
        <v>0.16269659248084406</v>
      </c>
      <c r="N166" s="1074">
        <f>DwellingStocks!AG34/1000</f>
        <v>1.2999999999999999E-2</v>
      </c>
      <c r="O166" s="1074">
        <f>DwellingStocks!AJ34/1000</f>
        <v>1.9986531797620652E-2</v>
      </c>
      <c r="P166" s="1074">
        <f>DwellingStocks!AM34/1000</f>
        <v>2.6840370017248788E-2</v>
      </c>
      <c r="Q166" s="1074">
        <f>DwellingStocks!AP34/1000</f>
        <v>0.23678136971547895</v>
      </c>
      <c r="R166" s="1074">
        <f>DwellingStocks!AS34/1000</f>
        <v>4.0430778237842586E-2</v>
      </c>
      <c r="S166" s="1074">
        <f>DwellingStocks!AV34/1000</f>
        <v>0.46229041477688143</v>
      </c>
      <c r="T166" s="1074">
        <f>DwellingStocks!AY34/1000</f>
        <v>7.7809037903225312E-2</v>
      </c>
      <c r="U166" s="1074">
        <f>DwellingStocks!BB34/1000</f>
        <v>7.9968170445857648E-2</v>
      </c>
      <c r="V166" s="1074">
        <f>DwellingStocks!BE34/1000</f>
        <v>3.5745393028063198E-2</v>
      </c>
      <c r="W166" s="1074">
        <f>DwellingStocks!BH34/1000</f>
        <v>0.15468678455337934</v>
      </c>
      <c r="X166" s="1074">
        <f>DwellingStocks!BK34/1000</f>
        <v>0.20802835889673207</v>
      </c>
      <c r="Y166" s="1074">
        <f>DwellingStocks!BN34/1000</f>
        <v>0</v>
      </c>
      <c r="Z166" s="1074">
        <f>DwellingStocks!BQ34/1000</f>
        <v>3.3146875959603223E-2</v>
      </c>
      <c r="AA166" s="1074">
        <f>DwellingStocks!BT34/1000</f>
        <v>0.02</v>
      </c>
      <c r="AB166" s="1074">
        <f>DwellingStocks!BW34/1000</f>
        <v>3.89006646724816E-2</v>
      </c>
      <c r="AC166" s="1074">
        <f>DwellingStocks!BZ34/1000</f>
        <v>3.9228229989771699E-2</v>
      </c>
      <c r="AD166" s="1074">
        <f>DwellingStocks!CC34/1000</f>
        <v>3.8853388562053358E-2</v>
      </c>
      <c r="AE166" s="1074">
        <f>DwellingStocks!CF34/1000</f>
        <v>2.1409281621601231E-2</v>
      </c>
      <c r="AF166" s="1208"/>
      <c r="AG166" s="1208"/>
      <c r="AH166" s="1208"/>
      <c r="AI166" s="1208"/>
      <c r="AJ166" s="1208"/>
      <c r="AK166" s="1208"/>
    </row>
    <row r="167" spans="3:52">
      <c r="C167" s="1208"/>
      <c r="D167" s="1208" t="s">
        <v>974</v>
      </c>
      <c r="E167" s="1074">
        <f t="shared" ref="E167:E174" si="35">BF9/1000</f>
        <v>5.1976132443555905</v>
      </c>
      <c r="F167" s="1074">
        <f>DwellingStocks!I35/1000</f>
        <v>9.3314973981268902E-3</v>
      </c>
      <c r="G167" s="1074">
        <f>DwellingStocks!L35/1000</f>
        <v>3.8795577189656774</v>
      </c>
      <c r="H167" s="1074">
        <f>DwellingStocks!O35/1000</f>
        <v>1.9211992602239075E-2</v>
      </c>
      <c r="I167" s="1074">
        <f>DwellingStocks!R35/1000</f>
        <v>1.4912875269250541E-2</v>
      </c>
      <c r="J167" s="1074">
        <f>DwellingStocks!U35/1000</f>
        <v>8.1776224057210217E-3</v>
      </c>
      <c r="K167" s="1074">
        <f>DwellingStocks!X35/1000</f>
        <v>3.585329076164042E-3</v>
      </c>
      <c r="L167" s="1074">
        <f>DwellingStocks!AA35/1000</f>
        <v>5.3278902698974957E-2</v>
      </c>
      <c r="M167" s="1074">
        <f>DwellingStocks!AD35/1000</f>
        <v>7.8704653993169504E-2</v>
      </c>
      <c r="N167" s="1074">
        <f>DwellingStocks!AG35/1000</f>
        <v>0</v>
      </c>
      <c r="O167" s="1074">
        <f>DwellingStocks!AJ35/1000</f>
        <v>3.8536474043666308E-2</v>
      </c>
      <c r="P167" s="1074">
        <f>DwellingStocks!AM35/1000</f>
        <v>2.583097129527806E-2</v>
      </c>
      <c r="Q167" s="1074">
        <f>DwellingStocks!AP35/1000</f>
        <v>0.10936635397320441</v>
      </c>
      <c r="R167" s="1074">
        <f>DwellingStocks!AS35/1000</f>
        <v>1.2858304335706622E-3</v>
      </c>
      <c r="S167" s="1074">
        <f>DwellingStocks!AV35/1000</f>
        <v>0.66116165910752589</v>
      </c>
      <c r="T167" s="1074">
        <f>DwellingStocks!AY35/1000</f>
        <v>4.2605646774192665E-2</v>
      </c>
      <c r="U167" s="1074">
        <f>DwellingStocks!BB35/1000</f>
        <v>6.9194421278598928E-2</v>
      </c>
      <c r="V167" s="1074">
        <f>DwellingStocks!BE35/1000</f>
        <v>1.6854268626284391E-2</v>
      </c>
      <c r="W167" s="1074">
        <f>DwellingStocks!BH35/1000</f>
        <v>1.8706514038054258E-2</v>
      </c>
      <c r="X167" s="1074">
        <f>DwellingStocks!BK35/1000</f>
        <v>7.0812631399005024E-2</v>
      </c>
      <c r="Y167" s="1074">
        <f>DwellingStocks!BN35/1000</f>
        <v>1.0207219784121402E-3</v>
      </c>
      <c r="Z167" s="1074">
        <f>DwellingStocks!BQ35/1000</f>
        <v>1.1015909788802345E-2</v>
      </c>
      <c r="AA167" s="1074">
        <f>DwellingStocks!BT35/1000</f>
        <v>1.15166974613897E-2</v>
      </c>
      <c r="AB167" s="1074">
        <f>DwellingStocks!BW35/1000</f>
        <v>7.0228130422058666E-3</v>
      </c>
      <c r="AC167" s="1074">
        <f>DwellingStocks!BZ35/1000</f>
        <v>2.8188199931811317E-3</v>
      </c>
      <c r="AD167" s="1074">
        <f>DwellingStocks!CC35/1000</f>
        <v>3.7693637091293482E-2</v>
      </c>
      <c r="AE167" s="1074">
        <f>DwellingStocks!CF35/1000</f>
        <v>5.4092816216012298E-3</v>
      </c>
      <c r="AF167" s="1208"/>
      <c r="AG167" s="1208"/>
      <c r="AH167" s="1208"/>
      <c r="AI167" s="1208"/>
      <c r="AJ167" s="1208"/>
      <c r="AK167" s="1208"/>
    </row>
    <row r="168" spans="3:52">
      <c r="C168" s="1208"/>
      <c r="D168" s="1208" t="s">
        <v>976</v>
      </c>
      <c r="E168" s="1074">
        <f t="shared" si="35"/>
        <v>13.979419134898935</v>
      </c>
      <c r="F168" s="1074">
        <f>DwellingStocks!I36/1000</f>
        <v>1.066456845500216E-2</v>
      </c>
      <c r="G168" s="1074">
        <f>DwellingStocks!L36/1000</f>
        <v>9.7924474391647536</v>
      </c>
      <c r="H168" s="1074">
        <f>DwellingStocks!O36/1000</f>
        <v>0.23578354557293413</v>
      </c>
      <c r="I168" s="1074">
        <f>DwellingStocks!R36/1000</f>
        <v>6.9593417923169199E-2</v>
      </c>
      <c r="J168" s="1074">
        <f>DwellingStocks!U36/1000</f>
        <v>0.11285118919895011</v>
      </c>
      <c r="K168" s="1074">
        <f>DwellingStocks!X36/1000</f>
        <v>7.1706581523280841E-3</v>
      </c>
      <c r="L168" s="1074">
        <f>DwellingStocks!AA36/1000</f>
        <v>0.21858011363682037</v>
      </c>
      <c r="M168" s="1074">
        <f>DwellingStocks!AD36/1000</f>
        <v>0.36903737761241701</v>
      </c>
      <c r="N168" s="1074">
        <f>DwellingStocks!AG36/1000</f>
        <v>2.0501788054471191E-2</v>
      </c>
      <c r="O168" s="1074">
        <f>DwellingStocks!AJ36/1000</f>
        <v>0.16743433550006739</v>
      </c>
      <c r="P168" s="1074">
        <f>DwellingStocks!AM36/1000</f>
        <v>5.043189633840002E-2</v>
      </c>
      <c r="Q168" s="1074">
        <f>DwellingStocks!AP36/1000</f>
        <v>0.28546472054022848</v>
      </c>
      <c r="R168" s="1074">
        <f>DwellingStocks!AS36/1000</f>
        <v>4.3718234741402517E-2</v>
      </c>
      <c r="S168" s="1074">
        <f>DwellingStocks!AV36/1000</f>
        <v>1.6642476076064439</v>
      </c>
      <c r="T168" s="1074">
        <f>DwellingStocks!AY36/1000</f>
        <v>6.0149148387095529E-2</v>
      </c>
      <c r="U168" s="1074">
        <f>DwellingStocks!BB36/1000</f>
        <v>0.21009942460956402</v>
      </c>
      <c r="V168" s="1074">
        <f>DwellingStocks!BE36/1000</f>
        <v>1.872696514031599E-2</v>
      </c>
      <c r="W168" s="1074">
        <f>DwellingStocks!BH36/1000</f>
        <v>4.4427970840378861E-2</v>
      </c>
      <c r="X168" s="1074">
        <f>DwellingStocks!BK36/1000</f>
        <v>0.27491962778437246</v>
      </c>
      <c r="Y168" s="1074">
        <f>DwellingStocks!BN36/1000</f>
        <v>8.1657758272971216E-3</v>
      </c>
      <c r="Z168" s="1074">
        <f>DwellingStocks!BQ36/1000</f>
        <v>4.9571594049610555E-2</v>
      </c>
      <c r="AA168" s="1074">
        <f>DwellingStocks!BT36/1000</f>
        <v>1.15166974613897E-2</v>
      </c>
      <c r="AB168" s="1074">
        <f>DwellingStocks!BW36/1000</f>
        <v>3.8625471732132266E-2</v>
      </c>
      <c r="AC168" s="1074">
        <f>DwellingStocks!BZ36/1000</f>
        <v>4.2282299897716973E-2</v>
      </c>
      <c r="AD168" s="1074">
        <f>DwellingStocks!CC36/1000</f>
        <v>0.12792991982499607</v>
      </c>
      <c r="AE168" s="1074">
        <f>DwellingStocks!CF36/1000</f>
        <v>4.507734684667692E-2</v>
      </c>
      <c r="AF168" s="1208"/>
      <c r="AG168" s="1208"/>
      <c r="AH168" s="1208"/>
      <c r="AI168" s="1208"/>
      <c r="AJ168" s="1208"/>
      <c r="AK168" s="1208"/>
    </row>
    <row r="169" spans="3:52">
      <c r="C169" s="1208"/>
      <c r="D169" s="1208" t="s">
        <v>978</v>
      </c>
      <c r="E169" s="1074">
        <f t="shared" si="35"/>
        <v>21.709861534875809</v>
      </c>
      <c r="F169" s="1074">
        <f>DwellingStocks!I37/1000</f>
        <v>7.4651979185015122E-2</v>
      </c>
      <c r="G169" s="1074">
        <f>DwellingStocks!L37/1000</f>
        <v>14.102515190964864</v>
      </c>
      <c r="H169" s="1074">
        <f>DwellingStocks!O37/1000</f>
        <v>0.66194047238623732</v>
      </c>
      <c r="I169" s="1074">
        <f>DwellingStocks!R37/1000</f>
        <v>0.15907066953867244</v>
      </c>
      <c r="J169" s="1074">
        <f>DwellingStocks!U37/1000</f>
        <v>0.15373930122755522</v>
      </c>
      <c r="K169" s="1074">
        <f>DwellingStocks!X37/1000</f>
        <v>1.4341316304656168E-2</v>
      </c>
      <c r="L169" s="1074">
        <f>DwellingStocks!AA37/1000</f>
        <v>0.36612169034167408</v>
      </c>
      <c r="M169" s="1074">
        <f>DwellingStocks!AD37/1000</f>
        <v>0.64712715505494922</v>
      </c>
      <c r="N169" s="1074">
        <f>DwellingStocks!AG37/1000</f>
        <v>6.4659485402562999E-2</v>
      </c>
      <c r="O169" s="1074">
        <f>DwellingStocks!AJ37/1000</f>
        <v>0.23786306392469894</v>
      </c>
      <c r="P169" s="1074">
        <f>DwellingStocks!AM37/1000</f>
        <v>0.1365351339893269</v>
      </c>
      <c r="Q169" s="1074">
        <f>DwellingStocks!AP37/1000</f>
        <v>0.5394171018000421</v>
      </c>
      <c r="R169" s="1074">
        <f>DwellingStocks!AS37/1000</f>
        <v>0.18001626069989271</v>
      </c>
      <c r="S169" s="1074">
        <f>DwellingStocks!AV37/1000</f>
        <v>2.3902290372147075</v>
      </c>
      <c r="T169" s="1074">
        <f>DwellingStocks!AY37/1000</f>
        <v>0.16791637258064168</v>
      </c>
      <c r="U169" s="1074">
        <f>DwellingStocks!BB37/1000</f>
        <v>0.48184478817642523</v>
      </c>
      <c r="V169" s="1074">
        <f>DwellingStocks!BE37/1000</f>
        <v>7.3035164047232357E-2</v>
      </c>
      <c r="W169" s="1074">
        <f>DwellingStocks!BH37/1000</f>
        <v>0.14029885528540695</v>
      </c>
      <c r="X169" s="1074">
        <f>DwellingStocks!BK37/1000</f>
        <v>0.57483194900368784</v>
      </c>
      <c r="Y169" s="1074">
        <f>DwellingStocks!BN37/1000</f>
        <v>1.3269385719357823E-2</v>
      </c>
      <c r="Z169" s="1074">
        <f>DwellingStocks!BQ37/1000</f>
        <v>9.2258244481219637E-2</v>
      </c>
      <c r="AA169" s="1074">
        <f>DwellingStocks!BT37/1000</f>
        <v>2.30333949227794E-2</v>
      </c>
      <c r="AB169" s="1074">
        <f>DwellingStocks!BW37/1000</f>
        <v>0.10183078911198506</v>
      </c>
      <c r="AC169" s="1074">
        <f>DwellingStocks!BZ37/1000</f>
        <v>8.879282978520564E-2</v>
      </c>
      <c r="AD169" s="1074">
        <f>DwellingStocks!CC37/1000</f>
        <v>0.15420124264620061</v>
      </c>
      <c r="AE169" s="1074">
        <f>DwellingStocks!CF37/1000</f>
        <v>7.0320661080815999E-2</v>
      </c>
      <c r="AF169" s="1208"/>
      <c r="AG169" s="1208"/>
      <c r="AH169" s="1208"/>
      <c r="AI169" s="1208"/>
      <c r="AJ169" s="1208"/>
      <c r="AK169" s="1208"/>
    </row>
    <row r="170" spans="3:52">
      <c r="C170" s="1208"/>
      <c r="D170" s="1208" t="s">
        <v>980</v>
      </c>
      <c r="E170" s="1074">
        <f t="shared" si="35"/>
        <v>71.167091754613168</v>
      </c>
      <c r="F170" s="1074">
        <f>DwellingStocks!I38/1000</f>
        <v>0.49057014893009931</v>
      </c>
      <c r="G170" s="1074">
        <f>DwellingStocks!L38/1000</f>
        <v>41.002769011842538</v>
      </c>
      <c r="H170" s="1074">
        <f>DwellingStocks!O38/1000</f>
        <v>2.9411814129246006</v>
      </c>
      <c r="I170" s="1074">
        <f>DwellingStocks!R38/1000</f>
        <v>0.72244595748813734</v>
      </c>
      <c r="J170" s="1074">
        <f>DwellingStocks!U38/1000</f>
        <v>0.46612447712609828</v>
      </c>
      <c r="K170" s="1074">
        <f>DwellingStocks!X38/1000</f>
        <v>0.19002244103669425</v>
      </c>
      <c r="L170" s="1074">
        <f>DwellingStocks!AA38/1000</f>
        <v>1.203556750712742</v>
      </c>
      <c r="M170" s="1074">
        <f>DwellingStocks!AD38/1000</f>
        <v>2.2946779119786305</v>
      </c>
      <c r="N170" s="1074">
        <f>DwellingStocks!AG38/1000</f>
        <v>0.32172036639324025</v>
      </c>
      <c r="O170" s="1074">
        <f>DwellingStocks!AJ38/1000</f>
        <v>0.87570815154400328</v>
      </c>
      <c r="P170" s="1074">
        <f>DwellingStocks!AM38/1000</f>
        <v>0.73556765878934671</v>
      </c>
      <c r="Q170" s="1074">
        <f>DwellingStocks!AP38/1000</f>
        <v>1.5515192928063066</v>
      </c>
      <c r="R170" s="1074">
        <f>DwellingStocks!AS38/1000</f>
        <v>0.76635493840811475</v>
      </c>
      <c r="S170" s="1074">
        <f>DwellingStocks!AV38/1000</f>
        <v>5.8224358852287761</v>
      </c>
      <c r="T170" s="1074">
        <f>DwellingStocks!AY38/1000</f>
        <v>0.97617055403223785</v>
      </c>
      <c r="U170" s="1074">
        <f>DwellingStocks!BB38/1000</f>
        <v>3.2823317293793561</v>
      </c>
      <c r="V170" s="1074">
        <f>DwellingStocks!BE38/1000</f>
        <v>0.47191952153596295</v>
      </c>
      <c r="W170" s="1074">
        <f>DwellingStocks!BH38/1000</f>
        <v>0.97741535848833505</v>
      </c>
      <c r="X170" s="1074">
        <f>DwellingStocks!BK38/1000</f>
        <v>3.04910859906304</v>
      </c>
      <c r="Y170" s="1074">
        <f>DwellingStocks!BN38/1000</f>
        <v>0.19904078579036732</v>
      </c>
      <c r="Z170" s="1074">
        <f>DwellingStocks!BQ38/1000</f>
        <v>0.6361687903033354</v>
      </c>
      <c r="AA170" s="1074">
        <f>DwellingStocks!BT38/1000</f>
        <v>0.21241908651007671</v>
      </c>
      <c r="AB170" s="1074">
        <f>DwellingStocks!BW38/1000</f>
        <v>0.43453655698648802</v>
      </c>
      <c r="AC170" s="1074">
        <f>DwellingStocks!BZ38/1000</f>
        <v>0.36785600911013766</v>
      </c>
      <c r="AD170" s="1074">
        <f>DwellingStocks!CC38/1000</f>
        <v>0.8977939016289902</v>
      </c>
      <c r="AE170" s="1074">
        <f>DwellingStocks!CF38/1000</f>
        <v>0.27767645657552981</v>
      </c>
      <c r="AF170" s="1208"/>
      <c r="AG170" s="1208"/>
      <c r="AH170" s="1208"/>
      <c r="AI170" s="1208"/>
      <c r="AJ170" s="1208"/>
      <c r="AK170" s="1208"/>
    </row>
    <row r="171" spans="3:52">
      <c r="C171" s="1208"/>
      <c r="D171" s="1208" t="s">
        <v>982</v>
      </c>
      <c r="E171" s="1074">
        <f t="shared" si="35"/>
        <v>47.490854787158916</v>
      </c>
      <c r="F171" s="1074">
        <f>DwellingStocks!I39/1000</f>
        <v>0.34793154584444547</v>
      </c>
      <c r="G171" s="1074">
        <f>DwellingStocks!L39/1000</f>
        <v>25.054028103145395</v>
      </c>
      <c r="H171" s="1074">
        <f>DwellingStocks!O39/1000</f>
        <v>1.6522313637925603</v>
      </c>
      <c r="I171" s="1074">
        <f>DwellingStocks!R39/1000</f>
        <v>0.35956599260304084</v>
      </c>
      <c r="J171" s="1074">
        <f>DwellingStocks!U39/1000</f>
        <v>0.39089035099346492</v>
      </c>
      <c r="K171" s="1074">
        <f>DwellingStocks!X39/1000</f>
        <v>0.26650946132819375</v>
      </c>
      <c r="L171" s="1074">
        <f>DwellingStocks!AA39/1000</f>
        <v>0.51776164417721815</v>
      </c>
      <c r="M171" s="1074">
        <f>DwellingStocks!AD39/1000</f>
        <v>1.1315980251906814</v>
      </c>
      <c r="N171" s="1074">
        <f>DwellingStocks!AG39/1000</f>
        <v>0.36587806374133203</v>
      </c>
      <c r="O171" s="1074">
        <f>DwellingStocks!AJ39/1000</f>
        <v>0.87703699547654357</v>
      </c>
      <c r="P171" s="1074">
        <f>DwellingStocks!AM39/1000</f>
        <v>0.80445024891008821</v>
      </c>
      <c r="Q171" s="1074">
        <f>DwellingStocks!AP39/1000</f>
        <v>0.95463851349491979</v>
      </c>
      <c r="R171" s="1074">
        <f>DwellingStocks!AS39/1000</f>
        <v>0.69434843412815772</v>
      </c>
      <c r="S171" s="1074">
        <f>DwellingStocks!AV39/1000</f>
        <v>3.4062789398137729</v>
      </c>
      <c r="T171" s="1074">
        <f>DwellingStocks!AY39/1000</f>
        <v>0.8583784717741757</v>
      </c>
      <c r="U171" s="1074">
        <f>DwellingStocks!BB39/1000</f>
        <v>1.9487665192827224</v>
      </c>
      <c r="V171" s="1074">
        <f>DwellingStocks!BE39/1000</f>
        <v>0.80900489406165066</v>
      </c>
      <c r="W171" s="1074">
        <f>DwellingStocks!BH39/1000</f>
        <v>1.0054751295454163</v>
      </c>
      <c r="X171" s="1074">
        <f>DwellingStocks!BK39/1000</f>
        <v>3.1560217876458516</v>
      </c>
      <c r="Y171" s="1074">
        <f>DwellingStocks!BN39/1000</f>
        <v>0.20414439568242804</v>
      </c>
      <c r="Z171" s="1074">
        <f>DwellingStocks!BQ39/1000</f>
        <v>0.75458982053296064</v>
      </c>
      <c r="AA171" s="1074">
        <f>DwellingStocks!BT39/1000</f>
        <v>0.19834312294615594</v>
      </c>
      <c r="AB171" s="1074">
        <f>DwellingStocks!BW39/1000</f>
        <v>0.56797000478839943</v>
      </c>
      <c r="AC171" s="1074">
        <f>DwellingStocks!BZ39/1000</f>
        <v>0.38335951907263388</v>
      </c>
      <c r="AD171" s="1074">
        <f>DwellingStocks!CC39/1000</f>
        <v>0.55626670495333108</v>
      </c>
      <c r="AE171" s="1074">
        <f>DwellingStocks!CF39/1000</f>
        <v>0.22538673423338459</v>
      </c>
      <c r="AF171" s="1208"/>
      <c r="AG171" s="1208"/>
      <c r="AH171" s="1208"/>
      <c r="AI171" s="1208"/>
      <c r="AJ171" s="1208"/>
      <c r="AK171" s="1208"/>
    </row>
    <row r="172" spans="3:52">
      <c r="C172" s="1208"/>
      <c r="D172" s="1208" t="s">
        <v>984</v>
      </c>
      <c r="E172" s="1074">
        <f t="shared" si="35"/>
        <v>23.790684938210514</v>
      </c>
      <c r="F172" s="1074">
        <f>DwellingStocks!I40/1000</f>
        <v>0.17996459267816145</v>
      </c>
      <c r="G172" s="1074">
        <f>DwellingStocks!L40/1000</f>
        <v>12.052625111545526</v>
      </c>
      <c r="H172" s="1074">
        <f>DwellingStocks!O40/1000</f>
        <v>0.91693601056141039</v>
      </c>
      <c r="I172" s="1074">
        <f>DwellingStocks!R40/1000</f>
        <v>0.16735560024381163</v>
      </c>
      <c r="J172" s="1074">
        <f>DwellingStocks!U40/1000</f>
        <v>0.15210377674641101</v>
      </c>
      <c r="K172" s="1074">
        <f>DwellingStocks!X40/1000</f>
        <v>0.11473053043724935</v>
      </c>
      <c r="L172" s="1074">
        <f>DwellingStocks!AA40/1000</f>
        <v>0.29781540483016772</v>
      </c>
      <c r="M172" s="1074">
        <f>DwellingStocks!AD40/1000</f>
        <v>0.47222792395901703</v>
      </c>
      <c r="N172" s="1074">
        <f>DwellingStocks!AG40/1000</f>
        <v>0.2018637593055625</v>
      </c>
      <c r="O172" s="1074">
        <f>DwellingStocks!AJ40/1000</f>
        <v>0.39998202369460545</v>
      </c>
      <c r="P172" s="1074">
        <f>DwellingStocks!AM40/1000</f>
        <v>0.53507011968790263</v>
      </c>
      <c r="Q172" s="1074">
        <f>DwellingStocks!AP40/1000</f>
        <v>0.42263607976085776</v>
      </c>
      <c r="R172" s="1074">
        <f>DwellingStocks!AS40/1000</f>
        <v>0.45646980391758513</v>
      </c>
      <c r="S172" s="1074">
        <f>DwellingStocks!AV40/1000</f>
        <v>1.9445931150221349</v>
      </c>
      <c r="T172" s="1074">
        <f>DwellingStocks!AY40/1000</f>
        <v>0.40851296612902382</v>
      </c>
      <c r="U172" s="1074">
        <f>DwellingStocks!BB40/1000</f>
        <v>0.80013912605798032</v>
      </c>
      <c r="V172" s="1074">
        <f>DwellingStocks!BE40/1000</f>
        <v>0.45693794942371019</v>
      </c>
      <c r="W172" s="1074">
        <f>DwellingStocks!BH40/1000</f>
        <v>0.53547396433930317</v>
      </c>
      <c r="X172" s="1074">
        <f>DwellingStocks!BK40/1000</f>
        <v>1.7300497788854952</v>
      </c>
      <c r="Y172" s="1074">
        <f>DwellingStocks!BN40/1000</f>
        <v>6.7367650575201249E-2</v>
      </c>
      <c r="Z172" s="1074">
        <f>DwellingStocks!BQ40/1000</f>
        <v>0.31257644025726655</v>
      </c>
      <c r="AA172" s="1074">
        <f>DwellingStocks!BT40/1000</f>
        <v>0.11004844240883492</v>
      </c>
      <c r="AB172" s="1074">
        <f>DwellingStocks!BW40/1000</f>
        <v>0.37835405264884103</v>
      </c>
      <c r="AC172" s="1074">
        <f>DwellingStocks!BZ40/1000</f>
        <v>0.19167975953631694</v>
      </c>
      <c r="AD172" s="1074">
        <f>DwellingStocks!CC40/1000</f>
        <v>0.33010488240557018</v>
      </c>
      <c r="AE172" s="1074">
        <f>DwellingStocks!CF40/1000</f>
        <v>0.1550660731525686</v>
      </c>
      <c r="AF172" s="1208"/>
      <c r="AG172" s="1208"/>
      <c r="AH172" s="1208"/>
      <c r="AI172" s="1208"/>
      <c r="AJ172" s="1208"/>
      <c r="AK172" s="1208"/>
    </row>
    <row r="173" spans="3:52">
      <c r="C173" s="1208"/>
      <c r="D173" s="1208" t="s">
        <v>986</v>
      </c>
      <c r="E173" s="1074">
        <f t="shared" si="35"/>
        <v>8.010799397286851</v>
      </c>
      <c r="F173" s="1074">
        <f>DwellingStocks!I41/1000</f>
        <v>6.9319694957514028E-2</v>
      </c>
      <c r="G173" s="1074">
        <f>DwellingStocks!L41/1000</f>
        <v>4.1345521230291489</v>
      </c>
      <c r="H173" s="1074">
        <f>DwellingStocks!O41/1000</f>
        <v>0.30040570250773829</v>
      </c>
      <c r="I173" s="1074">
        <f>DwellingStocks!R41/1000</f>
        <v>7.1250404064197026E-2</v>
      </c>
      <c r="J173" s="1074">
        <f>DwellingStocks!U41/1000</f>
        <v>5.2336783396614545E-2</v>
      </c>
      <c r="K173" s="1074">
        <f>DwellingStocks!X41/1000</f>
        <v>2.9877742301367013E-2</v>
      </c>
      <c r="L173" s="1074">
        <f>DwellingStocks!AA41/1000</f>
        <v>0.11338843394910056</v>
      </c>
      <c r="M173" s="1074">
        <f>DwellingStocks!AD41/1000</f>
        <v>0.12242946176715254</v>
      </c>
      <c r="N173" s="1074">
        <f>DwellingStocks!AG41/1000</f>
        <v>9.3046576554907723E-2</v>
      </c>
      <c r="O173" s="1074">
        <f>DwellingStocks!AJ41/1000</f>
        <v>0.15281705224212502</v>
      </c>
      <c r="P173" s="1074">
        <f>DwellingStocks!AM41/1000</f>
        <v>0.16236610528460496</v>
      </c>
      <c r="Q173" s="1074">
        <f>DwellingStocks!AP41/1000</f>
        <v>0.1520006953525892</v>
      </c>
      <c r="R173" s="1074">
        <f>DwellingStocks!AS41/1000</f>
        <v>0.12215389118921291</v>
      </c>
      <c r="S173" s="1074">
        <f>DwellingStocks!AV41/1000</f>
        <v>0.74218637223344819</v>
      </c>
      <c r="T173" s="1074">
        <f>DwellingStocks!AY41/1000</f>
        <v>0.12405761854838453</v>
      </c>
      <c r="U173" s="1074">
        <f>DwellingStocks!BB41/1000</f>
        <v>0.26922920279309398</v>
      </c>
      <c r="V173" s="1074">
        <f>DwellingStocks!BE41/1000</f>
        <v>0.18914234791719151</v>
      </c>
      <c r="W173" s="1074">
        <f>DwellingStocks!BH41/1000</f>
        <v>0.1461446409222989</v>
      </c>
      <c r="X173" s="1074">
        <f>DwellingStocks!BK41/1000</f>
        <v>0.47208420932670014</v>
      </c>
      <c r="Y173" s="1074">
        <f>DwellingStocks!BN41/1000</f>
        <v>2.5518049460303505E-2</v>
      </c>
      <c r="Z173" s="1074">
        <f>DwellingStocks!BQ41/1000</f>
        <v>0.1197980189532255</v>
      </c>
      <c r="AA173" s="1074">
        <f>DwellingStocks!BT41/1000</f>
        <v>3.3270459332903575E-2</v>
      </c>
      <c r="AB173" s="1074">
        <f>DwellingStocks!BW41/1000</f>
        <v>6.4961020640404266E-2</v>
      </c>
      <c r="AC173" s="1074">
        <f>DwellingStocks!BZ41/1000</f>
        <v>7.0470499829528299E-2</v>
      </c>
      <c r="AD173" s="1074">
        <f>DwellingStocks!CC41/1000</f>
        <v>0.11308091127388045</v>
      </c>
      <c r="AE173" s="1074">
        <f>DwellingStocks!CF41/1000</f>
        <v>6.4911379459214755E-2</v>
      </c>
      <c r="AF173" s="1208"/>
      <c r="AG173" s="1208"/>
      <c r="AH173" s="1208"/>
      <c r="AI173" s="1208"/>
      <c r="AJ173" s="1208"/>
      <c r="AK173" s="1208"/>
    </row>
    <row r="174" spans="3:52" ht="15.75" thickBot="1">
      <c r="C174" s="1208"/>
      <c r="D174" s="1070" t="s">
        <v>988</v>
      </c>
      <c r="E174" s="1079">
        <f t="shared" si="35"/>
        <v>8.6581263084211155</v>
      </c>
      <c r="F174" s="1079">
        <f>DwellingStocks!I42/1000</f>
        <v>7.8651192355640928E-2</v>
      </c>
      <c r="G174" s="1079">
        <f>DwellingStocks!L42/1000</f>
        <v>3.9209529144305266</v>
      </c>
      <c r="H174" s="1079">
        <f>DwellingStocks!O42/1000</f>
        <v>0.25499553817517318</v>
      </c>
      <c r="I174" s="1079">
        <f>DwellingStocks!R42/1000</f>
        <v>0.11101807144886515</v>
      </c>
      <c r="J174" s="1079">
        <f>DwellingStocks!U42/1000</f>
        <v>8.014069957606601E-2</v>
      </c>
      <c r="K174" s="1079">
        <f>DwellingStocks!X42/1000</f>
        <v>4.0633729529859136E-2</v>
      </c>
      <c r="L174" s="1079">
        <f>DwellingStocks!AA42/1000</f>
        <v>0.12978194247186209</v>
      </c>
      <c r="M174" s="1079">
        <f>DwellingStocks!AD42/1000</f>
        <v>0.13292341563290846</v>
      </c>
      <c r="N174" s="1079">
        <f>DwellingStocks!AG42/1000</f>
        <v>9.4623637174482425E-2</v>
      </c>
      <c r="O174" s="1079">
        <f>DwellingStocks!AJ42/1000</f>
        <v>0.11959595392861957</v>
      </c>
      <c r="P174" s="1079">
        <f>DwellingStocks!AM42/1000</f>
        <v>0.19188721533635131</v>
      </c>
      <c r="Q174" s="1079">
        <f>DwellingStocks!AP42/1000</f>
        <v>0.26136704932579358</v>
      </c>
      <c r="R174" s="1079">
        <f>DwellingStocks!AS42/1000</f>
        <v>0.18644541286774602</v>
      </c>
      <c r="S174" s="1079">
        <f>DwellingStocks!AV42/1000</f>
        <v>1.0711467075246925</v>
      </c>
      <c r="T174" s="1079">
        <f>DwellingStocks!AY42/1000</f>
        <v>0.1904723032258025</v>
      </c>
      <c r="U174" s="1079">
        <f>DwellingStocks!BB42/1000</f>
        <v>0.31955241826843866</v>
      </c>
      <c r="V174" s="1079">
        <f>DwellingStocks!BE42/1000</f>
        <v>0.31086762132924545</v>
      </c>
      <c r="W174" s="1079">
        <f>DwellingStocks!BH42/1000</f>
        <v>0.17654272623413705</v>
      </c>
      <c r="X174" s="1079">
        <f>DwellingStocks!BK42/1000</f>
        <v>0.34573225918337741</v>
      </c>
      <c r="Y174" s="1079">
        <f>DwellingStocks!BN42/1000</f>
        <v>2.4497327481891363E-2</v>
      </c>
      <c r="Z174" s="1079">
        <f>DwellingStocks!BQ42/1000</f>
        <v>0.13219091746562814</v>
      </c>
      <c r="AA174" s="1079">
        <f>DwellingStocks!BT42/1000</f>
        <v>5.6303854255682975E-2</v>
      </c>
      <c r="AB174" s="1079">
        <f>DwellingStocks!BW42/1000</f>
        <v>4.3892581513786666E-2</v>
      </c>
      <c r="AC174" s="1079">
        <f>DwellingStocks!BZ42/1000</f>
        <v>8.4564599795433945E-2</v>
      </c>
      <c r="AD174" s="1079">
        <f>DwellingStocks!CC42/1000</f>
        <v>0.1370677712410672</v>
      </c>
      <c r="AE174" s="1079">
        <f>DwellingStocks!CF42/1000</f>
        <v>0.16227844864803692</v>
      </c>
      <c r="AF174" s="1208"/>
      <c r="AG174" s="1208"/>
      <c r="AH174" s="1208"/>
      <c r="AI174" s="1208"/>
      <c r="AJ174" s="1208"/>
      <c r="AK174" s="1208"/>
      <c r="AZ174" s="401"/>
    </row>
    <row r="175" spans="3:52" ht="15">
      <c r="C175" s="1208"/>
      <c r="D175" s="1208" t="s">
        <v>990</v>
      </c>
      <c r="E175" s="1074">
        <f>BH8/1000</f>
        <v>37.364451209178156</v>
      </c>
      <c r="F175" s="1074">
        <f>DwellingStocks!K34/1000</f>
        <v>0.47186271023077675</v>
      </c>
      <c r="G175" s="1074">
        <f>DwellingStocks!N34/1000</f>
        <v>5.6840158084525259</v>
      </c>
      <c r="H175" s="1074">
        <f>DwellingStocks!Q34/1000</f>
        <v>2.5019451434121076</v>
      </c>
      <c r="I175" s="1074">
        <f>DwellingStocks!T34/1000</f>
        <v>1.0753594871171821</v>
      </c>
      <c r="J175" s="1074">
        <f>DwellingStocks!W34/1000</f>
        <v>0.58013586730971045</v>
      </c>
      <c r="K175" s="1074">
        <f>DwellingStocks!Z34/1000</f>
        <v>0.1927775924290504</v>
      </c>
      <c r="L175" s="1074">
        <f>DwellingStocks!AC34/1000</f>
        <v>1.2535593006061714</v>
      </c>
      <c r="M175" s="1074">
        <f>DwellingStocks!AF34/1000</f>
        <v>3.0851721089169395</v>
      </c>
      <c r="N175" s="1074">
        <f>DwellingStocks!AI34/1000</f>
        <v>0.52551358690336702</v>
      </c>
      <c r="O175" s="1074">
        <f>DwellingStocks!AL34/1000</f>
        <v>0.5779383118570991</v>
      </c>
      <c r="P175" s="1074">
        <f>DwellingStocks!AO34/1000</f>
        <v>1.5383444077400852</v>
      </c>
      <c r="Q175" s="1074">
        <f>DwellingStocks!AR34/1000</f>
        <v>1.6026222316292691</v>
      </c>
      <c r="R175" s="1074">
        <f>DwellingStocks!AU34/1000</f>
        <v>0.81116295791941484</v>
      </c>
      <c r="S175" s="1074">
        <f>DwellingStocks!AX34/1000</f>
        <v>5.3643308783452941</v>
      </c>
      <c r="T175" s="1074">
        <f>DwellingStocks!BA34/1000</f>
        <v>1.355416331673154</v>
      </c>
      <c r="U175" s="1074">
        <f>DwellingStocks!BD34/1000</f>
        <v>1.1729935073658804</v>
      </c>
      <c r="V175" s="1074">
        <f>DwellingStocks!BG34/1000</f>
        <v>1.0044898081821196</v>
      </c>
      <c r="W175" s="1074">
        <f>DwellingStocks!BJ34/1000</f>
        <v>1.0195610081359703</v>
      </c>
      <c r="X175" s="1074">
        <f>DwellingStocks!BM34/1000</f>
        <v>2.6172747273644483</v>
      </c>
      <c r="Y175" s="1074">
        <f>DwellingStocks!BP34/1000</f>
        <v>3.2548855887212125E-2</v>
      </c>
      <c r="Z175" s="1074">
        <f>DwellingStocks!BS34/1000</f>
        <v>1.3352338722249208</v>
      </c>
      <c r="AA175" s="1074">
        <f>DwellingStocks!BV34/1000</f>
        <v>0.41411948867046905</v>
      </c>
      <c r="AB175" s="1074">
        <f>DwellingStocks!BY34/1000</f>
        <v>0.57288829107204087</v>
      </c>
      <c r="AC175" s="1074">
        <f>DwellingStocks!CB34/1000</f>
        <v>0.55280668901212782</v>
      </c>
      <c r="AD175" s="1074">
        <f>DwellingStocks!CE34/1000</f>
        <v>1.4385044916382623</v>
      </c>
      <c r="AE175" s="1074">
        <f>DwellingStocks!CH34/1000</f>
        <v>0.58387374508255463</v>
      </c>
      <c r="AF175" s="1208"/>
      <c r="AG175" s="1208"/>
      <c r="AH175" s="1208"/>
      <c r="AI175" s="1208"/>
      <c r="AJ175" s="1208"/>
      <c r="AK175" s="1208"/>
      <c r="AZ175" s="401"/>
    </row>
    <row r="176" spans="3:52" ht="15">
      <c r="C176" s="1208"/>
      <c r="D176" s="1208" t="s">
        <v>992</v>
      </c>
      <c r="E176" s="1074">
        <f t="shared" ref="E176:E183" si="36">BH9/1000</f>
        <v>8.1867925913057995</v>
      </c>
      <c r="F176" s="1074">
        <f>DwellingStocks!K35/1000</f>
        <v>0.12375780764357298</v>
      </c>
      <c r="G176" s="1074">
        <f>DwellingStocks!N35/1000</f>
        <v>0.8466673768432933</v>
      </c>
      <c r="H176" s="1074">
        <f>DwellingStocks!Q35/1000</f>
        <v>0.3674832015911404</v>
      </c>
      <c r="I176" s="1074">
        <f>DwellingStocks!T35/1000</f>
        <v>0.21285039161267719</v>
      </c>
      <c r="J176" s="1074">
        <f>DwellingStocks!W35/1000</f>
        <v>0.12866823477069239</v>
      </c>
      <c r="K176" s="1074">
        <f>DwellingStocks!Z35/1000</f>
        <v>0.10949576034253809</v>
      </c>
      <c r="L176" s="1074">
        <f>DwellingStocks!AC35/1000</f>
        <v>0.28973384612615904</v>
      </c>
      <c r="M176" s="1074">
        <f>DwellingStocks!AF35/1000</f>
        <v>0.35566139766064575</v>
      </c>
      <c r="N176" s="1074">
        <f>DwellingStocks!AI35/1000</f>
        <v>0.14859516248169818</v>
      </c>
      <c r="O176" s="1074">
        <f>DwellingStocks!AL35/1000</f>
        <v>0.13925904889812826</v>
      </c>
      <c r="P176" s="1074">
        <f>DwellingStocks!AO35/1000</f>
        <v>0.28710307092951454</v>
      </c>
      <c r="Q176" s="1074">
        <f>DwellingStocks!AR35/1000</f>
        <v>0.23319134962091179</v>
      </c>
      <c r="R176" s="1074">
        <f>DwellingStocks!AU35/1000</f>
        <v>0.19272717299827924</v>
      </c>
      <c r="S176" s="1074">
        <f>DwellingStocks!AX35/1000</f>
        <v>1.2448498339622822</v>
      </c>
      <c r="T176" s="1074">
        <f>DwellingStocks!BA35/1000</f>
        <v>0.63390151287867169</v>
      </c>
      <c r="U176" s="1074">
        <f>DwellingStocks!BD35/1000</f>
        <v>0.27055002609827489</v>
      </c>
      <c r="V176" s="1074">
        <f>DwellingStocks!BG35/1000</f>
        <v>0.38142936725340382</v>
      </c>
      <c r="W176" s="1074">
        <f>DwellingStocks!BJ35/1000</f>
        <v>0.26643764216236093</v>
      </c>
      <c r="X176" s="1074">
        <f>DwellingStocks!BM35/1000</f>
        <v>0.59940483730921779</v>
      </c>
      <c r="Y176" s="1074">
        <f>DwellingStocks!BP35/1000</f>
        <v>7.5112744355104899E-2</v>
      </c>
      <c r="Z176" s="1074">
        <f>DwellingStocks!BS35/1000</f>
        <v>0.2999443049200215</v>
      </c>
      <c r="AA176" s="1074">
        <f>DwellingStocks!BV35/1000</f>
        <v>8.1804609103641762E-2</v>
      </c>
      <c r="AB176" s="1074">
        <f>DwellingStocks!BY35/1000</f>
        <v>0.17978583084080257</v>
      </c>
      <c r="AC176" s="1074">
        <f>DwellingStocks!CB35/1000</f>
        <v>0.15747913172361708</v>
      </c>
      <c r="AD176" s="1074">
        <f>DwellingStocks!CE35/1000</f>
        <v>0.3534699153088367</v>
      </c>
      <c r="AE176" s="1074">
        <f>DwellingStocks!CH35/1000</f>
        <v>0.20742901387031404</v>
      </c>
      <c r="AF176" s="1208"/>
      <c r="AG176" s="1208"/>
      <c r="AH176" s="1208"/>
      <c r="AI176" s="1208"/>
      <c r="AJ176" s="1208"/>
      <c r="AK176" s="1208"/>
      <c r="AZ176" s="401"/>
    </row>
    <row r="177" spans="3:52" ht="15">
      <c r="C177" s="1208"/>
      <c r="D177" s="1208" t="s">
        <v>994</v>
      </c>
      <c r="E177" s="1074">
        <f t="shared" si="36"/>
        <v>18.974694526816247</v>
      </c>
      <c r="F177" s="1074">
        <f>DwellingStocks!K36/1000</f>
        <v>0.23488726756841405</v>
      </c>
      <c r="G177" s="1074">
        <f>DwellingStocks!N36/1000</f>
        <v>1.8016294181665427</v>
      </c>
      <c r="H177" s="1074">
        <f>DwellingStocks!Q36/1000</f>
        <v>0.94338971154740525</v>
      </c>
      <c r="I177" s="1074">
        <f>DwellingStocks!T36/1000</f>
        <v>0.43965818595405454</v>
      </c>
      <c r="J177" s="1074">
        <f>DwellingStocks!W36/1000</f>
        <v>0.38002013525297518</v>
      </c>
      <c r="K177" s="1074">
        <f>DwellingStocks!Z36/1000</f>
        <v>0.22700340558818871</v>
      </c>
      <c r="L177" s="1074">
        <f>DwellingStocks!AC36/1000</f>
        <v>0.66902179014585805</v>
      </c>
      <c r="M177" s="1074">
        <f>DwellingStocks!AF36/1000</f>
        <v>0.91286425399565752</v>
      </c>
      <c r="N177" s="1074">
        <f>DwellingStocks!AI36/1000</f>
        <v>0.29388821024158085</v>
      </c>
      <c r="O177" s="1074">
        <f>DwellingStocks!AL36/1000</f>
        <v>0.34388459013619427</v>
      </c>
      <c r="P177" s="1074">
        <f>DwellingStocks!AO36/1000</f>
        <v>0.80995744400440284</v>
      </c>
      <c r="Q177" s="1074">
        <f>DwellingStocks!AR36/1000</f>
        <v>0.61310984057632978</v>
      </c>
      <c r="R177" s="1074">
        <f>DwellingStocks!AU36/1000</f>
        <v>0.59547754734083713</v>
      </c>
      <c r="S177" s="1074">
        <f>DwellingStocks!AX36/1000</f>
        <v>3.0535594395442418</v>
      </c>
      <c r="T177" s="1074">
        <f>DwellingStocks!BA36/1000</f>
        <v>1.250124497509731</v>
      </c>
      <c r="U177" s="1074">
        <f>DwellingStocks!BD36/1000</f>
        <v>0.62308490858996646</v>
      </c>
      <c r="V177" s="1074">
        <f>DwellingStocks!BG36/1000</f>
        <v>0.72818333748377084</v>
      </c>
      <c r="W177" s="1074">
        <f>DwellingStocks!BJ36/1000</f>
        <v>0.51134496980655131</v>
      </c>
      <c r="X177" s="1074">
        <f>DwellingStocks!BM36/1000</f>
        <v>1.4395962331956424</v>
      </c>
      <c r="Y177" s="1074">
        <f>DwellingStocks!BP36/1000</f>
        <v>0.22283447492014455</v>
      </c>
      <c r="Z177" s="1074">
        <f>DwellingStocks!BS36/1000</f>
        <v>0.6133996145661702</v>
      </c>
      <c r="AA177" s="1074">
        <f>DwellingStocks!BV36/1000</f>
        <v>0.28339453868047326</v>
      </c>
      <c r="AB177" s="1074">
        <f>DwellingStocks!BY36/1000</f>
        <v>0.30053750827119236</v>
      </c>
      <c r="AC177" s="1074">
        <f>DwellingStocks!CB36/1000</f>
        <v>0.49415865471893639</v>
      </c>
      <c r="AD177" s="1074">
        <f>DwellingStocks!CE36/1000</f>
        <v>0.82476313572061888</v>
      </c>
      <c r="AE177" s="1074">
        <f>DwellingStocks!CH36/1000</f>
        <v>0.36492141329036731</v>
      </c>
      <c r="AF177" s="1208"/>
      <c r="AG177" s="1208"/>
      <c r="AH177" s="1208"/>
      <c r="AI177" s="1208"/>
      <c r="AJ177" s="1208"/>
      <c r="AK177" s="1208"/>
      <c r="AZ177" s="401"/>
    </row>
    <row r="178" spans="3:52">
      <c r="C178" s="1208"/>
      <c r="D178" s="1208" t="s">
        <v>996</v>
      </c>
      <c r="E178" s="1074">
        <f t="shared" si="36"/>
        <v>54.54908889887416</v>
      </c>
      <c r="F178" s="1074">
        <f>DwellingStocks!K37/1000</f>
        <v>0.73496983723019882</v>
      </c>
      <c r="G178" s="1074">
        <f>DwellingStocks!N37/1000</f>
        <v>3.9010691636529646</v>
      </c>
      <c r="H178" s="1074">
        <f>DwellingStocks!Q37/1000</f>
        <v>2.835653958546561</v>
      </c>
      <c r="I178" s="1074">
        <f>DwellingStocks!T37/1000</f>
        <v>1.2771023496760632</v>
      </c>
      <c r="J178" s="1074">
        <f>DwellingStocks!W37/1000</f>
        <v>1.1999060963499453</v>
      </c>
      <c r="K178" s="1074">
        <f>DwellingStocks!Z37/1000</f>
        <v>0.69169272996871622</v>
      </c>
      <c r="L178" s="1074">
        <f>DwellingStocks!AC37/1000</f>
        <v>1.6093398180280287</v>
      </c>
      <c r="M178" s="1074">
        <f>DwellingStocks!AF37/1000</f>
        <v>2.7267373820649508</v>
      </c>
      <c r="N178" s="1074">
        <f>DwellingStocks!AI37/1000</f>
        <v>0.89487308961200462</v>
      </c>
      <c r="O178" s="1074">
        <f>DwellingStocks!AL37/1000</f>
        <v>1.1282824982154473</v>
      </c>
      <c r="P178" s="1074">
        <f>DwellingStocks!AO37/1000</f>
        <v>2.2081260577180553</v>
      </c>
      <c r="Q178" s="1074">
        <f>DwellingStocks!AR37/1000</f>
        <v>1.6297193198225519</v>
      </c>
      <c r="R178" s="1074">
        <f>DwellingStocks!AU37/1000</f>
        <v>1.7493697241382269</v>
      </c>
      <c r="S178" s="1074">
        <f>DwellingStocks!AX37/1000</f>
        <v>9.13343871613902</v>
      </c>
      <c r="T178" s="1074">
        <f>DwellingStocks!BA37/1000</f>
        <v>2.8714980882193215</v>
      </c>
      <c r="U178" s="1074">
        <f>DwellingStocks!BD37/1000</f>
        <v>2.1370719233217268</v>
      </c>
      <c r="V178" s="1074">
        <f>DwellingStocks!BG37/1000</f>
        <v>2.0698544684520375</v>
      </c>
      <c r="W178" s="1074">
        <f>DwellingStocks!BJ37/1000</f>
        <v>1.501739437642398</v>
      </c>
      <c r="X178" s="1074">
        <f>DwellingStocks!BM37/1000</f>
        <v>4.5032209572205328</v>
      </c>
      <c r="Y178" s="1074">
        <f>DwellingStocks!BP37/1000</f>
        <v>0.58337564782464801</v>
      </c>
      <c r="Z178" s="1074">
        <f>DwellingStocks!BS37/1000</f>
        <v>1.8888384607125681</v>
      </c>
      <c r="AA178" s="1074">
        <f>DwellingStocks!BV37/1000</f>
        <v>1.1102054092637097</v>
      </c>
      <c r="AB178" s="1074">
        <f>DwellingStocks!BY37/1000</f>
        <v>1.01163071980571</v>
      </c>
      <c r="AC178" s="1074">
        <f>DwellingStocks!CB37/1000</f>
        <v>1.5313487981400005</v>
      </c>
      <c r="AD178" s="1074">
        <f>DwellingStocks!CE37/1000</f>
        <v>2.5214187292030346</v>
      </c>
      <c r="AE178" s="1074">
        <f>DwellingStocks!CH37/1000</f>
        <v>1.0986055179057372</v>
      </c>
      <c r="AF178" s="1208"/>
      <c r="AG178" s="1208"/>
      <c r="AH178" s="1208"/>
      <c r="AI178" s="1208"/>
      <c r="AJ178" s="1208"/>
      <c r="AK178" s="1208"/>
    </row>
    <row r="179" spans="3:52">
      <c r="C179" s="1208"/>
      <c r="D179" s="1208" t="s">
        <v>998</v>
      </c>
      <c r="E179" s="1074">
        <f t="shared" si="36"/>
        <v>264.76540185365621</v>
      </c>
      <c r="F179" s="1074">
        <f>DwellingStocks!K38/1000</f>
        <v>3.8491203846694946</v>
      </c>
      <c r="G179" s="1074">
        <f>DwellingStocks!N38/1000</f>
        <v>17.917844486683649</v>
      </c>
      <c r="H179" s="1074">
        <f>DwellingStocks!Q38/1000</f>
        <v>12.209218011072815</v>
      </c>
      <c r="I179" s="1074">
        <f>DwellingStocks!T38/1000</f>
        <v>7.3206577312032248</v>
      </c>
      <c r="J179" s="1074">
        <f>DwellingStocks!W38/1000</f>
        <v>6.229936390525153</v>
      </c>
      <c r="K179" s="1074">
        <f>DwellingStocks!Z38/1000</f>
        <v>3.3436266328989679</v>
      </c>
      <c r="L179" s="1074">
        <f>DwellingStocks!AC38/1000</f>
        <v>7.2749534818222834</v>
      </c>
      <c r="M179" s="1074">
        <f>DwellingStocks!AF38/1000</f>
        <v>13.29580858254714</v>
      </c>
      <c r="N179" s="1074">
        <f>DwellingStocks!AI38/1000</f>
        <v>5.6400119448609001</v>
      </c>
      <c r="O179" s="1074">
        <f>DwellingStocks!AL38/1000</f>
        <v>5.9455087815282512</v>
      </c>
      <c r="P179" s="1074">
        <f>DwellingStocks!AO38/1000</f>
        <v>13.500846847612294</v>
      </c>
      <c r="Q179" s="1074">
        <f>DwellingStocks!AR38/1000</f>
        <v>7.6009899466321915</v>
      </c>
      <c r="R179" s="1074">
        <f>DwellingStocks!AU38/1000</f>
        <v>9.9971043839876632</v>
      </c>
      <c r="S179" s="1074">
        <f>DwellingStocks!AX38/1000</f>
        <v>32.856408527906019</v>
      </c>
      <c r="T179" s="1074">
        <f>DwellingStocks!BA38/1000</f>
        <v>12.839662515837317</v>
      </c>
      <c r="U179" s="1074">
        <f>DwellingStocks!BD38/1000</f>
        <v>11.450551609613855</v>
      </c>
      <c r="V179" s="1074">
        <f>DwellingStocks!BG38/1000</f>
        <v>11.709614840856242</v>
      </c>
      <c r="W179" s="1074">
        <f>DwellingStocks!BJ38/1000</f>
        <v>7.4952407416381339</v>
      </c>
      <c r="X179" s="1074">
        <f>DwellingStocks!BM38/1000</f>
        <v>20.653851295830012</v>
      </c>
      <c r="Y179" s="1074">
        <f>DwellingStocks!BP38/1000</f>
        <v>3.2924419608987652</v>
      </c>
      <c r="Z179" s="1074">
        <f>DwellingStocks!BS38/1000</f>
        <v>11.89238635993707</v>
      </c>
      <c r="AA179" s="1074">
        <f>DwellingStocks!BV38/1000</f>
        <v>6.4099754419067878</v>
      </c>
      <c r="AB179" s="1074">
        <f>DwellingStocks!BY38/1000</f>
        <v>4.6932151961278157</v>
      </c>
      <c r="AC179" s="1074">
        <f>DwellingStocks!CB38/1000</f>
        <v>7.0702699829017046</v>
      </c>
      <c r="AD179" s="1074">
        <f>DwellingStocks!CE38/1000</f>
        <v>15.493764621037341</v>
      </c>
      <c r="AE179" s="1074">
        <f>DwellingStocks!CH38/1000</f>
        <v>4.7823911531211287</v>
      </c>
      <c r="AF179" s="1208"/>
      <c r="AG179" s="1208"/>
      <c r="AH179" s="1208"/>
      <c r="AI179" s="1208"/>
      <c r="AJ179" s="1208"/>
      <c r="AK179" s="1208"/>
    </row>
    <row r="180" spans="3:52">
      <c r="C180" s="1208"/>
      <c r="D180" s="1208" t="s">
        <v>1000</v>
      </c>
      <c r="E180" s="1074">
        <f t="shared" si="36"/>
        <v>166.9841975480154</v>
      </c>
      <c r="F180" s="1074">
        <f>DwellingStocks!K39/1000</f>
        <v>2.6115423082337648</v>
      </c>
      <c r="G180" s="1074">
        <f>DwellingStocks!N39/1000</f>
        <v>12.702471895023944</v>
      </c>
      <c r="H180" s="1074">
        <f>DwellingStocks!Q39/1000</f>
        <v>6.3102899019493588</v>
      </c>
      <c r="I180" s="1074">
        <f>DwellingStocks!T39/1000</f>
        <v>5.0979413466577279</v>
      </c>
      <c r="J180" s="1074">
        <f>DwellingStocks!W39/1000</f>
        <v>3.686494540406815</v>
      </c>
      <c r="K180" s="1074">
        <f>DwellingStocks!Z39/1000</f>
        <v>2.1418438974320866</v>
      </c>
      <c r="L180" s="1074">
        <f>DwellingStocks!AC39/1000</f>
        <v>3.9114069227031467</v>
      </c>
      <c r="M180" s="1074">
        <f>DwellingStocks!AF39/1000</f>
        <v>7.2228902174916136</v>
      </c>
      <c r="N180" s="1074">
        <f>DwellingStocks!AI39/1000</f>
        <v>3.922912289516832</v>
      </c>
      <c r="O180" s="1074">
        <f>DwellingStocks!AL39/1000</f>
        <v>3.8623070908684958</v>
      </c>
      <c r="P180" s="1074">
        <f>DwellingStocks!AO39/1000</f>
        <v>8.3983483675153927</v>
      </c>
      <c r="Q180" s="1074">
        <f>DwellingStocks!AR39/1000</f>
        <v>5.2612160678515822</v>
      </c>
      <c r="R180" s="1074">
        <f>DwellingStocks!AU39/1000</f>
        <v>5.9696006405620849</v>
      </c>
      <c r="S180" s="1074">
        <f>DwellingStocks!AX39/1000</f>
        <v>18.236913869534966</v>
      </c>
      <c r="T180" s="1074">
        <f>DwellingStocks!BA39/1000</f>
        <v>8.574086200091994</v>
      </c>
      <c r="U180" s="1074">
        <f>DwellingStocks!BD39/1000</f>
        <v>8.5072952650901996</v>
      </c>
      <c r="V180" s="1074">
        <f>DwellingStocks!BG39/1000</f>
        <v>8.554153711759902</v>
      </c>
      <c r="W180" s="1074">
        <f>DwellingStocks!BJ39/1000</f>
        <v>4.7770385337190975</v>
      </c>
      <c r="X180" s="1074">
        <f>DwellingStocks!BM39/1000</f>
        <v>12.382576852789567</v>
      </c>
      <c r="Y180" s="1074">
        <f>DwellingStocks!BP39/1000</f>
        <v>1.8853298833131329</v>
      </c>
      <c r="Z180" s="1074">
        <f>DwellingStocks!BS39/1000</f>
        <v>8.5794880010907058</v>
      </c>
      <c r="AA180" s="1074">
        <f>DwellingStocks!BV39/1000</f>
        <v>3.9850531006202639</v>
      </c>
      <c r="AB180" s="1074">
        <f>DwellingStocks!BY39/1000</f>
        <v>3.3703134856126571</v>
      </c>
      <c r="AC180" s="1074">
        <f>DwellingStocks!CB39/1000</f>
        <v>3.7469172720446822</v>
      </c>
      <c r="AD180" s="1074">
        <f>DwellingStocks!CE39/1000</f>
        <v>9.7056947578551398</v>
      </c>
      <c r="AE180" s="1074">
        <f>DwellingStocks!CH39/1000</f>
        <v>3.5800711282802351</v>
      </c>
      <c r="AF180" s="1208"/>
      <c r="AG180" s="1208"/>
      <c r="AH180" s="1208"/>
      <c r="AI180" s="1208"/>
      <c r="AJ180" s="1208"/>
      <c r="AK180" s="1208"/>
    </row>
    <row r="181" spans="3:52">
      <c r="C181" s="1208"/>
      <c r="D181" s="1208" t="s">
        <v>1002</v>
      </c>
      <c r="E181" s="1074">
        <f t="shared" si="36"/>
        <v>74.836881491341003</v>
      </c>
      <c r="F181" s="1074">
        <f>DwellingStocks!K40/1000</f>
        <v>1.0961405819859322</v>
      </c>
      <c r="G181" s="1074">
        <f>DwellingStocks!N40/1000</f>
        <v>6.5321372620409894</v>
      </c>
      <c r="H181" s="1074">
        <f>DwellingStocks!Q40/1000</f>
        <v>2.3886408103424128</v>
      </c>
      <c r="I181" s="1074">
        <f>DwellingStocks!T40/1000</f>
        <v>2.2436524886385483</v>
      </c>
      <c r="J181" s="1074">
        <f>DwellingStocks!W40/1000</f>
        <v>1.5320496791301048</v>
      </c>
      <c r="K181" s="1074">
        <f>DwellingStocks!Z40/1000</f>
        <v>1.0709219487160433</v>
      </c>
      <c r="L181" s="1074">
        <f>DwellingStocks!AC40/1000</f>
        <v>1.7225994124228001</v>
      </c>
      <c r="M181" s="1074">
        <f>DwellingStocks!AF40/1000</f>
        <v>2.8423273363046606</v>
      </c>
      <c r="N181" s="1074">
        <f>DwellingStocks!AI40/1000</f>
        <v>1.743516573118592</v>
      </c>
      <c r="O181" s="1074">
        <f>DwellingStocks!AL40/1000</f>
        <v>1.7762633788026563</v>
      </c>
      <c r="P181" s="1074">
        <f>DwellingStocks!AO40/1000</f>
        <v>3.3121890865770824</v>
      </c>
      <c r="Q181" s="1074">
        <f>DwellingStocks!AR40/1000</f>
        <v>2.3450141338282702</v>
      </c>
      <c r="R181" s="1074">
        <f>DwellingStocks!AU40/1000</f>
        <v>2.9007910397433312</v>
      </c>
      <c r="S181" s="1074">
        <f>DwellingStocks!AX40/1000</f>
        <v>7.8014221541968842</v>
      </c>
      <c r="T181" s="1074">
        <f>DwellingStocks!BA40/1000</f>
        <v>3.9524138153590482</v>
      </c>
      <c r="U181" s="1074">
        <f>DwellingStocks!BD40/1000</f>
        <v>3.4570281112557346</v>
      </c>
      <c r="V181" s="1074">
        <f>DwellingStocks!BG40/1000</f>
        <v>4.2037250544850657</v>
      </c>
      <c r="W181" s="1074">
        <f>DwellingStocks!BJ40/1000</f>
        <v>1.5824781170855375</v>
      </c>
      <c r="X181" s="1074">
        <f>DwellingStocks!BM40/1000</f>
        <v>5.5816373525503646</v>
      </c>
      <c r="Y181" s="1074">
        <f>DwellingStocks!BP40/1000</f>
        <v>1.0891347931490212</v>
      </c>
      <c r="Z181" s="1074">
        <f>DwellingStocks!BS40/1000</f>
        <v>4.0478970159476777</v>
      </c>
      <c r="AA181" s="1074">
        <f>DwellingStocks!BV40/1000</f>
        <v>2.0188208889505881</v>
      </c>
      <c r="AB181" s="1074">
        <f>DwellingStocks!BY40/1000</f>
        <v>1.6636897779298148</v>
      </c>
      <c r="AC181" s="1074">
        <f>DwellingStocks!CB40/1000</f>
        <v>1.8137251722651071</v>
      </c>
      <c r="AD181" s="1074">
        <f>DwellingStocks!CE40/1000</f>
        <v>4.4861223417946521</v>
      </c>
      <c r="AE181" s="1074">
        <f>DwellingStocks!CH40/1000</f>
        <v>1.6325431647200641</v>
      </c>
      <c r="AF181" s="1208"/>
      <c r="AG181" s="1208"/>
      <c r="AH181" s="1208"/>
      <c r="AI181" s="1208"/>
      <c r="AJ181" s="1208"/>
      <c r="AK181" s="1208"/>
    </row>
    <row r="182" spans="3:52">
      <c r="C182" s="1208"/>
      <c r="D182" s="1208" t="s">
        <v>1004</v>
      </c>
      <c r="E182" s="1074">
        <f t="shared" si="36"/>
        <v>37.368747662299228</v>
      </c>
      <c r="F182" s="1074">
        <f>DwellingStocks!K41/1000</f>
        <v>0.58848100369290834</v>
      </c>
      <c r="G182" s="1074">
        <f>DwellingStocks!N41/1000</f>
        <v>3.1823863902859828</v>
      </c>
      <c r="H182" s="1074">
        <f>DwellingStocks!Q41/1000</f>
        <v>0.99549553863868645</v>
      </c>
      <c r="I182" s="1074">
        <f>DwellingStocks!T41/1000</f>
        <v>1.0677413087455609</v>
      </c>
      <c r="J182" s="1074">
        <f>DwellingStocks!W41/1000</f>
        <v>0.92162363510170375</v>
      </c>
      <c r="K182" s="1074">
        <f>DwellingStocks!Z41/1000</f>
        <v>0.75044655259154147</v>
      </c>
      <c r="L182" s="1074">
        <f>DwellingStocks!AC41/1000</f>
        <v>0.77174560831785999</v>
      </c>
      <c r="M182" s="1074">
        <f>DwellingStocks!AF41/1000</f>
        <v>1.4018986757790453</v>
      </c>
      <c r="N182" s="1074">
        <f>DwellingStocks!AI41/1000</f>
        <v>1.0434682520937029</v>
      </c>
      <c r="O182" s="1074">
        <f>DwellingStocks!AL41/1000</f>
        <v>1.0060755777538246</v>
      </c>
      <c r="P182" s="1074">
        <f>DwellingStocks!AO41/1000</f>
        <v>1.4518545538061631</v>
      </c>
      <c r="Q182" s="1074">
        <f>DwellingStocks!AR41/1000</f>
        <v>1.2498008288671338</v>
      </c>
      <c r="R182" s="1074">
        <f>DwellingStocks!AU41/1000</f>
        <v>1.3021438483345276</v>
      </c>
      <c r="S182" s="1074">
        <f>DwellingStocks!AX41/1000</f>
        <v>3.6419348534082525</v>
      </c>
      <c r="T182" s="1074">
        <f>DwellingStocks!BA41/1000</f>
        <v>1.7274447601952647</v>
      </c>
      <c r="U182" s="1074">
        <f>DwellingStocks!BD41/1000</f>
        <v>1.8255294690267436</v>
      </c>
      <c r="V182" s="1074">
        <f>DwellingStocks!BG41/1000</f>
        <v>2.3179169240783768</v>
      </c>
      <c r="W182" s="1074">
        <f>DwellingStocks!BJ41/1000</f>
        <v>0.85583000209728066</v>
      </c>
      <c r="X182" s="1074">
        <f>DwellingStocks!BM41/1000</f>
        <v>2.6255981121450778</v>
      </c>
      <c r="Y182" s="1074">
        <f>DwellingStocks!BP41/1000</f>
        <v>0.59339068040532872</v>
      </c>
      <c r="Z182" s="1074">
        <f>DwellingStocks!BS41/1000</f>
        <v>2.0725881249878966</v>
      </c>
      <c r="AA182" s="1074">
        <f>DwellingStocks!BV41/1000</f>
        <v>1.1657156797268953</v>
      </c>
      <c r="AB182" s="1074">
        <f>DwellingStocks!BY41/1000</f>
        <v>1.0196808316344026</v>
      </c>
      <c r="AC182" s="1074">
        <f>DwellingStocks!CB41/1000</f>
        <v>0.92315353079361739</v>
      </c>
      <c r="AD182" s="1074">
        <f>DwellingStocks!CE41/1000</f>
        <v>2.1561664833839034</v>
      </c>
      <c r="AE182" s="1074">
        <f>DwellingStocks!CH41/1000</f>
        <v>0.71063643640755736</v>
      </c>
      <c r="AF182" s="1208"/>
      <c r="AG182" s="1208"/>
      <c r="AH182" s="1208"/>
      <c r="AI182" s="1208"/>
      <c r="AJ182" s="1208"/>
      <c r="AK182" s="1208"/>
    </row>
    <row r="183" spans="3:52" ht="13.5" thickBot="1">
      <c r="C183" s="1208"/>
      <c r="D183" s="1070" t="s">
        <v>1006</v>
      </c>
      <c r="E183" s="1079">
        <f t="shared" si="36"/>
        <v>66.469176419880768</v>
      </c>
      <c r="F183" s="1079">
        <f>DwellingStocks!K42/1000</f>
        <v>1.1062432601609178</v>
      </c>
      <c r="G183" s="1079">
        <f>DwellingStocks!N42/1000</f>
        <v>3.5909526244603631</v>
      </c>
      <c r="H183" s="1079">
        <f>DwellingStocks!Q42/1000</f>
        <v>1.7524012374383486</v>
      </c>
      <c r="I183" s="1079">
        <f>DwellingStocks!T42/1000</f>
        <v>2.1564187215841719</v>
      </c>
      <c r="J183" s="1079">
        <f>DwellingStocks!W42/1000</f>
        <v>1.6367796376643893</v>
      </c>
      <c r="K183" s="1079">
        <f>DwellingStocks!Z42/1000</f>
        <v>1.1911002222627314</v>
      </c>
      <c r="L183" s="1079">
        <f>DwellingStocks!AC42/1000</f>
        <v>1.3643830208486398</v>
      </c>
      <c r="M183" s="1079">
        <f>DwellingStocks!AF42/1000</f>
        <v>2.4807382486830041</v>
      </c>
      <c r="N183" s="1079">
        <f>DwellingStocks!AI42/1000</f>
        <v>1.7534229172840388</v>
      </c>
      <c r="O183" s="1079">
        <f>DwellingStocks!AL42/1000</f>
        <v>2.043413390974576</v>
      </c>
      <c r="P183" s="1079">
        <f>DwellingStocks!AO42/1000</f>
        <v>2.3715180493039574</v>
      </c>
      <c r="Q183" s="1079">
        <f>DwellingStocks!AR42/1000</f>
        <v>1.9939170456349871</v>
      </c>
      <c r="R183" s="1079">
        <f>DwellingStocks!AU42/1000</f>
        <v>2.7031221443604805</v>
      </c>
      <c r="S183" s="1079">
        <f>DwellingStocks!AX42/1000</f>
        <v>7.3737603950457284</v>
      </c>
      <c r="T183" s="1079">
        <f>DwellingStocks!BA42/1000</f>
        <v>3.1720330684287315</v>
      </c>
      <c r="U183" s="1079">
        <f>DwellingStocks!BD42/1000</f>
        <v>3.306722541201137</v>
      </c>
      <c r="V183" s="1079">
        <f>DwellingStocks!BG42/1000</f>
        <v>3.9956726723468456</v>
      </c>
      <c r="W183" s="1079">
        <f>DwellingStocks!BJ42/1000</f>
        <v>1.1330328015187268</v>
      </c>
      <c r="X183" s="1079">
        <f>DwellingStocks!BM42/1000</f>
        <v>4.9694247195721477</v>
      </c>
      <c r="Y183" s="1079">
        <f>DwellingStocks!BP42/1000</f>
        <v>1.3269918169401864</v>
      </c>
      <c r="Z183" s="1079">
        <f>DwellingStocks!BS42/1000</f>
        <v>3.9695331885361407</v>
      </c>
      <c r="AA183" s="1079">
        <f>DwellingStocks!BV42/1000</f>
        <v>2.6119043049519908</v>
      </c>
      <c r="AB183" s="1079">
        <f>DwellingStocks!BY42/1000</f>
        <v>1.6824733721967644</v>
      </c>
      <c r="AC183" s="1079">
        <f>DwellingStocks!CB42/1000</f>
        <v>1.8300161169261711</v>
      </c>
      <c r="AD183" s="1079">
        <f>DwellingStocks!CE42/1000</f>
        <v>3.758563432783963</v>
      </c>
      <c r="AE183" s="1079">
        <f>DwellingStocks!CH42/1000</f>
        <v>1.1946374687716235</v>
      </c>
      <c r="AF183" s="1208"/>
      <c r="AG183" s="1208"/>
      <c r="AH183" s="1208"/>
      <c r="AI183" s="1208"/>
      <c r="AJ183" s="1208"/>
      <c r="AK183" s="1208"/>
    </row>
    <row r="184" spans="3:52">
      <c r="AK184" s="1208"/>
    </row>
    <row r="185" spans="3:52">
      <c r="AK185" s="1208"/>
    </row>
    <row r="186" spans="3:52" ht="15">
      <c r="D186" s="1209" t="s">
        <v>1099</v>
      </c>
      <c r="E186" s="1207"/>
      <c r="F186" s="1207"/>
      <c r="G186" s="1207"/>
      <c r="H186" s="1207"/>
      <c r="I186" s="1207"/>
      <c r="J186" s="1207"/>
      <c r="K186" s="1207"/>
      <c r="L186" s="1207"/>
      <c r="M186" s="1207"/>
      <c r="N186" s="1207"/>
      <c r="O186" s="1207"/>
      <c r="P186" s="1207"/>
      <c r="Q186" s="1207"/>
      <c r="R186" s="1207"/>
      <c r="S186" s="1207"/>
      <c r="T186" s="1207"/>
      <c r="U186" s="1207"/>
      <c r="V186" s="1207"/>
      <c r="W186" s="1207"/>
      <c r="X186" s="1207"/>
      <c r="Y186" s="1207"/>
      <c r="Z186" s="1207"/>
      <c r="AA186" s="1207"/>
      <c r="AB186" s="1207"/>
      <c r="AC186" s="1207"/>
      <c r="AD186" s="1207"/>
      <c r="AE186" s="1207"/>
      <c r="AK186" s="1208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8"/>
    </row>
    <row r="188" spans="3:52">
      <c r="D188" s="354" t="str">
        <f>C6</f>
        <v>R-BLD_Att_A</v>
      </c>
      <c r="E188" s="1096">
        <f t="shared" ref="E188:AE188" si="37">G6*$BG$26</f>
        <v>72.528642938868245</v>
      </c>
      <c r="F188" s="1096">
        <f t="shared" si="37"/>
        <v>0.64012538597490587</v>
      </c>
      <c r="G188" s="1096">
        <f t="shared" si="37"/>
        <v>32.295149545010126</v>
      </c>
      <c r="H188" s="1096">
        <f t="shared" si="37"/>
        <v>8.491625054733154</v>
      </c>
      <c r="I188" s="1096">
        <f t="shared" si="37"/>
        <v>0.40917285393349762</v>
      </c>
      <c r="J188" s="1096">
        <f t="shared" si="37"/>
        <v>0.28219639747548908</v>
      </c>
      <c r="K188" s="1096">
        <f t="shared" si="37"/>
        <v>6.355919396405417E-2</v>
      </c>
      <c r="L188" s="1096">
        <f t="shared" si="37"/>
        <v>2.4763318075408587</v>
      </c>
      <c r="M188" s="1096">
        <f t="shared" si="37"/>
        <v>7.2436468767042816</v>
      </c>
      <c r="N188" s="1096">
        <f t="shared" si="37"/>
        <v>0.21930557896366809</v>
      </c>
      <c r="O188" s="1096">
        <f t="shared" si="37"/>
        <v>0.19096389842424327</v>
      </c>
      <c r="P188" s="1096">
        <f t="shared" si="37"/>
        <v>1.3094827930403272</v>
      </c>
      <c r="Q188" s="1096">
        <f t="shared" si="37"/>
        <v>3.8599472270267614</v>
      </c>
      <c r="R188" s="1096">
        <f t="shared" si="37"/>
        <v>0.59369114083414021</v>
      </c>
      <c r="S188" s="1096">
        <f t="shared" si="37"/>
        <v>6.6182713025334419</v>
      </c>
      <c r="T188" s="1096">
        <f t="shared" si="37"/>
        <v>0.62857871848192959</v>
      </c>
      <c r="U188" s="1096">
        <f t="shared" si="37"/>
        <v>1.8634350472929546</v>
      </c>
      <c r="V188" s="1096">
        <f t="shared" si="37"/>
        <v>0.25351081690194532</v>
      </c>
      <c r="W188" s="1096">
        <f t="shared" si="37"/>
        <v>1.6892604692613722</v>
      </c>
      <c r="X188" s="1096">
        <f t="shared" si="37"/>
        <v>1.4826764323355131</v>
      </c>
      <c r="Y188" s="1096">
        <f t="shared" si="37"/>
        <v>1.8251862083734874E-2</v>
      </c>
      <c r="Z188" s="1096">
        <f t="shared" si="37"/>
        <v>0.47782606916581521</v>
      </c>
      <c r="AA188" s="1096">
        <f t="shared" si="37"/>
        <v>0.14411965010180888</v>
      </c>
      <c r="AB188" s="1096">
        <f t="shared" si="37"/>
        <v>0.23427944702287357</v>
      </c>
      <c r="AC188" s="1096">
        <f t="shared" si="37"/>
        <v>0.20157549947154663</v>
      </c>
      <c r="AD188" s="1096">
        <f t="shared" si="37"/>
        <v>0.47721507281766717</v>
      </c>
      <c r="AE188" s="1096">
        <f t="shared" si="37"/>
        <v>0.36444479777211397</v>
      </c>
      <c r="AK188" s="1208"/>
    </row>
    <row r="189" spans="3:52">
      <c r="D189" s="226" t="str">
        <f>C11</f>
        <v>R-BLD_Att_B1</v>
      </c>
      <c r="E189" s="1074">
        <f t="shared" ref="E189:AE189" si="38">G11*$BG$27</f>
        <v>6.7274572369101442</v>
      </c>
      <c r="F189" s="1074">
        <f t="shared" si="38"/>
        <v>5.7764138869705051E-2</v>
      </c>
      <c r="G189" s="1074">
        <f t="shared" si="38"/>
        <v>2.0423059453862442</v>
      </c>
      <c r="H189" s="1074">
        <f t="shared" si="38"/>
        <v>0.38922779303523941</v>
      </c>
      <c r="I189" s="1074">
        <f t="shared" si="38"/>
        <v>0.12647997242746836</v>
      </c>
      <c r="J189" s="1074">
        <f t="shared" si="38"/>
        <v>0.14856626238081996</v>
      </c>
      <c r="K189" s="1074">
        <f t="shared" si="38"/>
        <v>0.15769521416157165</v>
      </c>
      <c r="L189" s="1074">
        <f t="shared" si="38"/>
        <v>0.47515203337345047</v>
      </c>
      <c r="M189" s="1074">
        <f t="shared" si="38"/>
        <v>0.27925560206332622</v>
      </c>
      <c r="N189" s="1074">
        <f t="shared" si="38"/>
        <v>3.5940929581826681E-2</v>
      </c>
      <c r="O189" s="1074">
        <f t="shared" si="38"/>
        <v>2.9544404203263624E-2</v>
      </c>
      <c r="P189" s="1074">
        <f t="shared" si="38"/>
        <v>0.14310442140608448</v>
      </c>
      <c r="Q189" s="1074">
        <f t="shared" si="38"/>
        <v>0.1881879388180264</v>
      </c>
      <c r="R189" s="1074">
        <f t="shared" si="38"/>
        <v>8.4771663699014427E-2</v>
      </c>
      <c r="S189" s="1074">
        <f t="shared" si="38"/>
        <v>1.0196405613550452</v>
      </c>
      <c r="T189" s="1074">
        <f t="shared" si="38"/>
        <v>0.17674208196569424</v>
      </c>
      <c r="U189" s="1074">
        <f t="shared" si="38"/>
        <v>0.23505700105517635</v>
      </c>
      <c r="V189" s="1074">
        <f t="shared" si="38"/>
        <v>0.20588599718364439</v>
      </c>
      <c r="W189" s="1074">
        <f t="shared" si="38"/>
        <v>0.26346556892252571</v>
      </c>
      <c r="X189" s="1074">
        <f t="shared" si="38"/>
        <v>0.16081239443278592</v>
      </c>
      <c r="Y189" s="1074">
        <f t="shared" si="38"/>
        <v>0</v>
      </c>
      <c r="Z189" s="1074">
        <f t="shared" si="38"/>
        <v>0.13983273659454598</v>
      </c>
      <c r="AA189" s="1074">
        <f t="shared" si="38"/>
        <v>1.7317051217140424E-2</v>
      </c>
      <c r="AB189" s="1074">
        <f t="shared" si="38"/>
        <v>0.11574451614501438</v>
      </c>
      <c r="AC189" s="1074">
        <f t="shared" si="38"/>
        <v>6.367007114718716E-2</v>
      </c>
      <c r="AD189" s="1074">
        <f t="shared" si="38"/>
        <v>7.1811338227973545E-2</v>
      </c>
      <c r="AE189" s="1074">
        <f t="shared" si="38"/>
        <v>9.9481599257371323E-2</v>
      </c>
      <c r="AK189" s="1208"/>
    </row>
    <row r="190" spans="3:52">
      <c r="D190" s="226" t="str">
        <f>C16</f>
        <v>R-BLD_Att_B2</v>
      </c>
      <c r="E190" s="1074">
        <f t="shared" ref="E190:AE190" si="39">G16*$BG$28</f>
        <v>14.58448055403824</v>
      </c>
      <c r="F190" s="1074">
        <f t="shared" si="39"/>
        <v>0.21083910687442345</v>
      </c>
      <c r="G190" s="1074">
        <f t="shared" si="39"/>
        <v>5.8919997429588635</v>
      </c>
      <c r="H190" s="1074">
        <f t="shared" si="39"/>
        <v>0.55186288026592623</v>
      </c>
      <c r="I190" s="1074">
        <f t="shared" si="39"/>
        <v>0.26658086496251027</v>
      </c>
      <c r="J190" s="1074">
        <f t="shared" si="39"/>
        <v>0.21479459621323369</v>
      </c>
      <c r="K190" s="1074">
        <f t="shared" si="39"/>
        <v>0.10125692698795652</v>
      </c>
      <c r="L190" s="1074">
        <f t="shared" si="39"/>
        <v>0.54001920516504787</v>
      </c>
      <c r="M190" s="1074">
        <f t="shared" si="39"/>
        <v>0.54454842402348613</v>
      </c>
      <c r="N190" s="1074">
        <f t="shared" si="39"/>
        <v>0.13998046258185126</v>
      </c>
      <c r="O190" s="1074">
        <f t="shared" si="39"/>
        <v>0.21723826620046782</v>
      </c>
      <c r="P190" s="1074">
        <f t="shared" si="39"/>
        <v>0.15475245570657969</v>
      </c>
      <c r="Q190" s="1074">
        <f t="shared" si="39"/>
        <v>0.30731608357439172</v>
      </c>
      <c r="R190" s="1074">
        <f t="shared" si="39"/>
        <v>0.18258512181326186</v>
      </c>
      <c r="S190" s="1074">
        <f t="shared" si="39"/>
        <v>2.5236103893537374</v>
      </c>
      <c r="T190" s="1074">
        <f t="shared" si="39"/>
        <v>0.25901856839800019</v>
      </c>
      <c r="U190" s="1074">
        <f t="shared" si="39"/>
        <v>0.48326404412742552</v>
      </c>
      <c r="V190" s="1074">
        <f t="shared" si="39"/>
        <v>0.29026550422612168</v>
      </c>
      <c r="W190" s="1074">
        <f t="shared" si="39"/>
        <v>0.38724133955726936</v>
      </c>
      <c r="X190" s="1074">
        <f t="shared" si="39"/>
        <v>0.44302238074130235</v>
      </c>
      <c r="Y190" s="1074">
        <f t="shared" si="39"/>
        <v>3.6503724167469748E-2</v>
      </c>
      <c r="Z190" s="1074">
        <f t="shared" si="39"/>
        <v>0.23413853569319326</v>
      </c>
      <c r="AA190" s="1074">
        <f t="shared" si="39"/>
        <v>1.8891328600516826E-2</v>
      </c>
      <c r="AB190" s="1074">
        <f t="shared" si="39"/>
        <v>0.12175721828241773</v>
      </c>
      <c r="AC190" s="1074">
        <f t="shared" si="39"/>
        <v>0.17703385636047164</v>
      </c>
      <c r="AD190" s="1074">
        <f t="shared" si="39"/>
        <v>0.15030280094227022</v>
      </c>
      <c r="AE190" s="1074">
        <f t="shared" si="39"/>
        <v>0.13565672626005182</v>
      </c>
      <c r="AK190" s="1208"/>
    </row>
    <row r="191" spans="3:52">
      <c r="D191" s="226" t="str">
        <f>C21</f>
        <v>R-BLD_Att_B3</v>
      </c>
      <c r="E191" s="1074">
        <f t="shared" ref="E191:AE191" si="40">G21*$BG$29</f>
        <v>48.206735717890069</v>
      </c>
      <c r="F191" s="1074">
        <f t="shared" si="40"/>
        <v>0.57331005417713454</v>
      </c>
      <c r="G191" s="1074">
        <f t="shared" si="40"/>
        <v>16.341657748807961</v>
      </c>
      <c r="H191" s="1074">
        <f t="shared" si="40"/>
        <v>2.0070558959101983</v>
      </c>
      <c r="I191" s="1074">
        <f t="shared" si="40"/>
        <v>0.95850993898169823</v>
      </c>
      <c r="J191" s="1074">
        <f t="shared" si="40"/>
        <v>1.0371113495319813</v>
      </c>
      <c r="K191" s="1074">
        <f t="shared" si="40"/>
        <v>0.34488265106747384</v>
      </c>
      <c r="L191" s="1074">
        <f t="shared" si="40"/>
        <v>2.0484792870467881</v>
      </c>
      <c r="M191" s="1074">
        <f t="shared" si="40"/>
        <v>2.0051280115064447</v>
      </c>
      <c r="N191" s="1074">
        <f t="shared" si="40"/>
        <v>0.38379196341415539</v>
      </c>
      <c r="O191" s="1074">
        <f t="shared" si="40"/>
        <v>0.93914557487259853</v>
      </c>
      <c r="P191" s="1074">
        <f t="shared" si="40"/>
        <v>0.57133930363523888</v>
      </c>
      <c r="Q191" s="1074">
        <f t="shared" si="40"/>
        <v>1.2192722528282338</v>
      </c>
      <c r="R191" s="1074">
        <f t="shared" si="40"/>
        <v>0.74102031862404028</v>
      </c>
      <c r="S191" s="1074">
        <f t="shared" si="40"/>
        <v>9.2656683213164062</v>
      </c>
      <c r="T191" s="1074">
        <f t="shared" si="40"/>
        <v>1.0522333727262925</v>
      </c>
      <c r="U191" s="1074">
        <f t="shared" si="40"/>
        <v>1.5985607618559259</v>
      </c>
      <c r="V191" s="1074">
        <f t="shared" si="40"/>
        <v>1.0502301818551085</v>
      </c>
      <c r="W191" s="1074">
        <f t="shared" si="40"/>
        <v>1.1814762808763064</v>
      </c>
      <c r="X191" s="1074">
        <f t="shared" si="40"/>
        <v>1.3210198616697235</v>
      </c>
      <c r="Y191" s="1074">
        <f t="shared" si="40"/>
        <v>0.21109797517106663</v>
      </c>
      <c r="Z191" s="1074">
        <f t="shared" si="40"/>
        <v>0.51386880348014496</v>
      </c>
      <c r="AA191" s="1074">
        <f t="shared" si="40"/>
        <v>0.16430919607349057</v>
      </c>
      <c r="AB191" s="1074">
        <f t="shared" si="40"/>
        <v>0.6011604378634704</v>
      </c>
      <c r="AC191" s="1074">
        <f t="shared" si="40"/>
        <v>0.7619321519742015</v>
      </c>
      <c r="AD191" s="1074">
        <f t="shared" si="40"/>
        <v>0.78517857299985094</v>
      </c>
      <c r="AE191" s="1074">
        <f t="shared" si="40"/>
        <v>0.52929544962413244</v>
      </c>
    </row>
    <row r="192" spans="3:52">
      <c r="D192" s="226" t="str">
        <f>C26</f>
        <v>R-BLD_Att_C</v>
      </c>
      <c r="E192" s="1074">
        <f t="shared" ref="E192:AE192" si="41">G26*$BG$30</f>
        <v>287.89783537353549</v>
      </c>
      <c r="F192" s="1074">
        <f t="shared" si="41"/>
        <v>3.896020043111891</v>
      </c>
      <c r="G192" s="1074">
        <f t="shared" si="41"/>
        <v>97.569752585372257</v>
      </c>
      <c r="H192" s="1074">
        <f t="shared" si="41"/>
        <v>14.003570852201795</v>
      </c>
      <c r="I192" s="1074">
        <f t="shared" si="41"/>
        <v>4.982599946528194</v>
      </c>
      <c r="J192" s="1074">
        <f t="shared" si="41"/>
        <v>4.9571835303694867</v>
      </c>
      <c r="K192" s="1074">
        <f t="shared" si="41"/>
        <v>1.899066640194103</v>
      </c>
      <c r="L192" s="1074">
        <f t="shared" si="41"/>
        <v>10.570505232717421</v>
      </c>
      <c r="M192" s="1074">
        <f t="shared" si="41"/>
        <v>11.072232816627489</v>
      </c>
      <c r="N192" s="1074">
        <f t="shared" si="41"/>
        <v>3.6254081537786473</v>
      </c>
      <c r="O192" s="1074">
        <f t="shared" si="41"/>
        <v>4.9919287285200173</v>
      </c>
      <c r="P192" s="1074">
        <f t="shared" si="41"/>
        <v>6.8367028236529688</v>
      </c>
      <c r="Q192" s="1074">
        <f t="shared" si="41"/>
        <v>7.7789279402032205</v>
      </c>
      <c r="R192" s="1074">
        <f t="shared" si="41"/>
        <v>5.6047670863320418</v>
      </c>
      <c r="S192" s="1074">
        <f t="shared" si="41"/>
        <v>37.036563905983762</v>
      </c>
      <c r="T192" s="1074">
        <f t="shared" si="41"/>
        <v>5.6923994352978431</v>
      </c>
      <c r="U192" s="1074">
        <f t="shared" si="41"/>
        <v>12.817318636993734</v>
      </c>
      <c r="V192" s="1074">
        <f t="shared" si="41"/>
        <v>8.114848796118098</v>
      </c>
      <c r="W192" s="1074">
        <f t="shared" si="41"/>
        <v>8.4193806170913721</v>
      </c>
      <c r="X192" s="1074">
        <f t="shared" si="41"/>
        <v>11.800565746766512</v>
      </c>
      <c r="Y192" s="1074">
        <f t="shared" si="41"/>
        <v>1.2512274840737632</v>
      </c>
      <c r="Z192" s="1074">
        <f t="shared" si="41"/>
        <v>5.1310449981954411</v>
      </c>
      <c r="AA192" s="1074">
        <f t="shared" si="41"/>
        <v>2.7069814898790159</v>
      </c>
      <c r="AB192" s="1074">
        <f t="shared" si="41"/>
        <v>3.4143667869109819</v>
      </c>
      <c r="AC192" s="1074">
        <f t="shared" si="41"/>
        <v>3.7039748416840408</v>
      </c>
      <c r="AD192" s="1074">
        <f t="shared" si="41"/>
        <v>7.5539933025540211</v>
      </c>
      <c r="AE192" s="1074">
        <f t="shared" si="41"/>
        <v>2.4665029523774118</v>
      </c>
    </row>
    <row r="193" spans="4:31">
      <c r="D193" s="226" t="str">
        <f>C31</f>
        <v>R-BLD_Att_D</v>
      </c>
      <c r="E193" s="1074">
        <f t="shared" ref="E193:AE193" si="42">G31*$BG$31</f>
        <v>170.37413843742618</v>
      </c>
      <c r="F193" s="1074">
        <f t="shared" si="42"/>
        <v>2.0195430292010301</v>
      </c>
      <c r="G193" s="1074">
        <f t="shared" si="42"/>
        <v>70.629114909617968</v>
      </c>
      <c r="H193" s="1074">
        <f t="shared" si="42"/>
        <v>7.7745104050442073</v>
      </c>
      <c r="I193" s="1074">
        <f t="shared" si="42"/>
        <v>2.8682081373254964</v>
      </c>
      <c r="J193" s="1074">
        <f t="shared" si="42"/>
        <v>1.8149990096658113</v>
      </c>
      <c r="K193" s="1074">
        <f t="shared" si="42"/>
        <v>1.1590916527792026</v>
      </c>
      <c r="L193" s="1074">
        <f t="shared" si="42"/>
        <v>4.1446891820306391</v>
      </c>
      <c r="M193" s="1074">
        <f t="shared" si="42"/>
        <v>3.2694589251501043</v>
      </c>
      <c r="N193" s="1074">
        <f t="shared" si="42"/>
        <v>1.6890956024299544</v>
      </c>
      <c r="O193" s="1074">
        <f t="shared" si="42"/>
        <v>2.755260080229462</v>
      </c>
      <c r="P193" s="1074">
        <f t="shared" si="42"/>
        <v>4.8845903008841214</v>
      </c>
      <c r="Q193" s="1074">
        <f t="shared" si="42"/>
        <v>4.6834512280707248</v>
      </c>
      <c r="R193" s="1074">
        <f t="shared" si="42"/>
        <v>4.3086230863725783</v>
      </c>
      <c r="S193" s="1074">
        <f t="shared" si="42"/>
        <v>16.697474869407401</v>
      </c>
      <c r="T193" s="1074">
        <f t="shared" si="42"/>
        <v>3.8926411923031679</v>
      </c>
      <c r="U193" s="1074">
        <f t="shared" si="42"/>
        <v>7.8466372782884655</v>
      </c>
      <c r="V193" s="1074">
        <f t="shared" si="42"/>
        <v>5.282334962676642</v>
      </c>
      <c r="W193" s="1074">
        <f t="shared" si="42"/>
        <v>5.3891707927847188</v>
      </c>
      <c r="X193" s="1074">
        <f t="shared" si="42"/>
        <v>6.5198083118539083</v>
      </c>
      <c r="Y193" s="1074">
        <f t="shared" si="42"/>
        <v>0.45453700824826809</v>
      </c>
      <c r="Z193" s="1074">
        <f t="shared" si="42"/>
        <v>3.0517698923616976</v>
      </c>
      <c r="AA193" s="1074">
        <f t="shared" si="42"/>
        <v>0.90259010595867606</v>
      </c>
      <c r="AB193" s="1074">
        <f t="shared" si="42"/>
        <v>2.0497455816918948</v>
      </c>
      <c r="AC193" s="1074">
        <f t="shared" si="42"/>
        <v>1.2543107218475709</v>
      </c>
      <c r="AD193" s="1074">
        <f t="shared" si="42"/>
        <v>3.3981161744841302</v>
      </c>
      <c r="AE193" s="1074">
        <f t="shared" si="42"/>
        <v>1.6343659967184192</v>
      </c>
    </row>
    <row r="194" spans="4:31">
      <c r="D194" s="226" t="str">
        <f>C36</f>
        <v>R-BLD_Att_E</v>
      </c>
      <c r="E194" s="1074">
        <f t="shared" ref="E194:AE194" si="43">G36*$BG$32</f>
        <v>69.943154239863205</v>
      </c>
      <c r="F194" s="1074">
        <f t="shared" si="43"/>
        <v>0.60304791156993331</v>
      </c>
      <c r="G194" s="1074">
        <f t="shared" si="43"/>
        <v>30.901430600652439</v>
      </c>
      <c r="H194" s="1074">
        <f t="shared" si="43"/>
        <v>2.0418712405690105</v>
      </c>
      <c r="I194" s="1074">
        <f t="shared" si="43"/>
        <v>1.1283960340398425</v>
      </c>
      <c r="J194" s="1074">
        <f t="shared" si="43"/>
        <v>1.1985849136843678</v>
      </c>
      <c r="K194" s="1074">
        <f t="shared" si="43"/>
        <v>0.40074689285288456</v>
      </c>
      <c r="L194" s="1074">
        <f t="shared" si="43"/>
        <v>1.4033432188801003</v>
      </c>
      <c r="M194" s="1074">
        <f t="shared" si="43"/>
        <v>0.96420172718587938</v>
      </c>
      <c r="N194" s="1074">
        <f t="shared" si="43"/>
        <v>1.6770607447470747</v>
      </c>
      <c r="O194" s="1074">
        <f t="shared" si="43"/>
        <v>1.1453051682391817</v>
      </c>
      <c r="P194" s="1074">
        <f t="shared" si="43"/>
        <v>1.7996235579327224</v>
      </c>
      <c r="Q194" s="1074">
        <f t="shared" si="43"/>
        <v>2.1206734743950753</v>
      </c>
      <c r="R194" s="1074">
        <f t="shared" si="43"/>
        <v>1.5623156178884927</v>
      </c>
      <c r="S194" s="1074">
        <f t="shared" si="43"/>
        <v>6.9500587250068548</v>
      </c>
      <c r="T194" s="1074">
        <f t="shared" si="43"/>
        <v>1.6726712101682348</v>
      </c>
      <c r="U194" s="1074">
        <f t="shared" si="43"/>
        <v>2.7724979433422896</v>
      </c>
      <c r="V194" s="1074">
        <f t="shared" si="43"/>
        <v>2.5037053843536157</v>
      </c>
      <c r="W194" s="1074">
        <f t="shared" si="43"/>
        <v>1.7075477063512299</v>
      </c>
      <c r="X194" s="1074">
        <f t="shared" si="43"/>
        <v>2.3235982675385611</v>
      </c>
      <c r="Y194" s="1074">
        <f t="shared" si="43"/>
        <v>0.24030960338727281</v>
      </c>
      <c r="Z194" s="1074">
        <f t="shared" si="43"/>
        <v>0.98533240163240154</v>
      </c>
      <c r="AA194" s="1074">
        <f t="shared" si="43"/>
        <v>0.53157572738543224</v>
      </c>
      <c r="AB194" s="1074">
        <f t="shared" si="43"/>
        <v>0.9329919575037332</v>
      </c>
      <c r="AC194" s="1074">
        <f t="shared" si="43"/>
        <v>0.5585648631165091</v>
      </c>
      <c r="AD194" s="1074">
        <f t="shared" si="43"/>
        <v>1.2762851028812299</v>
      </c>
      <c r="AE194" s="1074">
        <f t="shared" si="43"/>
        <v>0.54141424455885134</v>
      </c>
    </row>
    <row r="195" spans="4:31">
      <c r="D195" s="226" t="str">
        <f>C41</f>
        <v>R-BLD_Att_F</v>
      </c>
      <c r="E195" s="1074">
        <f t="shared" ref="E195:AE195" si="44">G41*$BG$33</f>
        <v>15.671617420013364</v>
      </c>
      <c r="F195" s="1074">
        <f t="shared" si="44"/>
        <v>0.15131024899243309</v>
      </c>
      <c r="G195" s="1074">
        <f t="shared" si="44"/>
        <v>7.1226426356411148</v>
      </c>
      <c r="H195" s="1074">
        <f t="shared" si="44"/>
        <v>0.35918643754707735</v>
      </c>
      <c r="I195" s="1074">
        <f t="shared" si="44"/>
        <v>0.25603759769259804</v>
      </c>
      <c r="J195" s="1074">
        <f t="shared" si="44"/>
        <v>0.26896400137562565</v>
      </c>
      <c r="K195" s="1074">
        <f t="shared" si="44"/>
        <v>9.437854366779784E-2</v>
      </c>
      <c r="L195" s="1074">
        <f t="shared" si="44"/>
        <v>0.31480614146096453</v>
      </c>
      <c r="M195" s="1074">
        <f t="shared" si="44"/>
        <v>0.23564125068779132</v>
      </c>
      <c r="N195" s="1074">
        <f t="shared" si="44"/>
        <v>0.40331589286425346</v>
      </c>
      <c r="O195" s="1074">
        <f t="shared" si="44"/>
        <v>0.25761402748396894</v>
      </c>
      <c r="P195" s="1074">
        <f t="shared" si="44"/>
        <v>0.36559663843276952</v>
      </c>
      <c r="Q195" s="1074">
        <f t="shared" si="44"/>
        <v>0.42490147595867672</v>
      </c>
      <c r="R195" s="1074">
        <f t="shared" si="44"/>
        <v>0.28998250777435441</v>
      </c>
      <c r="S195" s="1074">
        <f t="shared" si="44"/>
        <v>1.524008523975511</v>
      </c>
      <c r="T195" s="1074">
        <f t="shared" si="44"/>
        <v>0.31928756650226536</v>
      </c>
      <c r="U195" s="1074">
        <f t="shared" si="44"/>
        <v>0.56942497653002488</v>
      </c>
      <c r="V195" s="1074">
        <f t="shared" si="44"/>
        <v>0.60174407579641942</v>
      </c>
      <c r="W195" s="1074">
        <f t="shared" si="44"/>
        <v>0.37556889442924524</v>
      </c>
      <c r="X195" s="1074">
        <f t="shared" si="44"/>
        <v>0.5231084448183837</v>
      </c>
      <c r="Y195" s="1074">
        <f t="shared" si="44"/>
        <v>8.8948525342996368E-2</v>
      </c>
      <c r="Z195" s="1074">
        <f t="shared" si="44"/>
        <v>0.25950951386565951</v>
      </c>
      <c r="AA195" s="1074">
        <f t="shared" si="44"/>
        <v>0.14001536568640424</v>
      </c>
      <c r="AB195" s="1074">
        <f t="shared" si="44"/>
        <v>0.19412753790366469</v>
      </c>
      <c r="AC195" s="1074">
        <f t="shared" si="44"/>
        <v>0.12487255464304452</v>
      </c>
      <c r="AD195" s="1074">
        <f t="shared" si="44"/>
        <v>0.28688990040117079</v>
      </c>
      <c r="AE195" s="1074">
        <f t="shared" si="44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5">G46*$BG$34</f>
        <v>8.4260020737144359</v>
      </c>
      <c r="F196" s="1079">
        <f t="shared" si="45"/>
        <v>7.5688277462729991E-2</v>
      </c>
      <c r="G196" s="1079">
        <f t="shared" si="45"/>
        <v>3.2218252074405931</v>
      </c>
      <c r="H196" s="1079">
        <f t="shared" si="45"/>
        <v>0.20659018607298579</v>
      </c>
      <c r="I196" s="1079">
        <f t="shared" si="45"/>
        <v>0.14412836339189983</v>
      </c>
      <c r="J196" s="1079">
        <f t="shared" si="45"/>
        <v>0.16010581302899624</v>
      </c>
      <c r="K196" s="1079">
        <f t="shared" si="45"/>
        <v>4.6017160946265484E-2</v>
      </c>
      <c r="L196" s="1079">
        <f t="shared" si="45"/>
        <v>0.24690804472661856</v>
      </c>
      <c r="M196" s="1079">
        <f t="shared" si="45"/>
        <v>0.11860938058849592</v>
      </c>
      <c r="N196" s="1079">
        <f t="shared" si="45"/>
        <v>0.20771057474718332</v>
      </c>
      <c r="O196" s="1079">
        <f t="shared" si="45"/>
        <v>0.19233669920422958</v>
      </c>
      <c r="P196" s="1079">
        <f t="shared" si="45"/>
        <v>0.23136868188833701</v>
      </c>
      <c r="Q196" s="1079">
        <f t="shared" si="45"/>
        <v>0.24790983682904524</v>
      </c>
      <c r="R196" s="1079">
        <f t="shared" si="45"/>
        <v>0.15217369167862602</v>
      </c>
      <c r="S196" s="1079">
        <f t="shared" si="45"/>
        <v>0.972843920783517</v>
      </c>
      <c r="T196" s="1079">
        <f t="shared" si="45"/>
        <v>0.19073252545329158</v>
      </c>
      <c r="U196" s="1079">
        <f t="shared" si="45"/>
        <v>0.32431756747562429</v>
      </c>
      <c r="V196" s="1079">
        <f t="shared" si="45"/>
        <v>0.39948647914590379</v>
      </c>
      <c r="W196" s="1079">
        <f t="shared" si="45"/>
        <v>0.22671186477320657</v>
      </c>
      <c r="X196" s="1079">
        <f t="shared" si="45"/>
        <v>0.26906704407630039</v>
      </c>
      <c r="Y196" s="1079">
        <f t="shared" si="45"/>
        <v>4.4894300645498049E-2</v>
      </c>
      <c r="Z196" s="1079">
        <f t="shared" si="45"/>
        <v>0.19685078781894472</v>
      </c>
      <c r="AA196" s="1079">
        <f t="shared" si="45"/>
        <v>7.2282316221946863E-2</v>
      </c>
      <c r="AB196" s="1079">
        <f t="shared" si="45"/>
        <v>0.12566430878463086</v>
      </c>
      <c r="AC196" s="1079">
        <f t="shared" si="45"/>
        <v>9.0472939707870181E-2</v>
      </c>
      <c r="AD196" s="1079">
        <f t="shared" si="45"/>
        <v>0.19314379702142453</v>
      </c>
      <c r="AE196" s="1079">
        <f t="shared" si="45"/>
        <v>6.8162303800270177E-2</v>
      </c>
    </row>
    <row r="197" spans="4:31">
      <c r="D197" s="1207" t="str">
        <f>C56</f>
        <v>R-BLD_Apt_A</v>
      </c>
      <c r="E197" s="1096">
        <f t="shared" ref="E197:AE197" si="46">G56*$BG$26</f>
        <v>11.735038424732089</v>
      </c>
      <c r="F197" s="1096">
        <f t="shared" si="46"/>
        <v>1.0999213170625809E-2</v>
      </c>
      <c r="G197" s="1096">
        <f t="shared" si="46"/>
        <v>9.3752305952282828</v>
      </c>
      <c r="H197" s="1096">
        <f t="shared" si="46"/>
        <v>0.38111078467402082</v>
      </c>
      <c r="I197" s="1096">
        <f t="shared" si="46"/>
        <v>7.6168764397473235E-2</v>
      </c>
      <c r="J197" s="1096">
        <f t="shared" si="46"/>
        <v>1.8635524481144205E-2</v>
      </c>
      <c r="K197" s="1096">
        <f t="shared" si="46"/>
        <v>2.4560877536437445E-2</v>
      </c>
      <c r="L197" s="1096">
        <f t="shared" si="46"/>
        <v>0.13853042258541853</v>
      </c>
      <c r="M197" s="1096">
        <f t="shared" si="46"/>
        <v>0.16269659248084406</v>
      </c>
      <c r="N197" s="1096">
        <f t="shared" si="46"/>
        <v>1.2999999999999999E-2</v>
      </c>
      <c r="O197" s="1096">
        <f t="shared" si="46"/>
        <v>1.9986531797620652E-2</v>
      </c>
      <c r="P197" s="1096">
        <f t="shared" si="46"/>
        <v>2.6840370017248788E-2</v>
      </c>
      <c r="Q197" s="1096">
        <f t="shared" si="46"/>
        <v>0.23678136971547895</v>
      </c>
      <c r="R197" s="1096">
        <f t="shared" si="46"/>
        <v>4.0430778237842586E-2</v>
      </c>
      <c r="S197" s="1096">
        <f t="shared" si="46"/>
        <v>0.46229041477688143</v>
      </c>
      <c r="T197" s="1096">
        <f t="shared" si="46"/>
        <v>7.7809037903225312E-2</v>
      </c>
      <c r="U197" s="1096">
        <f t="shared" si="46"/>
        <v>7.9968170445857648E-2</v>
      </c>
      <c r="V197" s="1096">
        <f t="shared" si="46"/>
        <v>3.5745393028063198E-2</v>
      </c>
      <c r="W197" s="1096">
        <f t="shared" si="46"/>
        <v>0.15468678455337934</v>
      </c>
      <c r="X197" s="1096">
        <f t="shared" si="46"/>
        <v>0.20802835889673207</v>
      </c>
      <c r="Y197" s="1096">
        <f t="shared" si="46"/>
        <v>0</v>
      </c>
      <c r="Z197" s="1096">
        <f t="shared" si="46"/>
        <v>3.3146875959603223E-2</v>
      </c>
      <c r="AA197" s="1096">
        <f t="shared" si="46"/>
        <v>0.02</v>
      </c>
      <c r="AB197" s="1096">
        <f t="shared" si="46"/>
        <v>3.89006646724816E-2</v>
      </c>
      <c r="AC197" s="1096">
        <f t="shared" si="46"/>
        <v>3.9228229989771699E-2</v>
      </c>
      <c r="AD197" s="1096">
        <f t="shared" si="46"/>
        <v>3.8853388562053358E-2</v>
      </c>
      <c r="AE197" s="1096">
        <f t="shared" si="46"/>
        <v>2.1409281621601231E-2</v>
      </c>
    </row>
    <row r="198" spans="4:31">
      <c r="D198" s="1207" t="str">
        <f>C61</f>
        <v>R-BLD_Apt_B1</v>
      </c>
      <c r="E198" s="1074">
        <f t="shared" ref="E198:AE198" si="47">G61*$BG$27</f>
        <v>5.1976132443555905</v>
      </c>
      <c r="F198" s="1074">
        <f t="shared" si="47"/>
        <v>9.3314973981268902E-3</v>
      </c>
      <c r="G198" s="1074">
        <f t="shared" si="47"/>
        <v>3.8795577189656774</v>
      </c>
      <c r="H198" s="1074">
        <f t="shared" si="47"/>
        <v>1.9211992602239075E-2</v>
      </c>
      <c r="I198" s="1074">
        <f t="shared" si="47"/>
        <v>1.4912875269250541E-2</v>
      </c>
      <c r="J198" s="1074">
        <f t="shared" si="47"/>
        <v>8.1776224057210217E-3</v>
      </c>
      <c r="K198" s="1074">
        <f t="shared" si="47"/>
        <v>3.585329076164042E-3</v>
      </c>
      <c r="L198" s="1074">
        <f t="shared" si="47"/>
        <v>5.3278902698974957E-2</v>
      </c>
      <c r="M198" s="1074">
        <f t="shared" si="47"/>
        <v>7.8704653993169504E-2</v>
      </c>
      <c r="N198" s="1074">
        <f t="shared" si="47"/>
        <v>0</v>
      </c>
      <c r="O198" s="1074">
        <f t="shared" si="47"/>
        <v>3.8536474043666308E-2</v>
      </c>
      <c r="P198" s="1074">
        <f t="shared" si="47"/>
        <v>2.583097129527806E-2</v>
      </c>
      <c r="Q198" s="1074">
        <f t="shared" si="47"/>
        <v>0.10936635397320441</v>
      </c>
      <c r="R198" s="1074">
        <f t="shared" si="47"/>
        <v>1.2858304335706622E-3</v>
      </c>
      <c r="S198" s="1074">
        <f t="shared" si="47"/>
        <v>0.66116165910752589</v>
      </c>
      <c r="T198" s="1074">
        <f t="shared" si="47"/>
        <v>4.2605646774192665E-2</v>
      </c>
      <c r="U198" s="1074">
        <f t="shared" si="47"/>
        <v>6.9194421278598928E-2</v>
      </c>
      <c r="V198" s="1074">
        <f t="shared" si="47"/>
        <v>1.6854268626284391E-2</v>
      </c>
      <c r="W198" s="1074">
        <f t="shared" si="47"/>
        <v>1.8706514038054258E-2</v>
      </c>
      <c r="X198" s="1074">
        <f t="shared" si="47"/>
        <v>7.0812631399005024E-2</v>
      </c>
      <c r="Y198" s="1074">
        <f t="shared" si="47"/>
        <v>1.0207219784121402E-3</v>
      </c>
      <c r="Z198" s="1074">
        <f t="shared" si="47"/>
        <v>1.1015909788802345E-2</v>
      </c>
      <c r="AA198" s="1074">
        <f t="shared" si="47"/>
        <v>1.15166974613897E-2</v>
      </c>
      <c r="AB198" s="1074">
        <f t="shared" si="47"/>
        <v>7.0228130422058666E-3</v>
      </c>
      <c r="AC198" s="1074">
        <f t="shared" si="47"/>
        <v>2.8188199931811317E-3</v>
      </c>
      <c r="AD198" s="1074">
        <f t="shared" si="47"/>
        <v>3.7693637091293482E-2</v>
      </c>
      <c r="AE198" s="1074">
        <f t="shared" si="47"/>
        <v>5.4092816216012298E-3</v>
      </c>
    </row>
    <row r="199" spans="4:31">
      <c r="D199" s="1207" t="str">
        <f>C66</f>
        <v>R-BLD_Apt_B2</v>
      </c>
      <c r="E199" s="1074">
        <f t="shared" ref="E199:AE199" si="48">G66*$BG$28</f>
        <v>13.979419134898935</v>
      </c>
      <c r="F199" s="1074">
        <f t="shared" si="48"/>
        <v>1.066456845500216E-2</v>
      </c>
      <c r="G199" s="1074">
        <f t="shared" si="48"/>
        <v>9.7924474391647536</v>
      </c>
      <c r="H199" s="1074">
        <f t="shared" si="48"/>
        <v>0.23578354557293413</v>
      </c>
      <c r="I199" s="1074">
        <f t="shared" si="48"/>
        <v>6.9593417923169199E-2</v>
      </c>
      <c r="J199" s="1074">
        <f t="shared" si="48"/>
        <v>0.11285118919895011</v>
      </c>
      <c r="K199" s="1074">
        <f t="shared" si="48"/>
        <v>7.1706581523280841E-3</v>
      </c>
      <c r="L199" s="1074">
        <f t="shared" si="48"/>
        <v>0.21858011363682037</v>
      </c>
      <c r="M199" s="1074">
        <f t="shared" si="48"/>
        <v>0.36903737761241701</v>
      </c>
      <c r="N199" s="1074">
        <f t="shared" si="48"/>
        <v>2.0501788054471191E-2</v>
      </c>
      <c r="O199" s="1074">
        <f t="shared" si="48"/>
        <v>0.16743433550006739</v>
      </c>
      <c r="P199" s="1074">
        <f t="shared" si="48"/>
        <v>5.043189633840002E-2</v>
      </c>
      <c r="Q199" s="1074">
        <f t="shared" si="48"/>
        <v>0.28546472054022848</v>
      </c>
      <c r="R199" s="1074">
        <f t="shared" si="48"/>
        <v>4.3718234741402517E-2</v>
      </c>
      <c r="S199" s="1074">
        <f t="shared" si="48"/>
        <v>1.6642476076064439</v>
      </c>
      <c r="T199" s="1074">
        <f t="shared" si="48"/>
        <v>6.0149148387095529E-2</v>
      </c>
      <c r="U199" s="1074">
        <f t="shared" si="48"/>
        <v>0.21009942460956402</v>
      </c>
      <c r="V199" s="1074">
        <f t="shared" si="48"/>
        <v>1.872696514031599E-2</v>
      </c>
      <c r="W199" s="1074">
        <f t="shared" si="48"/>
        <v>4.4427970840378861E-2</v>
      </c>
      <c r="X199" s="1074">
        <f t="shared" si="48"/>
        <v>0.27491962778437246</v>
      </c>
      <c r="Y199" s="1074">
        <f t="shared" si="48"/>
        <v>8.1657758272971216E-3</v>
      </c>
      <c r="Z199" s="1074">
        <f t="shared" si="48"/>
        <v>4.9571594049610555E-2</v>
      </c>
      <c r="AA199" s="1074">
        <f t="shared" si="48"/>
        <v>1.15166974613897E-2</v>
      </c>
      <c r="AB199" s="1074">
        <f t="shared" si="48"/>
        <v>3.8625471732132266E-2</v>
      </c>
      <c r="AC199" s="1074">
        <f t="shared" si="48"/>
        <v>4.2282299897716973E-2</v>
      </c>
      <c r="AD199" s="1074">
        <f t="shared" si="48"/>
        <v>0.12792991982499607</v>
      </c>
      <c r="AE199" s="1074">
        <f t="shared" si="48"/>
        <v>4.507734684667692E-2</v>
      </c>
    </row>
    <row r="200" spans="4:31">
      <c r="D200" s="1207" t="str">
        <f>C71</f>
        <v>R-BLD_Apt_B3</v>
      </c>
      <c r="E200" s="1074">
        <f t="shared" ref="E200:AE200" si="49">G71*$BG$29</f>
        <v>21.176485750422383</v>
      </c>
      <c r="F200" s="1074">
        <f t="shared" si="49"/>
        <v>7.2817902173752599E-2</v>
      </c>
      <c r="G200" s="1074">
        <f t="shared" si="49"/>
        <v>13.756039461920549</v>
      </c>
      <c r="H200" s="1074">
        <f t="shared" si="49"/>
        <v>0.64567767779617047</v>
      </c>
      <c r="I200" s="1074">
        <f t="shared" si="49"/>
        <v>0.15516256339933007</v>
      </c>
      <c r="J200" s="1074">
        <f t="shared" si="49"/>
        <v>0.14996217808645004</v>
      </c>
      <c r="K200" s="1074">
        <f t="shared" si="49"/>
        <v>1.3988973622884456E-2</v>
      </c>
      <c r="L200" s="1074">
        <f t="shared" si="49"/>
        <v>0.35712667931971542</v>
      </c>
      <c r="M200" s="1074">
        <f t="shared" si="49"/>
        <v>0.63122829943976899</v>
      </c>
      <c r="N200" s="1074">
        <f t="shared" si="49"/>
        <v>6.3070907617599065E-2</v>
      </c>
      <c r="O200" s="1074">
        <f t="shared" si="49"/>
        <v>0.23201915754558544</v>
      </c>
      <c r="P200" s="1074">
        <f t="shared" si="49"/>
        <v>0.13318068909431816</v>
      </c>
      <c r="Q200" s="1074">
        <f t="shared" si="49"/>
        <v>0.52616450599891296</v>
      </c>
      <c r="R200" s="1074">
        <f t="shared" si="49"/>
        <v>0.17559355564896773</v>
      </c>
      <c r="S200" s="1074">
        <f t="shared" si="49"/>
        <v>2.3315050197584144</v>
      </c>
      <c r="T200" s="1074">
        <f t="shared" si="49"/>
        <v>0.16379094198754943</v>
      </c>
      <c r="U200" s="1074">
        <f t="shared" si="49"/>
        <v>0.47000664994299934</v>
      </c>
      <c r="V200" s="1074">
        <f t="shared" si="49"/>
        <v>7.1240809539084182E-2</v>
      </c>
      <c r="W200" s="1074">
        <f t="shared" si="49"/>
        <v>0.13685194191492978</v>
      </c>
      <c r="X200" s="1074">
        <f t="shared" si="49"/>
        <v>0.56070926833913393</v>
      </c>
      <c r="Y200" s="1074">
        <f t="shared" si="49"/>
        <v>1.2943378618579783E-2</v>
      </c>
      <c r="Z200" s="1074">
        <f t="shared" si="49"/>
        <v>8.9991610332336852E-2</v>
      </c>
      <c r="AA200" s="1074">
        <f t="shared" si="49"/>
        <v>2.2467502088049568E-2</v>
      </c>
      <c r="AB200" s="1074">
        <f t="shared" si="49"/>
        <v>9.9328973200498785E-2</v>
      </c>
      <c r="AC200" s="1074">
        <f t="shared" si="49"/>
        <v>8.6611335206604023E-2</v>
      </c>
      <c r="AD200" s="1074">
        <f t="shared" si="49"/>
        <v>0.15041277036009301</v>
      </c>
      <c r="AE200" s="1074">
        <f t="shared" si="49"/>
        <v>6.8592997470110328E-2</v>
      </c>
    </row>
    <row r="201" spans="4:31">
      <c r="D201" s="1207" t="str">
        <f>C76</f>
        <v>R-BLD_Apt_C</v>
      </c>
      <c r="E201" s="1074">
        <f t="shared" ref="E201:AE201" si="50">G76*$BG$30</f>
        <v>69.767580080770472</v>
      </c>
      <c r="F201" s="1074">
        <f t="shared" si="50"/>
        <v>0.48092301240478363</v>
      </c>
      <c r="G201" s="1074">
        <f t="shared" si="50"/>
        <v>40.196443328480193</v>
      </c>
      <c r="H201" s="1074">
        <f t="shared" si="50"/>
        <v>2.8833426335001162</v>
      </c>
      <c r="I201" s="1074">
        <f t="shared" si="50"/>
        <v>0.70823894795188536</v>
      </c>
      <c r="J201" s="1074">
        <f t="shared" si="50"/>
        <v>0.4569580684515509</v>
      </c>
      <c r="K201" s="1074">
        <f t="shared" si="50"/>
        <v>0.18628562085806583</v>
      </c>
      <c r="L201" s="1074">
        <f t="shared" si="50"/>
        <v>1.1798886243185582</v>
      </c>
      <c r="M201" s="1074">
        <f t="shared" si="50"/>
        <v>2.2495527221423477</v>
      </c>
      <c r="N201" s="1074">
        <f t="shared" si="50"/>
        <v>0.31539368649977528</v>
      </c>
      <c r="O201" s="1074">
        <f t="shared" si="50"/>
        <v>0.85848721767205538</v>
      </c>
      <c r="P201" s="1074">
        <f t="shared" si="50"/>
        <v>0.72110260900304435</v>
      </c>
      <c r="Q201" s="1074">
        <f t="shared" si="50"/>
        <v>1.5210084301457731</v>
      </c>
      <c r="R201" s="1074">
        <f t="shared" si="50"/>
        <v>0.75128445208970152</v>
      </c>
      <c r="S201" s="1074">
        <f t="shared" si="50"/>
        <v>5.7079367987735523</v>
      </c>
      <c r="T201" s="1074">
        <f t="shared" si="50"/>
        <v>0.95697401174918117</v>
      </c>
      <c r="U201" s="1074">
        <f t="shared" si="50"/>
        <v>3.217784177140889</v>
      </c>
      <c r="V201" s="1074">
        <f t="shared" si="50"/>
        <v>0.46263915243248577</v>
      </c>
      <c r="W201" s="1074">
        <f t="shared" si="50"/>
        <v>0.95819433693648981</v>
      </c>
      <c r="X201" s="1074">
        <f t="shared" si="50"/>
        <v>2.9891474151226234</v>
      </c>
      <c r="Y201" s="1074">
        <f t="shared" si="50"/>
        <v>0.19512661849173824</v>
      </c>
      <c r="Z201" s="1074">
        <f t="shared" si="50"/>
        <v>0.62365843437037438</v>
      </c>
      <c r="AA201" s="1074">
        <f t="shared" si="50"/>
        <v>0.20824183289483983</v>
      </c>
      <c r="AB201" s="1074">
        <f t="shared" si="50"/>
        <v>0.42599132956155844</v>
      </c>
      <c r="AC201" s="1074">
        <f t="shared" si="50"/>
        <v>0.3606220647919135</v>
      </c>
      <c r="AD201" s="1074">
        <f t="shared" si="50"/>
        <v>0.88013864812549003</v>
      </c>
      <c r="AE201" s="1074">
        <f t="shared" si="50"/>
        <v>0.27221590686150365</v>
      </c>
    </row>
    <row r="202" spans="4:31">
      <c r="D202" s="1207" t="str">
        <f>C81</f>
        <v>R-BLD_Apt_D</v>
      </c>
      <c r="E202" s="1074">
        <f t="shared" ref="E202:AE202" si="51">G81*$BG$31</f>
        <v>45.993619928119749</v>
      </c>
      <c r="F202" s="1074">
        <f t="shared" si="51"/>
        <v>0.33696237627838105</v>
      </c>
      <c r="G202" s="1074">
        <f t="shared" si="51"/>
        <v>24.264154675861473</v>
      </c>
      <c r="H202" s="1074">
        <f t="shared" si="51"/>
        <v>1.6001417898281656</v>
      </c>
      <c r="I202" s="1074">
        <f t="shared" si="51"/>
        <v>0.34823002611721843</v>
      </c>
      <c r="J202" s="1074">
        <f t="shared" si="51"/>
        <v>0.3785668276079116</v>
      </c>
      <c r="K202" s="1074">
        <f t="shared" si="51"/>
        <v>0.2581072698420086</v>
      </c>
      <c r="L202" s="1074">
        <f t="shared" si="51"/>
        <v>0.50143827442929834</v>
      </c>
      <c r="M202" s="1074">
        <f t="shared" si="51"/>
        <v>1.0959223563207776</v>
      </c>
      <c r="N202" s="1074">
        <f t="shared" si="51"/>
        <v>0.35434309782744416</v>
      </c>
      <c r="O202" s="1074">
        <f t="shared" si="51"/>
        <v>0.84938682223414674</v>
      </c>
      <c r="P202" s="1074">
        <f t="shared" si="51"/>
        <v>0.77908850378191696</v>
      </c>
      <c r="Q202" s="1074">
        <f t="shared" si="51"/>
        <v>0.92454181242285571</v>
      </c>
      <c r="R202" s="1074">
        <f t="shared" si="51"/>
        <v>0.67245784730770242</v>
      </c>
      <c r="S202" s="1074">
        <f t="shared" si="51"/>
        <v>3.2988898521429579</v>
      </c>
      <c r="T202" s="1074">
        <f t="shared" si="51"/>
        <v>0.8313165421469042</v>
      </c>
      <c r="U202" s="1074">
        <f t="shared" si="51"/>
        <v>1.8873281396646859</v>
      </c>
      <c r="V202" s="1074">
        <f t="shared" si="51"/>
        <v>0.7834995555296117</v>
      </c>
      <c r="W202" s="1074">
        <f t="shared" si="51"/>
        <v>0.97377571245555217</v>
      </c>
      <c r="X202" s="1074">
        <f t="shared" si="51"/>
        <v>3.0565225080997576</v>
      </c>
      <c r="Y202" s="1074">
        <f t="shared" si="51"/>
        <v>0.19770837538203409</v>
      </c>
      <c r="Z202" s="1074">
        <f t="shared" si="51"/>
        <v>0.73080001534538286</v>
      </c>
      <c r="AA202" s="1074">
        <f t="shared" si="51"/>
        <v>0.19208999823284856</v>
      </c>
      <c r="AB202" s="1074">
        <f t="shared" si="51"/>
        <v>0.55006372590862296</v>
      </c>
      <c r="AC202" s="1074">
        <f t="shared" si="51"/>
        <v>0.37127341874716163</v>
      </c>
      <c r="AD202" s="1074">
        <f t="shared" si="51"/>
        <v>0.53872939371074258</v>
      </c>
      <c r="AE202" s="1074">
        <f t="shared" si="51"/>
        <v>0.21828101089419413</v>
      </c>
    </row>
    <row r="203" spans="4:31">
      <c r="D203" s="1207" t="str">
        <f>C86</f>
        <v>R-BLD_Apt_E</v>
      </c>
      <c r="E203" s="1074">
        <f t="shared" ref="E203:AE203" si="52">G86*$BG$32</f>
        <v>19.403965347730132</v>
      </c>
      <c r="F203" s="1074">
        <f t="shared" si="52"/>
        <v>0.14678126036366551</v>
      </c>
      <c r="G203" s="1074">
        <f t="shared" si="52"/>
        <v>9.8302642660780215</v>
      </c>
      <c r="H203" s="1074">
        <f t="shared" si="52"/>
        <v>0.74786390645034584</v>
      </c>
      <c r="I203" s="1074">
        <f t="shared" si="52"/>
        <v>0.13649721629762196</v>
      </c>
      <c r="J203" s="1074">
        <f t="shared" si="52"/>
        <v>0.12405764781096879</v>
      </c>
      <c r="K203" s="1074">
        <f t="shared" si="52"/>
        <v>9.3575584003279894E-2</v>
      </c>
      <c r="L203" s="1074">
        <f t="shared" si="52"/>
        <v>0.24290178321278147</v>
      </c>
      <c r="M203" s="1074">
        <f t="shared" si="52"/>
        <v>0.38515470641260718</v>
      </c>
      <c r="N203" s="1074">
        <f t="shared" si="52"/>
        <v>0.16464248089959768</v>
      </c>
      <c r="O203" s="1074">
        <f t="shared" si="52"/>
        <v>0.32623009163639832</v>
      </c>
      <c r="P203" s="1074">
        <f t="shared" si="52"/>
        <v>0.4364095480224886</v>
      </c>
      <c r="Q203" s="1074">
        <f t="shared" si="52"/>
        <v>0.34470700896924411</v>
      </c>
      <c r="R203" s="1074">
        <f t="shared" si="52"/>
        <v>0.37230219644816248</v>
      </c>
      <c r="S203" s="1074">
        <f t="shared" si="52"/>
        <v>1.5860332528182473</v>
      </c>
      <c r="T203" s="1074">
        <f t="shared" si="52"/>
        <v>0.33318802966175831</v>
      </c>
      <c r="U203" s="1074">
        <f t="shared" si="52"/>
        <v>0.65260297951555934</v>
      </c>
      <c r="V203" s="1074">
        <f t="shared" si="52"/>
        <v>0.37268402148607704</v>
      </c>
      <c r="W203" s="1074">
        <f t="shared" si="52"/>
        <v>0.43673892851918278</v>
      </c>
      <c r="X203" s="1074">
        <f t="shared" si="52"/>
        <v>1.4110491583798588</v>
      </c>
      <c r="Y203" s="1074">
        <f t="shared" si="52"/>
        <v>5.4945856359927145E-2</v>
      </c>
      <c r="Z203" s="1074">
        <f t="shared" si="52"/>
        <v>0.2549410591171089</v>
      </c>
      <c r="AA203" s="1074">
        <f t="shared" si="52"/>
        <v>8.975681736859345E-2</v>
      </c>
      <c r="AB203" s="1074">
        <f t="shared" si="52"/>
        <v>0.30859006143955059</v>
      </c>
      <c r="AC203" s="1074">
        <f t="shared" si="52"/>
        <v>0.15633628966815699</v>
      </c>
      <c r="AD203" s="1074">
        <f t="shared" si="52"/>
        <v>0.26923746482920768</v>
      </c>
      <c r="AE203" s="1074">
        <f t="shared" si="52"/>
        <v>0.12647373196172257</v>
      </c>
    </row>
    <row r="204" spans="4:31">
      <c r="D204" s="1207" t="str">
        <f>C91</f>
        <v>R-BLD_Apt_F</v>
      </c>
      <c r="E204" s="1074">
        <f t="shared" ref="E204:AE204" si="53">G91*$BG$33</f>
        <v>3.2533155153258604</v>
      </c>
      <c r="F204" s="1074">
        <f t="shared" si="53"/>
        <v>2.8151852011088475E-2</v>
      </c>
      <c r="G204" s="1074">
        <f t="shared" si="53"/>
        <v>1.6791086511703035</v>
      </c>
      <c r="H204" s="1074">
        <f t="shared" si="53"/>
        <v>0.12199962630343644</v>
      </c>
      <c r="I204" s="1074">
        <f t="shared" si="53"/>
        <v>2.8935944282139487E-2</v>
      </c>
      <c r="J204" s="1074">
        <f t="shared" si="53"/>
        <v>2.1254816280148327E-2</v>
      </c>
      <c r="K204" s="1074">
        <f t="shared" si="53"/>
        <v>1.2133835560139727E-2</v>
      </c>
      <c r="L204" s="1074">
        <f t="shared" si="53"/>
        <v>4.6048881407521933E-2</v>
      </c>
      <c r="M204" s="1074">
        <f t="shared" si="53"/>
        <v>4.9720589387742119E-2</v>
      </c>
      <c r="N204" s="1074">
        <f t="shared" si="53"/>
        <v>3.7787723314674497E-2</v>
      </c>
      <c r="O204" s="1074">
        <f t="shared" si="53"/>
        <v>6.2061482557414921E-2</v>
      </c>
      <c r="P204" s="1074">
        <f t="shared" si="53"/>
        <v>6.5939507817951507E-2</v>
      </c>
      <c r="Q204" s="1074">
        <f t="shared" si="53"/>
        <v>6.1729946788878567E-2</v>
      </c>
      <c r="R204" s="1074">
        <f t="shared" si="53"/>
        <v>4.9608675708180755E-2</v>
      </c>
      <c r="S204" s="1074">
        <f t="shared" si="53"/>
        <v>0.30141391892403052</v>
      </c>
      <c r="T204" s="1074">
        <f t="shared" si="53"/>
        <v>5.0381810254108969E-2</v>
      </c>
      <c r="U204" s="1074">
        <f t="shared" si="53"/>
        <v>0.10933834430084921</v>
      </c>
      <c r="V204" s="1074">
        <f t="shared" si="53"/>
        <v>7.6813774077599331E-2</v>
      </c>
      <c r="W204" s="1074">
        <f t="shared" si="53"/>
        <v>5.9351708139798343E-2</v>
      </c>
      <c r="X204" s="1074">
        <f t="shared" si="53"/>
        <v>0.19172105136761539</v>
      </c>
      <c r="Y204" s="1074">
        <f t="shared" si="53"/>
        <v>1.0363293613141186E-2</v>
      </c>
      <c r="Z204" s="1074">
        <f t="shared" si="53"/>
        <v>4.8651917797096496E-2</v>
      </c>
      <c r="AA204" s="1074">
        <f t="shared" si="53"/>
        <v>1.3511672953190222E-2</v>
      </c>
      <c r="AB204" s="1074">
        <f t="shared" si="53"/>
        <v>2.6381723703181009E-2</v>
      </c>
      <c r="AC204" s="1074">
        <f t="shared" si="53"/>
        <v>2.8619212527756094E-2</v>
      </c>
      <c r="AD204" s="1074">
        <f t="shared" si="53"/>
        <v>4.592399146321164E-2</v>
      </c>
      <c r="AE204" s="1074">
        <f t="shared" si="53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4">G96*$BG$34</f>
        <v>1.8751622901609137</v>
      </c>
      <c r="F205" s="1079">
        <f t="shared" si="54"/>
        <v>1.7034141652339227E-2</v>
      </c>
      <c r="G205" s="1079">
        <f t="shared" si="54"/>
        <v>0.84919332251892654</v>
      </c>
      <c r="H205" s="1079">
        <f t="shared" si="54"/>
        <v>5.522650055131486E-2</v>
      </c>
      <c r="I205" s="1079">
        <f t="shared" si="54"/>
        <v>2.404410535161906E-2</v>
      </c>
      <c r="J205" s="1079">
        <f t="shared" si="54"/>
        <v>1.7356736596229907E-2</v>
      </c>
      <c r="K205" s="1079">
        <f t="shared" si="54"/>
        <v>8.8003841257063616E-3</v>
      </c>
      <c r="L205" s="1079">
        <f t="shared" si="54"/>
        <v>2.8107952667584504E-2</v>
      </c>
      <c r="M205" s="1079">
        <f t="shared" si="54"/>
        <v>2.8788327589051897E-2</v>
      </c>
      <c r="N205" s="1079">
        <f t="shared" si="54"/>
        <v>2.0493426622210435E-2</v>
      </c>
      <c r="O205" s="1079">
        <f t="shared" si="54"/>
        <v>2.5901888569660459E-2</v>
      </c>
      <c r="P205" s="1079">
        <f t="shared" si="54"/>
        <v>4.1558607179562987E-2</v>
      </c>
      <c r="Q205" s="1079">
        <f t="shared" si="54"/>
        <v>5.660643161438593E-2</v>
      </c>
      <c r="R205" s="1079">
        <f t="shared" si="54"/>
        <v>4.0380030843744426E-2</v>
      </c>
      <c r="S205" s="1079">
        <f t="shared" si="54"/>
        <v>0.23198713458669856</v>
      </c>
      <c r="T205" s="1079">
        <f t="shared" si="54"/>
        <v>4.1252167917870466E-2</v>
      </c>
      <c r="U205" s="1079">
        <f t="shared" si="54"/>
        <v>6.9208119992878139E-2</v>
      </c>
      <c r="V205" s="1079">
        <f t="shared" si="54"/>
        <v>6.7327181422804333E-2</v>
      </c>
      <c r="W205" s="1079">
        <f t="shared" si="54"/>
        <v>3.8235323792224142E-2</v>
      </c>
      <c r="X205" s="1079">
        <f t="shared" si="54"/>
        <v>7.4878105472110226E-2</v>
      </c>
      <c r="Y205" s="1079">
        <f t="shared" si="54"/>
        <v>5.3055895776302452E-3</v>
      </c>
      <c r="Z205" s="1079">
        <f t="shared" si="54"/>
        <v>2.8629684380121104E-2</v>
      </c>
      <c r="AA205" s="1079">
        <f t="shared" si="54"/>
        <v>1.219419312331862E-2</v>
      </c>
      <c r="AB205" s="1079">
        <f t="shared" si="54"/>
        <v>9.5061807532669223E-3</v>
      </c>
      <c r="AC205" s="1079">
        <f t="shared" si="54"/>
        <v>1.8314857391802605E-2</v>
      </c>
      <c r="AD205" s="1079">
        <f t="shared" si="54"/>
        <v>2.9685905087531855E-2</v>
      </c>
      <c r="AE205" s="1079">
        <f t="shared" si="54"/>
        <v>3.5145990780319838E-2</v>
      </c>
    </row>
    <row r="206" spans="4:31">
      <c r="D206" s="1207" t="str">
        <f>C106</f>
        <v>R-BLD_Det_A</v>
      </c>
      <c r="E206" s="1096">
        <f t="shared" ref="E206:AE206" si="55">G106*$BG$26</f>
        <v>37.364451209178156</v>
      </c>
      <c r="F206" s="1096">
        <f t="shared" si="55"/>
        <v>0.47186271023077675</v>
      </c>
      <c r="G206" s="1096">
        <f t="shared" si="55"/>
        <v>5.6840158084525259</v>
      </c>
      <c r="H206" s="1096">
        <f t="shared" si="55"/>
        <v>2.5019451434121076</v>
      </c>
      <c r="I206" s="1096">
        <f t="shared" si="55"/>
        <v>1.0753594871171821</v>
      </c>
      <c r="J206" s="1096">
        <f t="shared" si="55"/>
        <v>0.58013586730971045</v>
      </c>
      <c r="K206" s="1096">
        <f t="shared" si="55"/>
        <v>0.1927775924290504</v>
      </c>
      <c r="L206" s="1096">
        <f t="shared" si="55"/>
        <v>1.2535593006061714</v>
      </c>
      <c r="M206" s="1096">
        <f t="shared" si="55"/>
        <v>3.0851721089169395</v>
      </c>
      <c r="N206" s="1096">
        <f t="shared" si="55"/>
        <v>0.52551358690336702</v>
      </c>
      <c r="O206" s="1096">
        <f t="shared" si="55"/>
        <v>0.5779383118570991</v>
      </c>
      <c r="P206" s="1096">
        <f t="shared" si="55"/>
        <v>1.5383444077400852</v>
      </c>
      <c r="Q206" s="1096">
        <f t="shared" si="55"/>
        <v>1.6026222316292691</v>
      </c>
      <c r="R206" s="1096">
        <f t="shared" si="55"/>
        <v>0.81116295791941484</v>
      </c>
      <c r="S206" s="1096">
        <f t="shared" si="55"/>
        <v>5.3643308783452941</v>
      </c>
      <c r="T206" s="1096">
        <f t="shared" si="55"/>
        <v>1.355416331673154</v>
      </c>
      <c r="U206" s="1096">
        <f t="shared" si="55"/>
        <v>1.1729935073658804</v>
      </c>
      <c r="V206" s="1096">
        <f t="shared" si="55"/>
        <v>1.0044898081821196</v>
      </c>
      <c r="W206" s="1096">
        <f t="shared" si="55"/>
        <v>1.0195610081359703</v>
      </c>
      <c r="X206" s="1096">
        <f t="shared" si="55"/>
        <v>2.6172747273644483</v>
      </c>
      <c r="Y206" s="1096">
        <f t="shared" si="55"/>
        <v>3.2548855887212125E-2</v>
      </c>
      <c r="Z206" s="1096">
        <f t="shared" si="55"/>
        <v>1.3352338722249208</v>
      </c>
      <c r="AA206" s="1096">
        <f t="shared" si="55"/>
        <v>0.41411948867046905</v>
      </c>
      <c r="AB206" s="1096">
        <f t="shared" si="55"/>
        <v>0.57288829107204087</v>
      </c>
      <c r="AC206" s="1096">
        <f t="shared" si="55"/>
        <v>0.55280668901212782</v>
      </c>
      <c r="AD206" s="1096">
        <f t="shared" si="55"/>
        <v>1.4385044916382623</v>
      </c>
      <c r="AE206" s="1096">
        <f t="shared" si="55"/>
        <v>0.58387374508255463</v>
      </c>
    </row>
    <row r="207" spans="4:31">
      <c r="D207" s="1207" t="str">
        <f>C111</f>
        <v>R-BLD_Det_B1</v>
      </c>
      <c r="E207" s="1074">
        <f t="shared" ref="E207:AE207" si="56">G111*$BG$27</f>
        <v>8.1867925913057995</v>
      </c>
      <c r="F207" s="1074">
        <f t="shared" si="56"/>
        <v>0.12375780764357298</v>
      </c>
      <c r="G207" s="1074">
        <f t="shared" si="56"/>
        <v>0.8466673768432933</v>
      </c>
      <c r="H207" s="1074">
        <f t="shared" si="56"/>
        <v>0.3674832015911404</v>
      </c>
      <c r="I207" s="1074">
        <f t="shared" si="56"/>
        <v>0.21285039161267719</v>
      </c>
      <c r="J207" s="1074">
        <f t="shared" si="56"/>
        <v>0.12866823477069239</v>
      </c>
      <c r="K207" s="1074">
        <f t="shared" si="56"/>
        <v>0.10949576034253809</v>
      </c>
      <c r="L207" s="1074">
        <f t="shared" si="56"/>
        <v>0.28973384612615904</v>
      </c>
      <c r="M207" s="1074">
        <f t="shared" si="56"/>
        <v>0.35566139766064575</v>
      </c>
      <c r="N207" s="1074">
        <f t="shared" si="56"/>
        <v>0.14859516248169818</v>
      </c>
      <c r="O207" s="1074">
        <f t="shared" si="56"/>
        <v>0.13925904889812826</v>
      </c>
      <c r="P207" s="1074">
        <f t="shared" si="56"/>
        <v>0.28710307092951454</v>
      </c>
      <c r="Q207" s="1074">
        <f t="shared" si="56"/>
        <v>0.23319134962091179</v>
      </c>
      <c r="R207" s="1074">
        <f t="shared" si="56"/>
        <v>0.19272717299827924</v>
      </c>
      <c r="S207" s="1074">
        <f t="shared" si="56"/>
        <v>1.2448498339622822</v>
      </c>
      <c r="T207" s="1074">
        <f t="shared" si="56"/>
        <v>0.63390151287867169</v>
      </c>
      <c r="U207" s="1074">
        <f t="shared" si="56"/>
        <v>0.27055002609827489</v>
      </c>
      <c r="V207" s="1074">
        <f t="shared" si="56"/>
        <v>0.38142936725340382</v>
      </c>
      <c r="W207" s="1074">
        <f t="shared" si="56"/>
        <v>0.26643764216236093</v>
      </c>
      <c r="X207" s="1074">
        <f t="shared" si="56"/>
        <v>0.59940483730921779</v>
      </c>
      <c r="Y207" s="1074">
        <f t="shared" si="56"/>
        <v>7.5112744355104899E-2</v>
      </c>
      <c r="Z207" s="1074">
        <f t="shared" si="56"/>
        <v>0.2999443049200215</v>
      </c>
      <c r="AA207" s="1074">
        <f t="shared" si="56"/>
        <v>8.1804609103641762E-2</v>
      </c>
      <c r="AB207" s="1074">
        <f t="shared" si="56"/>
        <v>0.17978583084080257</v>
      </c>
      <c r="AC207" s="1074">
        <f t="shared" si="56"/>
        <v>0.15747913172361708</v>
      </c>
      <c r="AD207" s="1074">
        <f t="shared" si="56"/>
        <v>0.3534699153088367</v>
      </c>
      <c r="AE207" s="1074">
        <f t="shared" si="56"/>
        <v>0.20742901387031404</v>
      </c>
    </row>
    <row r="208" spans="4:31">
      <c r="D208" s="1207" t="str">
        <f>C116</f>
        <v>R-BLD_Det_B2</v>
      </c>
      <c r="E208" s="1074">
        <f t="shared" ref="E208:AE208" si="57">G116*$BG$28</f>
        <v>18.974694526816247</v>
      </c>
      <c r="F208" s="1074">
        <f t="shared" si="57"/>
        <v>0.23488726756841405</v>
      </c>
      <c r="G208" s="1074">
        <f t="shared" si="57"/>
        <v>1.8016294181665427</v>
      </c>
      <c r="H208" s="1074">
        <f t="shared" si="57"/>
        <v>0.94338971154740525</v>
      </c>
      <c r="I208" s="1074">
        <f t="shared" si="57"/>
        <v>0.43965818595405454</v>
      </c>
      <c r="J208" s="1074">
        <f t="shared" si="57"/>
        <v>0.38002013525297518</v>
      </c>
      <c r="K208" s="1074">
        <f t="shared" si="57"/>
        <v>0.22700340558818871</v>
      </c>
      <c r="L208" s="1074">
        <f t="shared" si="57"/>
        <v>0.66902179014585805</v>
      </c>
      <c r="M208" s="1074">
        <f t="shared" si="57"/>
        <v>0.91286425399565752</v>
      </c>
      <c r="N208" s="1074">
        <f t="shared" si="57"/>
        <v>0.29388821024158085</v>
      </c>
      <c r="O208" s="1074">
        <f t="shared" si="57"/>
        <v>0.34388459013619427</v>
      </c>
      <c r="P208" s="1074">
        <f t="shared" si="57"/>
        <v>0.80995744400440284</v>
      </c>
      <c r="Q208" s="1074">
        <f t="shared" si="57"/>
        <v>0.61310984057632978</v>
      </c>
      <c r="R208" s="1074">
        <f t="shared" si="57"/>
        <v>0.59547754734083713</v>
      </c>
      <c r="S208" s="1074">
        <f t="shared" si="57"/>
        <v>3.0535594395442418</v>
      </c>
      <c r="T208" s="1074">
        <f t="shared" si="57"/>
        <v>1.250124497509731</v>
      </c>
      <c r="U208" s="1074">
        <f t="shared" si="57"/>
        <v>0.62308490858996646</v>
      </c>
      <c r="V208" s="1074">
        <f t="shared" si="57"/>
        <v>0.72818333748377084</v>
      </c>
      <c r="W208" s="1074">
        <f t="shared" si="57"/>
        <v>0.51134496980655131</v>
      </c>
      <c r="X208" s="1074">
        <f t="shared" si="57"/>
        <v>1.4395962331956424</v>
      </c>
      <c r="Y208" s="1074">
        <f t="shared" si="57"/>
        <v>0.22283447492014455</v>
      </c>
      <c r="Z208" s="1074">
        <f t="shared" si="57"/>
        <v>0.6133996145661702</v>
      </c>
      <c r="AA208" s="1074">
        <f t="shared" si="57"/>
        <v>0.28339453868047326</v>
      </c>
      <c r="AB208" s="1074">
        <f t="shared" si="57"/>
        <v>0.30053750827119236</v>
      </c>
      <c r="AC208" s="1074">
        <f t="shared" si="57"/>
        <v>0.49415865471893639</v>
      </c>
      <c r="AD208" s="1074">
        <f t="shared" si="57"/>
        <v>0.82476313572061888</v>
      </c>
      <c r="AE208" s="1074">
        <f t="shared" si="57"/>
        <v>0.36492141329036731</v>
      </c>
    </row>
    <row r="209" spans="4:31">
      <c r="D209" s="1207" t="str">
        <f>C121</f>
        <v>R-BLD_Det_B3</v>
      </c>
      <c r="E209" s="1074">
        <f t="shared" ref="E209:AE209" si="58">G121*$BG$29</f>
        <v>53.208907017201781</v>
      </c>
      <c r="F209" s="1074">
        <f t="shared" si="58"/>
        <v>0.71691283060892164</v>
      </c>
      <c r="G209" s="1074">
        <f t="shared" si="58"/>
        <v>3.8052262757548605</v>
      </c>
      <c r="H209" s="1074">
        <f t="shared" si="58"/>
        <v>2.7659865794088119</v>
      </c>
      <c r="I209" s="1074">
        <f t="shared" si="58"/>
        <v>1.2457260340560161</v>
      </c>
      <c r="J209" s="1074">
        <f t="shared" si="58"/>
        <v>1.1704263663948293</v>
      </c>
      <c r="K209" s="1074">
        <f t="shared" si="58"/>
        <v>0.67469897107923071</v>
      </c>
      <c r="L209" s="1074">
        <f t="shared" si="58"/>
        <v>1.5698009712917711</v>
      </c>
      <c r="M209" s="1074">
        <f t="shared" si="58"/>
        <v>2.6597459050432763</v>
      </c>
      <c r="N209" s="1074">
        <f t="shared" si="58"/>
        <v>0.87288752165288619</v>
      </c>
      <c r="O209" s="1074">
        <f t="shared" si="58"/>
        <v>1.1005624429030736</v>
      </c>
      <c r="P209" s="1074">
        <f t="shared" si="58"/>
        <v>2.153876012580024</v>
      </c>
      <c r="Q209" s="1074">
        <f t="shared" si="58"/>
        <v>1.5896797820644302</v>
      </c>
      <c r="R209" s="1074">
        <f t="shared" si="58"/>
        <v>1.7063905716727741</v>
      </c>
      <c r="S209" s="1074">
        <f t="shared" si="58"/>
        <v>8.9090450675589956</v>
      </c>
      <c r="T209" s="1074">
        <f t="shared" si="58"/>
        <v>2.800950077450111</v>
      </c>
      <c r="U209" s="1074">
        <f t="shared" si="58"/>
        <v>2.0845675620339321</v>
      </c>
      <c r="V209" s="1074">
        <f t="shared" si="58"/>
        <v>2.0190015300746325</v>
      </c>
      <c r="W209" s="1074">
        <f t="shared" si="58"/>
        <v>1.4648441562371985</v>
      </c>
      <c r="X209" s="1074">
        <f t="shared" si="58"/>
        <v>4.3925841847673297</v>
      </c>
      <c r="Y209" s="1074">
        <f t="shared" si="58"/>
        <v>0.56904306245602942</v>
      </c>
      <c r="Z209" s="1074">
        <f t="shared" si="58"/>
        <v>1.8424327895354429</v>
      </c>
      <c r="AA209" s="1074">
        <f t="shared" si="58"/>
        <v>1.0829294784559891</v>
      </c>
      <c r="AB209" s="1074">
        <f t="shared" si="58"/>
        <v>0.98677660786737509</v>
      </c>
      <c r="AC209" s="1074">
        <f t="shared" si="58"/>
        <v>1.4937260631830036</v>
      </c>
      <c r="AD209" s="1074">
        <f t="shared" si="58"/>
        <v>2.4594715956175084</v>
      </c>
      <c r="AE209" s="1074">
        <f t="shared" si="58"/>
        <v>1.0716145774533303</v>
      </c>
    </row>
    <row r="210" spans="4:31">
      <c r="D210" s="1207" t="str">
        <f>C126</f>
        <v>R-BLD_Det_C</v>
      </c>
      <c r="E210" s="1074">
        <f t="shared" ref="E210:AE210" si="59">G126*$BG$30</f>
        <v>259.55874999268815</v>
      </c>
      <c r="F210" s="1074">
        <f t="shared" si="59"/>
        <v>3.7734268473960446</v>
      </c>
      <c r="G210" s="1074">
        <f t="shared" si="59"/>
        <v>17.565487352073237</v>
      </c>
      <c r="H210" s="1074">
        <f t="shared" si="59"/>
        <v>11.969121883583114</v>
      </c>
      <c r="I210" s="1074">
        <f t="shared" si="59"/>
        <v>7.1766958844784492</v>
      </c>
      <c r="J210" s="1074">
        <f t="shared" si="59"/>
        <v>6.1074237447098607</v>
      </c>
      <c r="K210" s="1074">
        <f t="shared" si="59"/>
        <v>3.2778737070684683</v>
      </c>
      <c r="L210" s="1074">
        <f t="shared" si="59"/>
        <v>7.1318904161067609</v>
      </c>
      <c r="M210" s="1074">
        <f t="shared" si="59"/>
        <v>13.034344486352056</v>
      </c>
      <c r="N210" s="1074">
        <f t="shared" si="59"/>
        <v>5.5291002529139908</v>
      </c>
      <c r="O210" s="1074">
        <f t="shared" si="59"/>
        <v>5.8285894478652498</v>
      </c>
      <c r="P210" s="1074">
        <f t="shared" si="59"/>
        <v>13.23535064277727</v>
      </c>
      <c r="Q210" s="1074">
        <f t="shared" si="59"/>
        <v>7.4515153242919698</v>
      </c>
      <c r="R210" s="1074">
        <f t="shared" si="59"/>
        <v>9.8005098071254189</v>
      </c>
      <c r="S210" s="1074">
        <f t="shared" si="59"/>
        <v>32.210282261374012</v>
      </c>
      <c r="T210" s="1074">
        <f t="shared" si="59"/>
        <v>12.587168601359632</v>
      </c>
      <c r="U210" s="1074">
        <f t="shared" si="59"/>
        <v>11.225374772195119</v>
      </c>
      <c r="V210" s="1074">
        <f t="shared" si="59"/>
        <v>11.479343485628105</v>
      </c>
      <c r="W210" s="1074">
        <f t="shared" si="59"/>
        <v>7.3478456934836762</v>
      </c>
      <c r="X210" s="1074">
        <f t="shared" si="59"/>
        <v>20.247690171556567</v>
      </c>
      <c r="Y210" s="1074">
        <f t="shared" si="59"/>
        <v>3.2276955894211268</v>
      </c>
      <c r="Z210" s="1074">
        <f t="shared" si="59"/>
        <v>11.658520775012411</v>
      </c>
      <c r="AA210" s="1074">
        <f t="shared" si="59"/>
        <v>6.2839223007875002</v>
      </c>
      <c r="AB210" s="1074">
        <f t="shared" si="59"/>
        <v>4.6009224061191381</v>
      </c>
      <c r="AC210" s="1074">
        <f t="shared" si="59"/>
        <v>6.9312320492959785</v>
      </c>
      <c r="AD210" s="1074">
        <f t="shared" si="59"/>
        <v>15.189077385345895</v>
      </c>
      <c r="AE210" s="1074">
        <f t="shared" si="59"/>
        <v>4.6883447043670783</v>
      </c>
    </row>
    <row r="211" spans="4:31">
      <c r="D211" s="1207" t="str">
        <f>C131</f>
        <v>R-BLD_Det_D</v>
      </c>
      <c r="E211" s="1074">
        <f t="shared" ref="E211:AE211" si="60">G131*$BG$31</f>
        <v>161.71971952170765</v>
      </c>
      <c r="F211" s="1074">
        <f t="shared" si="60"/>
        <v>2.529208726383803</v>
      </c>
      <c r="G211" s="1074">
        <f t="shared" si="60"/>
        <v>12.302003556384195</v>
      </c>
      <c r="H211" s="1074">
        <f t="shared" si="60"/>
        <v>6.1113466305724859</v>
      </c>
      <c r="I211" s="1074">
        <f t="shared" si="60"/>
        <v>4.9372195502663763</v>
      </c>
      <c r="J211" s="1074">
        <f t="shared" si="60"/>
        <v>3.5702711504869713</v>
      </c>
      <c r="K211" s="1074">
        <f t="shared" si="60"/>
        <v>2.0743184052035759</v>
      </c>
      <c r="L211" s="1074">
        <f t="shared" si="60"/>
        <v>3.7880927642445426</v>
      </c>
      <c r="M211" s="1074">
        <f t="shared" si="60"/>
        <v>6.9951755750597506</v>
      </c>
      <c r="N211" s="1074">
        <f t="shared" si="60"/>
        <v>3.7992354036165619</v>
      </c>
      <c r="O211" s="1074">
        <f t="shared" si="60"/>
        <v>3.7405408931725539</v>
      </c>
      <c r="P211" s="1074">
        <f t="shared" si="60"/>
        <v>8.1335752866653355</v>
      </c>
      <c r="Q211" s="1074">
        <f t="shared" si="60"/>
        <v>5.0953467413669742</v>
      </c>
      <c r="R211" s="1074">
        <f t="shared" si="60"/>
        <v>5.7813982126704557</v>
      </c>
      <c r="S211" s="1074">
        <f t="shared" si="60"/>
        <v>17.661962264870532</v>
      </c>
      <c r="T211" s="1074">
        <f t="shared" si="60"/>
        <v>8.3037726670819385</v>
      </c>
      <c r="U211" s="1074">
        <f t="shared" si="60"/>
        <v>8.2390874367805704</v>
      </c>
      <c r="V211" s="1074">
        <f t="shared" si="60"/>
        <v>8.2844685863978444</v>
      </c>
      <c r="W211" s="1074">
        <f t="shared" si="60"/>
        <v>4.6264337773357376</v>
      </c>
      <c r="X211" s="1074">
        <f t="shared" si="60"/>
        <v>11.992193782368586</v>
      </c>
      <c r="Y211" s="1074">
        <f t="shared" si="60"/>
        <v>1.8258914580681966</v>
      </c>
      <c r="Z211" s="1074">
        <f t="shared" si="60"/>
        <v>8.3090041665606407</v>
      </c>
      <c r="AA211" s="1074">
        <f t="shared" si="60"/>
        <v>3.8594171135631501</v>
      </c>
      <c r="AB211" s="1074">
        <f t="shared" si="60"/>
        <v>3.2640582737584056</v>
      </c>
      <c r="AC211" s="1074">
        <f t="shared" si="60"/>
        <v>3.6287889465221412</v>
      </c>
      <c r="AD211" s="1074">
        <f t="shared" si="60"/>
        <v>9.3997052239168362</v>
      </c>
      <c r="AE211" s="1074">
        <f t="shared" si="60"/>
        <v>3.4672029283894594</v>
      </c>
    </row>
    <row r="212" spans="4:31">
      <c r="D212" s="1207" t="str">
        <f>C136</f>
        <v>R-BLD_Det_E</v>
      </c>
      <c r="E212" s="1074">
        <f t="shared" ref="E212:AE212" si="61">G136*$BG$32</f>
        <v>61.037849854330162</v>
      </c>
      <c r="F212" s="1074">
        <f t="shared" si="61"/>
        <v>0.89402528444797336</v>
      </c>
      <c r="G212" s="1074">
        <f t="shared" si="61"/>
        <v>5.3276887743440469</v>
      </c>
      <c r="H212" s="1074">
        <f t="shared" si="61"/>
        <v>1.948203829878657</v>
      </c>
      <c r="I212" s="1074">
        <f t="shared" si="61"/>
        <v>1.8299496317555595</v>
      </c>
      <c r="J212" s="1074">
        <f t="shared" si="61"/>
        <v>1.2495579241224524</v>
      </c>
      <c r="K212" s="1074">
        <f t="shared" si="61"/>
        <v>0.8734566674721711</v>
      </c>
      <c r="L212" s="1074">
        <f t="shared" si="61"/>
        <v>1.4049725509578574</v>
      </c>
      <c r="M212" s="1074">
        <f t="shared" si="61"/>
        <v>2.3182359517518867</v>
      </c>
      <c r="N212" s="1074">
        <f t="shared" si="61"/>
        <v>1.4220328357864864</v>
      </c>
      <c r="O212" s="1074">
        <f t="shared" si="61"/>
        <v>1.4487415196429099</v>
      </c>
      <c r="P212" s="1074">
        <f t="shared" si="61"/>
        <v>2.7014607787877272</v>
      </c>
      <c r="Q212" s="1074">
        <f t="shared" si="61"/>
        <v>1.9126213940843251</v>
      </c>
      <c r="R212" s="1074">
        <f t="shared" si="61"/>
        <v>2.3659196430188798</v>
      </c>
      <c r="S212" s="1074">
        <f t="shared" si="61"/>
        <v>6.3629326156944552</v>
      </c>
      <c r="T212" s="1074">
        <f t="shared" si="61"/>
        <v>3.2236356755723348</v>
      </c>
      <c r="U212" s="1074">
        <f t="shared" si="61"/>
        <v>2.8195932084829187</v>
      </c>
      <c r="V212" s="1074">
        <f t="shared" si="61"/>
        <v>3.4286081086133131</v>
      </c>
      <c r="W212" s="1074">
        <f t="shared" si="61"/>
        <v>1.2906879573757521</v>
      </c>
      <c r="X212" s="1074">
        <f t="shared" si="61"/>
        <v>4.5524497530767594</v>
      </c>
      <c r="Y212" s="1074">
        <f t="shared" si="61"/>
        <v>0.88831127982061597</v>
      </c>
      <c r="Z212" s="1074">
        <f t="shared" si="61"/>
        <v>3.3015129086290593</v>
      </c>
      <c r="AA212" s="1074">
        <f t="shared" si="61"/>
        <v>1.646574307306071</v>
      </c>
      <c r="AB212" s="1074">
        <f t="shared" si="61"/>
        <v>1.3569251530238273</v>
      </c>
      <c r="AC212" s="1074">
        <f t="shared" si="61"/>
        <v>1.4792958035610548</v>
      </c>
      <c r="AD212" s="1074">
        <f t="shared" si="61"/>
        <v>3.6589346919580112</v>
      </c>
      <c r="AE212" s="1074">
        <f t="shared" si="61"/>
        <v>1.3315216051650403</v>
      </c>
    </row>
    <row r="213" spans="4:31">
      <c r="D213" s="1207" t="str">
        <f>C141</f>
        <v>R-BLD_Det_F</v>
      </c>
      <c r="E213" s="1074">
        <f t="shared" ref="E213:AE213" si="62">G141*$BG$33</f>
        <v>15.176054289816562</v>
      </c>
      <c r="F213" s="1074">
        <f t="shared" si="62"/>
        <v>0.2389916767154466</v>
      </c>
      <c r="G213" s="1074">
        <f t="shared" si="62"/>
        <v>1.2924187095217703</v>
      </c>
      <c r="H213" s="1074">
        <f t="shared" si="62"/>
        <v>0.4042868783342401</v>
      </c>
      <c r="I213" s="1074">
        <f t="shared" si="62"/>
        <v>0.43362705690430448</v>
      </c>
      <c r="J213" s="1074">
        <f t="shared" si="62"/>
        <v>0.3742863006135051</v>
      </c>
      <c r="K213" s="1074">
        <f t="shared" si="62"/>
        <v>0.30476851209078443</v>
      </c>
      <c r="L213" s="1074">
        <f t="shared" si="62"/>
        <v>0.31341840394548376</v>
      </c>
      <c r="M213" s="1074">
        <f t="shared" si="62"/>
        <v>0.56933378139158408</v>
      </c>
      <c r="N213" s="1074">
        <f t="shared" si="62"/>
        <v>0.42376937505589629</v>
      </c>
      <c r="O213" s="1074">
        <f t="shared" si="62"/>
        <v>0.40858360375438868</v>
      </c>
      <c r="P213" s="1074">
        <f t="shared" si="62"/>
        <v>0.58962167339926475</v>
      </c>
      <c r="Q213" s="1074">
        <f t="shared" si="62"/>
        <v>0.50756437977933444</v>
      </c>
      <c r="R213" s="1074">
        <f t="shared" si="62"/>
        <v>0.5288217286289324</v>
      </c>
      <c r="S213" s="1074">
        <f t="shared" si="62"/>
        <v>1.479048791112153</v>
      </c>
      <c r="T213" s="1074">
        <f t="shared" si="62"/>
        <v>0.70154332439219569</v>
      </c>
      <c r="U213" s="1074">
        <f t="shared" si="62"/>
        <v>0.74137711490825142</v>
      </c>
      <c r="V213" s="1074">
        <f t="shared" si="62"/>
        <v>0.94134364354381195</v>
      </c>
      <c r="W213" s="1074">
        <f t="shared" si="62"/>
        <v>0.34756643953004818</v>
      </c>
      <c r="X213" s="1074">
        <f t="shared" si="62"/>
        <v>1.066297962491096</v>
      </c>
      <c r="Y213" s="1074">
        <f t="shared" si="62"/>
        <v>0.24098557602956014</v>
      </c>
      <c r="Z213" s="1074">
        <f t="shared" si="62"/>
        <v>0.84171164068681414</v>
      </c>
      <c r="AA213" s="1074">
        <f t="shared" si="62"/>
        <v>0.47341603743049515</v>
      </c>
      <c r="AB213" s="1074">
        <f t="shared" si="62"/>
        <v>0.41410891793896593</v>
      </c>
      <c r="AC213" s="1074">
        <f t="shared" si="62"/>
        <v>0.37490761605838052</v>
      </c>
      <c r="AD213" s="1074">
        <f t="shared" si="62"/>
        <v>0.87565416709775956</v>
      </c>
      <c r="AE213" s="1074">
        <f t="shared" si="62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63">G146*$BG$34</f>
        <v>14.395781331970738</v>
      </c>
      <c r="F214" s="1079">
        <f t="shared" si="63"/>
        <v>0.23958828634560592</v>
      </c>
      <c r="G214" s="1079">
        <f t="shared" si="63"/>
        <v>0.77772242021846549</v>
      </c>
      <c r="H214" s="1079">
        <f t="shared" si="63"/>
        <v>0.37953208357328183</v>
      </c>
      <c r="I214" s="1079">
        <f t="shared" si="63"/>
        <v>0.46703350407104854</v>
      </c>
      <c r="J214" s="1079">
        <f t="shared" si="63"/>
        <v>0.35449095387604795</v>
      </c>
      <c r="K214" s="1079">
        <f t="shared" si="63"/>
        <v>0.25796646306915055</v>
      </c>
      <c r="L214" s="1079">
        <f t="shared" si="63"/>
        <v>0.29549575726826682</v>
      </c>
      <c r="M214" s="1079">
        <f t="shared" si="63"/>
        <v>0.53727407639753988</v>
      </c>
      <c r="N214" s="1079">
        <f t="shared" si="63"/>
        <v>0.37975335725895126</v>
      </c>
      <c r="O214" s="1079">
        <f t="shared" si="63"/>
        <v>0.44255900150573274</v>
      </c>
      <c r="P214" s="1079">
        <f t="shared" si="63"/>
        <v>0.51361935112513935</v>
      </c>
      <c r="Q214" s="1079">
        <f t="shared" si="63"/>
        <v>0.43183916710099479</v>
      </c>
      <c r="R214" s="1079">
        <f t="shared" si="63"/>
        <v>0.58543760280716173</v>
      </c>
      <c r="S214" s="1079">
        <f t="shared" si="63"/>
        <v>1.5969965021211692</v>
      </c>
      <c r="T214" s="1079">
        <f t="shared" si="63"/>
        <v>0.68699353430264909</v>
      </c>
      <c r="U214" s="1079">
        <f t="shared" si="63"/>
        <v>0.71616435154734781</v>
      </c>
      <c r="V214" s="1079">
        <f t="shared" si="63"/>
        <v>0.86537600077788868</v>
      </c>
      <c r="W214" s="1079">
        <f t="shared" si="63"/>
        <v>0.24539031971118641</v>
      </c>
      <c r="X214" s="1079">
        <f t="shared" si="63"/>
        <v>1.0762695652605316</v>
      </c>
      <c r="Y214" s="1079">
        <f t="shared" si="63"/>
        <v>0.28739763383425621</v>
      </c>
      <c r="Z214" s="1079">
        <f t="shared" si="63"/>
        <v>0.8597147557717455</v>
      </c>
      <c r="AA214" s="1079">
        <f t="shared" si="63"/>
        <v>0.56568179808040597</v>
      </c>
      <c r="AB214" s="1079">
        <f t="shared" si="63"/>
        <v>0.36438722529084533</v>
      </c>
      <c r="AC214" s="1079">
        <f t="shared" si="63"/>
        <v>0.39634178234487311</v>
      </c>
      <c r="AD214" s="1079">
        <f t="shared" si="63"/>
        <v>0.81402328440037397</v>
      </c>
      <c r="AE214" s="1079">
        <f t="shared" si="63"/>
        <v>0.25873255391007843</v>
      </c>
    </row>
    <row r="215" spans="4:31">
      <c r="D215" s="1207"/>
      <c r="E215" s="1207"/>
      <c r="F215" s="1207"/>
      <c r="G215" s="1207"/>
      <c r="H215" s="1207"/>
      <c r="I215" s="1207"/>
      <c r="J215" s="1207"/>
      <c r="K215" s="1207"/>
      <c r="L215" s="1207"/>
      <c r="M215" s="1207"/>
      <c r="N215" s="1207"/>
      <c r="O215" s="1207"/>
      <c r="P215" s="1207"/>
      <c r="Q215" s="1207"/>
      <c r="R215" s="1207"/>
      <c r="S215" s="1207"/>
      <c r="T215" s="1207"/>
      <c r="U215" s="1207"/>
      <c r="V215" s="1207"/>
      <c r="W215" s="1207"/>
      <c r="X215" s="1207"/>
      <c r="Y215" s="1207"/>
      <c r="Z215" s="1207"/>
      <c r="AA215" s="1207"/>
      <c r="AB215" s="1207"/>
      <c r="AC215" s="1207"/>
      <c r="AD215" s="1207"/>
      <c r="AE215" s="1207"/>
    </row>
  </sheetData>
  <mergeCells count="27">
    <mergeCell ref="BQ38:BT38"/>
    <mergeCell ref="BE53:BP53"/>
    <mergeCell ref="BQ53:BT53"/>
    <mergeCell ref="BE67:BP67"/>
    <mergeCell ref="BQ67:BT67"/>
    <mergeCell ref="BE6:BI6"/>
    <mergeCell ref="AM3:AN3"/>
    <mergeCell ref="AO3:AP3"/>
    <mergeCell ref="AS3:AT3"/>
    <mergeCell ref="AV39:AZ39"/>
    <mergeCell ref="BG33:BI33"/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819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820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1088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1088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1088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1088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1088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1088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1088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1088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1088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1" t="s">
        <v>609</v>
      </c>
      <c r="C17" s="1281"/>
      <c r="D17" s="1281"/>
      <c r="E17" s="1281"/>
      <c r="F17" s="1281"/>
      <c r="G17" s="1281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4">
        <v>2018</v>
      </c>
      <c r="R18" s="1285"/>
      <c r="S18" s="1286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2" t="s">
        <v>813</v>
      </c>
      <c r="J19" s="1283"/>
      <c r="L19" s="268"/>
      <c r="M19"/>
      <c r="P19" s="1130" t="s">
        <v>756</v>
      </c>
      <c r="Q19" s="1130" t="s">
        <v>944</v>
      </c>
      <c r="R19" s="1130" t="s">
        <v>939</v>
      </c>
      <c r="S19" s="1130" t="s">
        <v>949</v>
      </c>
      <c r="T19" s="1188" t="s">
        <v>1088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851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838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7" t="s">
        <v>633</v>
      </c>
      <c r="C4" s="1288"/>
      <c r="D4" s="1288"/>
      <c r="E4" s="1288"/>
      <c r="F4" s="1288"/>
      <c r="G4" s="1289"/>
      <c r="H4" s="1287" t="s">
        <v>634</v>
      </c>
      <c r="I4" s="1288"/>
      <c r="J4" s="1289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(ArchetypeDemand!AW50*SUM(E12+E25))/SUM($E$7:$E$25)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(ArchetypeDemand!AX50*SUM(E12+E25))/SUM($E$7:$E$25)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7" t="s">
        <v>633</v>
      </c>
      <c r="C28" s="1288"/>
      <c r="D28" s="1288"/>
      <c r="E28" s="1288"/>
      <c r="F28" s="1288"/>
      <c r="G28" s="1289"/>
      <c r="H28" s="1287" t="s">
        <v>634</v>
      </c>
      <c r="I28" s="1288"/>
      <c r="J28" s="1289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(ArchetypeDemand!AW50*SUM(E36+E49))/SUM($E$31:$E$49)-($R$51/7)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(ArchetypeDemand!AX50*SUM(E36+E49))/SUM($E$31:$E$49)-($R$51/7)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7" t="s">
        <v>633</v>
      </c>
      <c r="C4" s="1288"/>
      <c r="D4" s="1288"/>
      <c r="E4" s="1288"/>
      <c r="F4" s="1288"/>
      <c r="G4" s="1289"/>
      <c r="H4" s="1287" t="s">
        <v>634</v>
      </c>
      <c r="I4" s="1288"/>
      <c r="J4" s="1289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(ArchetypeDemand!AW51*SUM(E12+E25))/SUM($E$7:$E$25)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(ArchetypeDemand!AX51*SUM(E12+E25))/SUM($E$7:$E$25)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7" t="s">
        <v>633</v>
      </c>
      <c r="C28" s="1288"/>
      <c r="D28" s="1288"/>
      <c r="E28" s="1288"/>
      <c r="F28" s="1288"/>
      <c r="G28" s="1289"/>
      <c r="H28" s="1287" t="s">
        <v>634</v>
      </c>
      <c r="I28" s="1288"/>
      <c r="J28" s="1289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(ArchetypeDemand!AW51*SUM(E36+E49))/SUM($E$31:$E$49)-($R$51/7)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(ArchetypeDemand!AX51*SUM(E36+E49))/SUM($E$31:$E$49)-($R$51/7)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7" t="s">
        <v>633</v>
      </c>
      <c r="C4" s="1288"/>
      <c r="D4" s="1288"/>
      <c r="E4" s="1288"/>
      <c r="F4" s="1288"/>
      <c r="G4" s="1289"/>
      <c r="H4" s="1287" t="s">
        <v>634</v>
      </c>
      <c r="I4" s="1288"/>
      <c r="J4" s="1289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(ArchetypeDemand!AW52*SUM(E12+E25))/SUM($E$7:$E$25)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(ArchetypeDemand!AX52*SUM(E12+E25))/SUM($E$7:$E$25)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7" t="s">
        <v>633</v>
      </c>
      <c r="C28" s="1288"/>
      <c r="D28" s="1288"/>
      <c r="E28" s="1288"/>
      <c r="F28" s="1288"/>
      <c r="G28" s="1289"/>
      <c r="H28" s="1287" t="s">
        <v>634</v>
      </c>
      <c r="I28" s="1288"/>
      <c r="J28" s="1289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(ArchetypeDemand!AW52*SUM(E36+E49))/SUM($E$31:$E$49)-($R$51/7)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(ArchetypeDemand!AX52*SUM(E36+E49)/SUM($E$31:$E$49)-($R$51/7))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0" t="s">
        <v>631</v>
      </c>
      <c r="X16" s="1290"/>
      <c r="Y16" s="1290"/>
      <c r="Z16" s="1290" t="s">
        <v>632</v>
      </c>
      <c r="AA16" s="1290"/>
      <c r="AB16" s="1290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0" t="s">
        <v>1073</v>
      </c>
      <c r="I17" s="1290"/>
      <c r="J17" s="1290"/>
      <c r="K17" s="1290"/>
      <c r="L17" s="1290"/>
      <c r="M17" s="460"/>
      <c r="N17" s="1307" t="s">
        <v>1072</v>
      </c>
      <c r="O17" s="1308"/>
      <c r="P17" s="1308"/>
      <c r="Q17" s="1308"/>
      <c r="R17" s="1309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6" t="s">
        <v>1074</v>
      </c>
      <c r="J31" s="1306"/>
      <c r="K31" s="1306"/>
      <c r="L31" s="1306"/>
      <c r="M31" s="1306"/>
      <c r="N31" s="1306"/>
      <c r="O31" s="1306"/>
      <c r="P31" s="1306"/>
      <c r="Q31" s="1306"/>
      <c r="R31" s="1306"/>
      <c r="S31" s="1306"/>
      <c r="T31" s="1306"/>
      <c r="U31" s="1306"/>
      <c r="V31" s="1306"/>
      <c r="W31" s="1306"/>
      <c r="X31" s="1306"/>
      <c r="Y31" s="1306"/>
      <c r="Z31" s="1306"/>
      <c r="AA31" s="1306"/>
      <c r="AB31" s="1306"/>
      <c r="AC31" s="1306"/>
      <c r="AD31" s="1306"/>
      <c r="AE31" s="1306"/>
      <c r="AF31" s="1306"/>
      <c r="AG31" s="1306"/>
      <c r="AH31" s="1306"/>
      <c r="AI31" s="1306"/>
      <c r="AJ31" s="1306"/>
      <c r="AK31" s="1306"/>
      <c r="AL31" s="1306"/>
      <c r="AM31" s="1306"/>
      <c r="AN31" s="1306"/>
      <c r="AO31" s="1306"/>
      <c r="AP31" s="1306"/>
      <c r="AQ31" s="1306"/>
      <c r="AR31" s="1306"/>
      <c r="AS31" s="1306"/>
      <c r="AT31" s="1306"/>
      <c r="AU31" s="1306"/>
      <c r="AV31" s="1306"/>
      <c r="AW31" s="1306"/>
      <c r="AX31" s="1306"/>
      <c r="AY31" s="1306"/>
      <c r="AZ31" s="1306"/>
      <c r="BA31" s="1306"/>
      <c r="BB31" s="1306"/>
      <c r="BC31" s="1306"/>
      <c r="BD31" s="1306"/>
      <c r="BE31" s="1306"/>
      <c r="BF31" s="1306"/>
      <c r="BG31" s="1306"/>
      <c r="BH31" s="1306"/>
      <c r="BI31" s="1306"/>
      <c r="BJ31" s="1306"/>
      <c r="BK31" s="1306"/>
      <c r="BL31" s="1306"/>
      <c r="BM31" s="1306"/>
      <c r="BN31" s="1306"/>
      <c r="BO31" s="1306"/>
      <c r="BP31" s="1306"/>
      <c r="BQ31" s="1306"/>
      <c r="BR31" s="1306"/>
      <c r="BS31" s="1306"/>
      <c r="BT31" s="1306"/>
      <c r="BU31" s="1306"/>
      <c r="BV31" s="1306"/>
      <c r="BW31" s="1306"/>
      <c r="BX31" s="1306"/>
      <c r="BY31" s="1306"/>
      <c r="BZ31" s="1306"/>
      <c r="CA31" s="1306"/>
      <c r="CB31" s="1306"/>
      <c r="CC31" s="1306"/>
      <c r="CD31" s="1306"/>
      <c r="CE31" s="1306"/>
      <c r="CF31" s="1306"/>
      <c r="CG31" s="1306"/>
      <c r="CH31" s="1306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0" t="s">
        <v>285</v>
      </c>
      <c r="C48" s="1301"/>
      <c r="D48" s="1301"/>
      <c r="E48" s="1301"/>
      <c r="F48" s="1301"/>
      <c r="G48" s="1301"/>
      <c r="H48" s="1301"/>
      <c r="I48" s="1301"/>
      <c r="J48" s="1301"/>
      <c r="K48" s="1301"/>
      <c r="L48" s="1302"/>
      <c r="M48" s="1293" t="s">
        <v>1075</v>
      </c>
      <c r="N48" s="1294"/>
      <c r="O48" s="1295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923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0" t="s">
        <v>1069</v>
      </c>
      <c r="AN50" s="1290"/>
      <c r="AO50" s="1290"/>
      <c r="AP50" s="1290"/>
      <c r="AQ50" s="1290"/>
      <c r="AR50" s="1290"/>
      <c r="AS50" s="1190"/>
      <c r="AT50" s="1190"/>
      <c r="AU50" s="1190"/>
      <c r="AV50" s="1190"/>
      <c r="AY50" s="1190"/>
      <c r="AZ50" s="1290" t="s">
        <v>1090</v>
      </c>
      <c r="BA50" s="1290"/>
      <c r="BB50" s="1290"/>
      <c r="BC50" s="1290"/>
      <c r="BD50" s="1290"/>
      <c r="BE50" s="1290"/>
      <c r="BF50" s="1290"/>
      <c r="BG50" s="1290"/>
      <c r="BH50" s="1290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925</v>
      </c>
      <c r="AN51" s="1043" t="s">
        <v>924</v>
      </c>
      <c r="AO51" s="1043" t="s">
        <v>890</v>
      </c>
      <c r="AP51" s="1043" t="s">
        <v>891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924</v>
      </c>
      <c r="AZ51" s="1117" t="s">
        <v>924</v>
      </c>
      <c r="BA51" s="1117" t="s">
        <v>890</v>
      </c>
      <c r="BB51" s="1117" t="s">
        <v>891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1089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892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892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893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893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894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894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895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895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896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896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897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897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898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898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899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899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900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900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901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901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902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902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903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903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904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904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905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905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906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906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907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907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908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908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926</v>
      </c>
      <c r="AN69" s="187" t="s">
        <v>909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909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910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910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911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911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912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912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913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913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914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914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915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915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916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916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917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917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918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918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919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919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920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920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921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921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3" t="s">
        <v>346</v>
      </c>
      <c r="T82" s="1304"/>
      <c r="U82" s="1304"/>
      <c r="V82" s="1304"/>
      <c r="W82" s="1304"/>
      <c r="X82" s="1304"/>
      <c r="Y82" s="1304"/>
      <c r="Z82" s="1305"/>
      <c r="AB82" s="1291" t="s">
        <v>347</v>
      </c>
      <c r="AC82" s="1291"/>
      <c r="AD82" s="1291"/>
      <c r="AE82" s="1291"/>
      <c r="AF82" s="1292"/>
      <c r="AG82" s="123" t="s">
        <v>300</v>
      </c>
      <c r="AM82" s="473" t="s">
        <v>333</v>
      </c>
      <c r="AN82" s="186" t="s">
        <v>922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922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1"/>
      <c r="AC83" s="1291"/>
      <c r="AD83" s="1291"/>
      <c r="AE83" s="1291"/>
      <c r="AF83" s="1292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923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1037</v>
      </c>
      <c r="AQ86" s="460"/>
      <c r="AR86" s="460"/>
      <c r="AS86" s="460"/>
      <c r="AT86" s="460"/>
      <c r="AW86" s="32" t="s">
        <v>1091</v>
      </c>
      <c r="AZ86" s="1284" t="s">
        <v>1076</v>
      </c>
      <c r="BA86" s="1285"/>
      <c r="BB86" s="1285"/>
      <c r="BC86" s="1285"/>
      <c r="BD86" s="1285"/>
      <c r="BE86" s="1285"/>
      <c r="BF86" s="1285" t="s">
        <v>1077</v>
      </c>
      <c r="BG86" s="1285"/>
      <c r="BH86" s="1285"/>
      <c r="BI86" s="1285" t="s">
        <v>1077</v>
      </c>
      <c r="BJ86" s="1285"/>
      <c r="BK86" s="1285"/>
      <c r="BM86" s="1290" t="s">
        <v>1070</v>
      </c>
      <c r="BN86" s="1290"/>
      <c r="BO86" s="1290"/>
      <c r="BP86" s="1290"/>
      <c r="BQ86" s="1290"/>
      <c r="BR86" s="1290"/>
      <c r="BS86" s="1290"/>
      <c r="BT86" s="1290"/>
      <c r="BU86" s="1290"/>
      <c r="BV86" s="1290"/>
      <c r="BW86" s="1290"/>
      <c r="BX86" s="1290"/>
      <c r="BY86" s="1290"/>
      <c r="BZ86" s="1290"/>
      <c r="CA86" s="1290"/>
      <c r="CB86" s="1290"/>
      <c r="CC86" s="1290"/>
      <c r="CD86" s="1290"/>
      <c r="CE86" s="1290"/>
      <c r="CF86" s="1290"/>
      <c r="CG86" s="1290"/>
      <c r="CH86" s="1290"/>
      <c r="CI86" s="1290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6" t="s">
        <v>1036</v>
      </c>
      <c r="AQ87" s="1297"/>
      <c r="AR87" s="1297"/>
      <c r="AS87" s="1297"/>
      <c r="AT87" s="1297"/>
      <c r="AV87" s="1109" t="s">
        <v>1040</v>
      </c>
      <c r="AW87" s="1298" t="s">
        <v>1041</v>
      </c>
      <c r="AX87" s="1299"/>
      <c r="AY87" s="1299"/>
      <c r="AZ87" s="1284">
        <v>2018</v>
      </c>
      <c r="BA87" s="1285"/>
      <c r="BB87" s="1285"/>
      <c r="BC87" s="1285">
        <v>2040</v>
      </c>
      <c r="BD87" s="1285"/>
      <c r="BE87" s="1286"/>
      <c r="BF87" s="1284">
        <v>2040</v>
      </c>
      <c r="BG87" s="1285"/>
      <c r="BH87" s="1286"/>
      <c r="BI87" s="1284">
        <v>2070</v>
      </c>
      <c r="BJ87" s="1285"/>
      <c r="BK87" s="1286"/>
      <c r="BM87" s="1116" t="s">
        <v>1042</v>
      </c>
      <c r="BN87" s="1117" t="s">
        <v>1043</v>
      </c>
      <c r="BO87" s="1117" t="s">
        <v>1044</v>
      </c>
      <c r="BP87" s="1117" t="s">
        <v>1045</v>
      </c>
      <c r="BQ87" s="1116" t="s">
        <v>1046</v>
      </c>
      <c r="BR87" s="1117" t="s">
        <v>1047</v>
      </c>
      <c r="BS87" s="1117" t="s">
        <v>1048</v>
      </c>
      <c r="BT87" s="1117" t="s">
        <v>1049</v>
      </c>
      <c r="BU87" s="1116" t="s">
        <v>1050</v>
      </c>
      <c r="BV87" s="1117" t="s">
        <v>1051</v>
      </c>
      <c r="BW87" s="1117" t="s">
        <v>1052</v>
      </c>
      <c r="BX87" s="1117" t="s">
        <v>1053</v>
      </c>
      <c r="BY87" s="1116" t="s">
        <v>1054</v>
      </c>
      <c r="BZ87" s="1117" t="s">
        <v>1055</v>
      </c>
      <c r="CA87" s="1117" t="s">
        <v>1056</v>
      </c>
      <c r="CB87" s="1117" t="s">
        <v>1057</v>
      </c>
      <c r="CC87" s="1116" t="s">
        <v>1058</v>
      </c>
      <c r="CD87" s="1117" t="s">
        <v>1059</v>
      </c>
      <c r="CE87" s="1117" t="s">
        <v>1060</v>
      </c>
      <c r="CF87" s="1117" t="s">
        <v>1061</v>
      </c>
      <c r="CG87" s="1116" t="s">
        <v>1062</v>
      </c>
      <c r="CH87" s="1117" t="s">
        <v>1063</v>
      </c>
      <c r="CI87" s="1117" t="s">
        <v>1064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1038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310" t="s">
        <v>896</v>
      </c>
      <c r="BN88" s="1310" t="s">
        <v>42</v>
      </c>
      <c r="BO88" s="1113" t="s">
        <v>1065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1039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1"/>
      <c r="BN89" s="1311"/>
      <c r="BO89" s="1113" t="s">
        <v>1066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1008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311"/>
      <c r="BN90" s="1310" t="s">
        <v>1067</v>
      </c>
      <c r="BO90" s="1113" t="s">
        <v>1065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1009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311"/>
      <c r="BN91" s="1311"/>
      <c r="BO91" s="1113" t="s">
        <v>1066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1010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311"/>
      <c r="BN92" s="1310" t="s">
        <v>1068</v>
      </c>
      <c r="BO92" s="1113" t="s">
        <v>1065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311"/>
      <c r="BN93" s="1311"/>
      <c r="BO93" s="1113" t="s">
        <v>1066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1011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310" t="s">
        <v>894</v>
      </c>
      <c r="BN94" s="1310" t="s">
        <v>42</v>
      </c>
      <c r="BO94" s="1113" t="s">
        <v>1065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1012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311"/>
      <c r="BN95" s="1311"/>
      <c r="BO95" s="1113" t="s">
        <v>1066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311"/>
      <c r="BN96" s="1310" t="s">
        <v>1067</v>
      </c>
      <c r="BO96" s="1113" t="s">
        <v>1065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1013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311"/>
      <c r="BN97" s="1311"/>
      <c r="BO97" s="1113" t="s">
        <v>1066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1014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311"/>
      <c r="BN98" s="1310" t="s">
        <v>1068</v>
      </c>
      <c r="BO98" s="1113" t="s">
        <v>1065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1015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311"/>
      <c r="BN99" s="1311"/>
      <c r="BO99" s="1113" t="s">
        <v>1066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310" t="s">
        <v>893</v>
      </c>
      <c r="BN100" s="1310" t="s">
        <v>42</v>
      </c>
      <c r="BO100" s="1113" t="s">
        <v>1065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1016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311"/>
      <c r="BN101" s="1311"/>
      <c r="BO101" s="1113" t="s">
        <v>1066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1017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311"/>
      <c r="BN102" s="1310" t="s">
        <v>1067</v>
      </c>
      <c r="BO102" s="1113" t="s">
        <v>1065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1018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311"/>
      <c r="BN103" s="1311"/>
      <c r="BO103" s="1113" t="s">
        <v>1066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1019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311"/>
      <c r="BN104" s="1310" t="s">
        <v>1068</v>
      </c>
      <c r="BO104" s="1113" t="s">
        <v>1065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1020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311"/>
      <c r="BN105" s="1311"/>
      <c r="BO105" s="1113" t="s">
        <v>1066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1021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310" t="s">
        <v>326</v>
      </c>
      <c r="BN106" s="1310" t="s">
        <v>42</v>
      </c>
      <c r="BO106" s="1113" t="s">
        <v>1065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1022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311"/>
      <c r="BN107" s="1311"/>
      <c r="BO107" s="1113" t="s">
        <v>1066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1023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311"/>
      <c r="BN108" s="1310" t="s">
        <v>1067</v>
      </c>
      <c r="BO108" s="1113" t="s">
        <v>1065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1024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311"/>
      <c r="BN109" s="1311"/>
      <c r="BO109" s="1113" t="s">
        <v>1066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1025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311"/>
      <c r="BN110" s="1310" t="s">
        <v>1068</v>
      </c>
      <c r="BO110" s="1113" t="s">
        <v>1065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1026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311"/>
      <c r="BN111" s="1311"/>
      <c r="BO111" s="1113" t="s">
        <v>1066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1027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310" t="s">
        <v>899</v>
      </c>
      <c r="BN112" s="1310" t="s">
        <v>42</v>
      </c>
      <c r="BO112" s="1113" t="s">
        <v>1065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1028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311"/>
      <c r="BN113" s="1311"/>
      <c r="BO113" s="1113" t="s">
        <v>1066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1029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311"/>
      <c r="BN114" s="1310" t="s">
        <v>1067</v>
      </c>
      <c r="BO114" s="1113" t="s">
        <v>1065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1030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311"/>
      <c r="BN115" s="1311"/>
      <c r="BO115" s="1113" t="s">
        <v>1066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1031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311"/>
      <c r="BN116" s="1310" t="s">
        <v>1068</v>
      </c>
      <c r="BO116" s="1113" t="s">
        <v>1065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1032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311"/>
      <c r="BN117" s="1311"/>
      <c r="BO117" s="1113" t="s">
        <v>1066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1033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310" t="s">
        <v>42</v>
      </c>
      <c r="BO118" s="1113" t="s">
        <v>1065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1034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311"/>
      <c r="BO119" s="1113" t="s">
        <v>1066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1035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310" t="s">
        <v>1067</v>
      </c>
      <c r="BO120" s="1113" t="s">
        <v>1065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311"/>
      <c r="BO121" s="1113" t="s">
        <v>1066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1068</v>
      </c>
      <c r="BO122" s="1113" t="s">
        <v>1065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1071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1066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310" t="s">
        <v>336</v>
      </c>
      <c r="BN124" s="1310" t="s">
        <v>42</v>
      </c>
      <c r="BO124" s="1113" t="s">
        <v>1065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311"/>
      <c r="BN125" s="1311"/>
      <c r="BO125" s="1113" t="s">
        <v>1066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311"/>
      <c r="BN126" s="1310" t="s">
        <v>1067</v>
      </c>
      <c r="BO126" s="1113" t="s">
        <v>1065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311"/>
      <c r="BN127" s="1311"/>
      <c r="BO127" s="1113" t="s">
        <v>1066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311"/>
      <c r="BN128" s="1310" t="s">
        <v>1068</v>
      </c>
      <c r="BO128" s="1113" t="s">
        <v>1065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311"/>
      <c r="BN129" s="1311"/>
      <c r="BO129" s="1113" t="s">
        <v>1066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310" t="s">
        <v>905</v>
      </c>
      <c r="BN130" s="1310" t="s">
        <v>42</v>
      </c>
      <c r="BO130" s="1113" t="s">
        <v>1065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311"/>
      <c r="BN131" s="1311"/>
      <c r="BO131" s="1113" t="s">
        <v>1066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311"/>
      <c r="BN132" s="1310" t="s">
        <v>1067</v>
      </c>
      <c r="BO132" s="1113" t="s">
        <v>1065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311"/>
      <c r="BN133" s="1311"/>
      <c r="BO133" s="1113" t="s">
        <v>1066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311"/>
      <c r="BN134" s="1310" t="s">
        <v>1068</v>
      </c>
      <c r="BO134" s="1113" t="s">
        <v>1065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311"/>
      <c r="BN135" s="1311"/>
      <c r="BO135" s="1113" t="s">
        <v>1066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310" t="s">
        <v>903</v>
      </c>
      <c r="BN136" s="1310" t="s">
        <v>42</v>
      </c>
      <c r="BO136" s="1113" t="s">
        <v>1065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311"/>
      <c r="BN137" s="1311"/>
      <c r="BO137" s="1113" t="s">
        <v>1066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311"/>
      <c r="BN138" s="1310" t="s">
        <v>1067</v>
      </c>
      <c r="BO138" s="1113" t="s">
        <v>1065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311"/>
      <c r="BN139" s="1311"/>
      <c r="BO139" s="1113" t="s">
        <v>1066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311"/>
      <c r="BN140" s="1310" t="s">
        <v>1068</v>
      </c>
      <c r="BO140" s="1113" t="s">
        <v>1065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311"/>
      <c r="BN141" s="1311"/>
      <c r="BO141" s="1113" t="s">
        <v>1066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310" t="s">
        <v>904</v>
      </c>
      <c r="BN142" s="1310" t="s">
        <v>42</v>
      </c>
      <c r="BO142" s="1113" t="s">
        <v>1065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311"/>
      <c r="BN143" s="1311"/>
      <c r="BO143" s="1113" t="s">
        <v>1066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311"/>
      <c r="BN144" s="1310" t="s">
        <v>1067</v>
      </c>
      <c r="BO144" s="1113" t="s">
        <v>1065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311"/>
      <c r="BN145" s="1311"/>
      <c r="BO145" s="1113" t="s">
        <v>1066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311"/>
      <c r="BN146" s="1310" t="s">
        <v>1068</v>
      </c>
      <c r="BO146" s="1113" t="s">
        <v>1065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311"/>
      <c r="BN147" s="1311"/>
      <c r="BO147" s="1113" t="s">
        <v>1066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310" t="s">
        <v>910</v>
      </c>
      <c r="BN148" s="1310" t="s">
        <v>42</v>
      </c>
      <c r="BO148" s="1113" t="s">
        <v>1065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311"/>
      <c r="BN149" s="1311"/>
      <c r="BO149" s="1113" t="s">
        <v>1066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311"/>
      <c r="BN150" s="1310" t="s">
        <v>1067</v>
      </c>
      <c r="BO150" s="1113" t="s">
        <v>1065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311"/>
      <c r="BN151" s="1311"/>
      <c r="BO151" s="1113" t="s">
        <v>1066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311"/>
      <c r="BN152" s="1310" t="s">
        <v>1068</v>
      </c>
      <c r="BO152" s="1113" t="s">
        <v>1065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311"/>
      <c r="BN153" s="1311"/>
      <c r="BO153" s="1113" t="s">
        <v>1066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310" t="s">
        <v>909</v>
      </c>
      <c r="BN154" s="1310" t="s">
        <v>42</v>
      </c>
      <c r="BO154" s="1113" t="s">
        <v>1065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311"/>
      <c r="BN155" s="1311"/>
      <c r="BO155" s="1113" t="s">
        <v>1066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311"/>
      <c r="BN156" s="1310" t="s">
        <v>1067</v>
      </c>
      <c r="BO156" s="1113" t="s">
        <v>1065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311"/>
      <c r="BN157" s="1311"/>
      <c r="BO157" s="1113" t="s">
        <v>1066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311"/>
      <c r="BN158" s="1310" t="s">
        <v>1068</v>
      </c>
      <c r="BO158" s="1113" t="s">
        <v>1065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311"/>
      <c r="BN159" s="1311"/>
      <c r="BO159" s="1113" t="s">
        <v>1066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310" t="s">
        <v>908</v>
      </c>
      <c r="BN160" s="1310" t="s">
        <v>42</v>
      </c>
      <c r="BO160" s="1113" t="s">
        <v>1065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311"/>
      <c r="BN161" s="1311"/>
      <c r="BO161" s="1113" t="s">
        <v>1066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311"/>
      <c r="BN162" s="1310" t="s">
        <v>1067</v>
      </c>
      <c r="BO162" s="1113" t="s">
        <v>1065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311"/>
      <c r="BN163" s="1311"/>
      <c r="BO163" s="1113" t="s">
        <v>1066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311"/>
      <c r="BN164" s="1310" t="s">
        <v>1068</v>
      </c>
      <c r="BO164" s="1113" t="s">
        <v>1065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311"/>
      <c r="BN165" s="1311"/>
      <c r="BO165" s="1113" t="s">
        <v>1066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310" t="s">
        <v>906</v>
      </c>
      <c r="BN166" s="1310" t="s">
        <v>42</v>
      </c>
      <c r="BO166" s="1113" t="s">
        <v>1065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311"/>
      <c r="BN167" s="1311"/>
      <c r="BO167" s="1113" t="s">
        <v>1066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311"/>
      <c r="BN168" s="1310" t="s">
        <v>1067</v>
      </c>
      <c r="BO168" s="1113" t="s">
        <v>1065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311"/>
      <c r="BN169" s="1311"/>
      <c r="BO169" s="1113" t="s">
        <v>1066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311"/>
      <c r="BN170" s="1310" t="s">
        <v>1068</v>
      </c>
      <c r="BO170" s="1113" t="s">
        <v>1065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311"/>
      <c r="BN171" s="1311"/>
      <c r="BO171" s="1113" t="s">
        <v>1066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310" t="s">
        <v>907</v>
      </c>
      <c r="BN172" s="1310" t="s">
        <v>42</v>
      </c>
      <c r="BO172" s="1113" t="s">
        <v>1065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311"/>
      <c r="BN173" s="1311"/>
      <c r="BO173" s="1113" t="s">
        <v>1066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311"/>
      <c r="BN174" s="1310" t="s">
        <v>1067</v>
      </c>
      <c r="BO174" s="1113" t="s">
        <v>1065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311"/>
      <c r="BN175" s="1311"/>
      <c r="BO175" s="1113" t="s">
        <v>1066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311"/>
      <c r="BN176" s="1310" t="s">
        <v>1068</v>
      </c>
      <c r="BO176" s="1113" t="s">
        <v>1065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311"/>
      <c r="BN177" s="1311"/>
      <c r="BO177" s="1113" t="s">
        <v>1066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310" t="s">
        <v>913</v>
      </c>
      <c r="BN178" s="1310" t="s">
        <v>42</v>
      </c>
      <c r="BO178" s="1113" t="s">
        <v>1065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311"/>
      <c r="BN179" s="1311"/>
      <c r="BO179" s="1113" t="s">
        <v>1066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311"/>
      <c r="BN180" s="1310" t="s">
        <v>1067</v>
      </c>
      <c r="BO180" s="1113" t="s">
        <v>1065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311"/>
      <c r="BN181" s="1311"/>
      <c r="BO181" s="1113" t="s">
        <v>1066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311"/>
      <c r="BN182" s="1310" t="s">
        <v>1068</v>
      </c>
      <c r="BO182" s="1113" t="s">
        <v>1065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311"/>
      <c r="BN183" s="1311"/>
      <c r="BO183" s="1113" t="s">
        <v>1066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310" t="s">
        <v>911</v>
      </c>
      <c r="BN184" s="1310" t="s">
        <v>42</v>
      </c>
      <c r="BO184" s="1113" t="s">
        <v>1065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311"/>
      <c r="BN185" s="1311"/>
      <c r="BO185" s="1113" t="s">
        <v>1066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311"/>
      <c r="BN186" s="1310" t="s">
        <v>1067</v>
      </c>
      <c r="BO186" s="1113" t="s">
        <v>1065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311"/>
      <c r="BN187" s="1311"/>
      <c r="BO187" s="1113" t="s">
        <v>1066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311"/>
      <c r="BN188" s="1310" t="s">
        <v>1068</v>
      </c>
      <c r="BO188" s="1113" t="s">
        <v>1065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311"/>
      <c r="BN189" s="1311"/>
      <c r="BO189" s="1113" t="s">
        <v>1066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310" t="s">
        <v>912</v>
      </c>
      <c r="BN190" s="1310" t="s">
        <v>42</v>
      </c>
      <c r="BO190" s="1113" t="s">
        <v>1065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311"/>
      <c r="BN191" s="1311"/>
      <c r="BO191" s="1113" t="s">
        <v>1066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311"/>
      <c r="BN192" s="1310" t="s">
        <v>1067</v>
      </c>
      <c r="BO192" s="1113" t="s">
        <v>1065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311"/>
      <c r="BN193" s="1311"/>
      <c r="BO193" s="1113" t="s">
        <v>1066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311"/>
      <c r="BN194" s="1310" t="s">
        <v>1068</v>
      </c>
      <c r="BO194" s="1113" t="s">
        <v>1065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311"/>
      <c r="BN195" s="1311"/>
      <c r="BO195" s="1113" t="s">
        <v>1066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310" t="s">
        <v>914</v>
      </c>
      <c r="BN196" s="1310" t="s">
        <v>42</v>
      </c>
      <c r="BO196" s="1113" t="s">
        <v>1065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311"/>
      <c r="BN197" s="1311"/>
      <c r="BO197" s="1113" t="s">
        <v>1066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311"/>
      <c r="BN198" s="1310" t="s">
        <v>1067</v>
      </c>
      <c r="BO198" s="1113" t="s">
        <v>1065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311"/>
      <c r="BN199" s="1311"/>
      <c r="BO199" s="1113" t="s">
        <v>1066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311"/>
      <c r="BN200" s="1310" t="s">
        <v>1068</v>
      </c>
      <c r="BO200" s="1113" t="s">
        <v>1065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311"/>
      <c r="BN201" s="1311"/>
      <c r="BO201" s="1113" t="s">
        <v>1066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310" t="s">
        <v>915</v>
      </c>
      <c r="BN202" s="1310" t="s">
        <v>42</v>
      </c>
      <c r="BO202" s="1113" t="s">
        <v>1065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311"/>
      <c r="BN203" s="1311"/>
      <c r="BO203" s="1113" t="s">
        <v>1066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311"/>
      <c r="BN204" s="1310" t="s">
        <v>1067</v>
      </c>
      <c r="BO204" s="1113" t="s">
        <v>1065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311"/>
      <c r="BN205" s="1311"/>
      <c r="BO205" s="1113" t="s">
        <v>1066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311"/>
      <c r="BN206" s="1310" t="s">
        <v>1068</v>
      </c>
      <c r="BO206" s="1113" t="s">
        <v>1065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311"/>
      <c r="BN207" s="1311"/>
      <c r="BO207" s="1113" t="s">
        <v>1066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310" t="s">
        <v>917</v>
      </c>
      <c r="BN208" s="1310" t="s">
        <v>42</v>
      </c>
      <c r="BO208" s="1113" t="s">
        <v>1065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311"/>
      <c r="BN209" s="1311"/>
      <c r="BO209" s="1113" t="s">
        <v>1066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311"/>
      <c r="BN210" s="1310" t="s">
        <v>1067</v>
      </c>
      <c r="BO210" s="1113" t="s">
        <v>1065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311"/>
      <c r="BN211" s="1311"/>
      <c r="BO211" s="1113" t="s">
        <v>1066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311"/>
      <c r="BN212" s="1310" t="s">
        <v>1068</v>
      </c>
      <c r="BO212" s="1113" t="s">
        <v>1065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311"/>
      <c r="BN213" s="1311"/>
      <c r="BO213" s="1113" t="s">
        <v>1066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310" t="s">
        <v>918</v>
      </c>
      <c r="BN214" s="1310" t="s">
        <v>42</v>
      </c>
      <c r="BO214" s="1113" t="s">
        <v>1065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311"/>
      <c r="BN215" s="1311"/>
      <c r="BO215" s="1113" t="s">
        <v>1066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311"/>
      <c r="BN216" s="1310" t="s">
        <v>1067</v>
      </c>
      <c r="BO216" s="1113" t="s">
        <v>1065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311"/>
      <c r="BN217" s="1311"/>
      <c r="BO217" s="1113" t="s">
        <v>1066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311"/>
      <c r="BN218" s="1310" t="s">
        <v>1068</v>
      </c>
      <c r="BO218" s="1113" t="s">
        <v>1065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311"/>
      <c r="BN219" s="1311"/>
      <c r="BO219" s="1113" t="s">
        <v>1066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310" t="s">
        <v>919</v>
      </c>
      <c r="BN220" s="1310" t="s">
        <v>42</v>
      </c>
      <c r="BO220" s="1113" t="s">
        <v>1065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311"/>
      <c r="BN221" s="1311"/>
      <c r="BO221" s="1113" t="s">
        <v>1066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311"/>
      <c r="BN222" s="1310" t="s">
        <v>1067</v>
      </c>
      <c r="BO222" s="1113" t="s">
        <v>1065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311"/>
      <c r="BN223" s="1311"/>
      <c r="BO223" s="1113" t="s">
        <v>1066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311"/>
      <c r="BN224" s="1310" t="s">
        <v>1068</v>
      </c>
      <c r="BO224" s="1113" t="s">
        <v>1065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311"/>
      <c r="BN225" s="1311"/>
      <c r="BO225" s="1113" t="s">
        <v>1066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310" t="s">
        <v>920</v>
      </c>
      <c r="BN226" s="1310" t="s">
        <v>42</v>
      </c>
      <c r="BO226" s="1113" t="s">
        <v>1065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311"/>
      <c r="BN227" s="1311"/>
      <c r="BO227" s="1113" t="s">
        <v>1066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311"/>
      <c r="BN228" s="1310" t="s">
        <v>1067</v>
      </c>
      <c r="BO228" s="1113" t="s">
        <v>1065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311"/>
      <c r="BN229" s="1311"/>
      <c r="BO229" s="1113" t="s">
        <v>1066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311"/>
      <c r="BN230" s="1310" t="s">
        <v>1068</v>
      </c>
      <c r="BO230" s="1113" t="s">
        <v>1065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311"/>
      <c r="BN231" s="1311"/>
      <c r="BO231" s="1113" t="s">
        <v>1066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310" t="s">
        <v>922</v>
      </c>
      <c r="BN232" s="1310" t="s">
        <v>42</v>
      </c>
      <c r="BO232" s="1113" t="s">
        <v>1065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311"/>
      <c r="BN233" s="1311"/>
      <c r="BO233" s="1113" t="s">
        <v>1066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311"/>
      <c r="BN234" s="1310" t="s">
        <v>1067</v>
      </c>
      <c r="BO234" s="1113" t="s">
        <v>1065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311"/>
      <c r="BN235" s="1311"/>
      <c r="BO235" s="1113" t="s">
        <v>1066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311"/>
      <c r="BN236" s="1310" t="s">
        <v>1068</v>
      </c>
      <c r="BO236" s="1113" t="s">
        <v>1065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311"/>
      <c r="BN237" s="1311"/>
      <c r="BO237" s="1113" t="s">
        <v>1066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310" t="s">
        <v>921</v>
      </c>
      <c r="BN238" s="1310" t="s">
        <v>42</v>
      </c>
      <c r="BO238" s="1113" t="s">
        <v>1065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311"/>
      <c r="BN239" s="1311"/>
      <c r="BO239" s="1113" t="s">
        <v>1066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311"/>
      <c r="BN240" s="1310" t="s">
        <v>1067</v>
      </c>
      <c r="BO240" s="1113" t="s">
        <v>1065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311"/>
      <c r="BN241" s="1311"/>
      <c r="BO241" s="1113" t="s">
        <v>1066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311"/>
      <c r="BN242" s="1310" t="s">
        <v>1068</v>
      </c>
      <c r="BO242" s="1113" t="s">
        <v>1065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311"/>
      <c r="BN243" s="1311"/>
      <c r="BO243" s="1113" t="s">
        <v>1066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2" t="s">
        <v>409</v>
      </c>
      <c r="B1" s="1312"/>
      <c r="C1" s="1312"/>
      <c r="D1" s="1312"/>
      <c r="E1" s="1312"/>
      <c r="F1" s="1312"/>
      <c r="G1" s="1312"/>
      <c r="H1" s="1312"/>
      <c r="I1" s="1312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2" t="s">
        <v>476</v>
      </c>
      <c r="B1" s="1312"/>
      <c r="C1" s="1312"/>
      <c r="D1" s="1312"/>
      <c r="E1" s="1312"/>
      <c r="F1" s="1312"/>
      <c r="G1" s="1312"/>
      <c r="H1" s="1312"/>
      <c r="I1" s="1312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2" t="s">
        <v>478</v>
      </c>
      <c r="B1" s="1312"/>
      <c r="C1" s="1312"/>
      <c r="D1" s="1312"/>
      <c r="E1" s="1312"/>
      <c r="F1" s="1312"/>
      <c r="G1" s="1312"/>
      <c r="H1" s="1312"/>
      <c r="I1" s="1312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2022-07-01T16:24:44Z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276073634624481</vt:r8>
  </property>
</Properties>
</file>