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8AB30573-38EF-46DF-A8F6-E1E5AC7528D3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1" i="5" l="1" a="1"/>
  <c r="L91" i="5" s="1"/>
  <c r="O91" i="5" s="1"/>
  <c r="L64" i="5" a="1"/>
  <c r="L64" i="5" s="1"/>
  <c r="O64" i="5" s="1"/>
  <c r="M91" i="5"/>
  <c r="M64" i="5"/>
  <c r="L37" i="5" a="1"/>
  <c r="L37" i="5" s="1"/>
  <c r="O37" i="5" s="1"/>
  <c r="M37" i="5"/>
  <c r="L10" i="5" a="1"/>
  <c r="L10" i="5" s="1"/>
  <c r="O10" i="5" s="1"/>
  <c r="M10" i="5"/>
  <c r="G127" i="5" a="1"/>
  <c r="G127" i="5" s="1"/>
  <c r="G97" i="5"/>
  <c r="G128" i="5" a="1"/>
  <c r="G128" i="5" s="1"/>
  <c r="G129" i="5" a="1"/>
  <c r="G129" i="5" s="1"/>
  <c r="G130" i="5" a="1"/>
  <c r="G130" i="5" s="1"/>
  <c r="H119" i="5" a="1"/>
  <c r="H119" i="5" s="1"/>
  <c r="G100" i="5"/>
  <c r="G99" i="5"/>
  <c r="G98" i="5"/>
  <c r="H97" i="5"/>
  <c r="U8" i="5" l="1"/>
  <c r="T8" i="5"/>
  <c r="M66" i="5"/>
  <c r="L66" i="5" s="1" a="1"/>
  <c r="L66" i="5" s="1"/>
  <c r="O66" i="5" s="1"/>
  <c r="M67" i="5"/>
  <c r="L67" i="5" s="1" a="1"/>
  <c r="L67" i="5" s="1"/>
  <c r="O67" i="5" s="1"/>
  <c r="M68" i="5"/>
  <c r="L68" i="5" s="1" a="1"/>
  <c r="L68" i="5" s="1"/>
  <c r="O68" i="5" s="1"/>
  <c r="M69" i="5"/>
  <c r="L69" i="5" s="1" a="1"/>
  <c r="L69" i="5" s="1"/>
  <c r="O69" i="5" s="1"/>
  <c r="M70" i="5"/>
  <c r="L70" i="5" s="1" a="1"/>
  <c r="L70" i="5" s="1"/>
  <c r="O70" i="5" s="1"/>
  <c r="M71" i="5"/>
  <c r="L71" i="5" s="1" a="1"/>
  <c r="L71" i="5" s="1"/>
  <c r="O71" i="5" s="1"/>
  <c r="M72" i="5"/>
  <c r="L72" i="5" s="1" a="1"/>
  <c r="L72" i="5" s="1"/>
  <c r="O72" i="5" s="1"/>
  <c r="M73" i="5"/>
  <c r="L73" i="5" s="1" a="1"/>
  <c r="L73" i="5" s="1"/>
  <c r="O73" i="5" s="1"/>
  <c r="M74" i="5"/>
  <c r="L74" i="5" s="1" a="1"/>
  <c r="L74" i="5" s="1"/>
  <c r="O74" i="5" s="1"/>
  <c r="M75" i="5"/>
  <c r="L75" i="5" s="1" a="1"/>
  <c r="L75" i="5" s="1"/>
  <c r="O75" i="5" s="1"/>
  <c r="M76" i="5"/>
  <c r="L76" i="5" s="1" a="1"/>
  <c r="L76" i="5" s="1"/>
  <c r="O76" i="5" s="1"/>
  <c r="M77" i="5"/>
  <c r="L77" i="5" s="1" a="1"/>
  <c r="L77" i="5" s="1"/>
  <c r="O77" i="5" s="1"/>
  <c r="M78" i="5"/>
  <c r="L78" i="5" s="1" a="1"/>
  <c r="L78" i="5" s="1"/>
  <c r="O78" i="5" s="1"/>
  <c r="M79" i="5"/>
  <c r="L79" i="5" s="1" a="1"/>
  <c r="L79" i="5" s="1"/>
  <c r="O79" i="5" s="1"/>
  <c r="M80" i="5"/>
  <c r="L80" i="5" s="1" a="1"/>
  <c r="L80" i="5" s="1"/>
  <c r="O80" i="5" s="1"/>
  <c r="M81" i="5"/>
  <c r="L81" i="5" s="1" a="1"/>
  <c r="L81" i="5" s="1"/>
  <c r="O81" i="5" s="1"/>
  <c r="M82" i="5"/>
  <c r="L82" i="5" s="1" a="1"/>
  <c r="L82" i="5" s="1"/>
  <c r="O82" i="5" s="1"/>
  <c r="M83" i="5"/>
  <c r="L83" i="5" s="1" a="1"/>
  <c r="L83" i="5" s="1"/>
  <c r="O83" i="5" s="1"/>
  <c r="M84" i="5"/>
  <c r="L84" i="5" s="1" a="1"/>
  <c r="L84" i="5" s="1"/>
  <c r="O84" i="5" s="1"/>
  <c r="M85" i="5"/>
  <c r="L85" i="5" s="1" a="1"/>
  <c r="L85" i="5" s="1"/>
  <c r="O85" i="5" s="1"/>
  <c r="M86" i="5"/>
  <c r="L86" i="5" s="1" a="1"/>
  <c r="L86" i="5" s="1"/>
  <c r="O86" i="5" s="1"/>
  <c r="M87" i="5"/>
  <c r="L87" i="5" s="1" a="1"/>
  <c r="L87" i="5" s="1"/>
  <c r="O87" i="5" s="1"/>
  <c r="M88" i="5"/>
  <c r="L88" i="5" s="1" a="1"/>
  <c r="L88" i="5" s="1"/>
  <c r="O88" i="5" s="1"/>
  <c r="M89" i="5"/>
  <c r="L89" i="5" s="1" a="1"/>
  <c r="L89" i="5" s="1"/>
  <c r="O89" i="5" s="1"/>
  <c r="M90" i="5"/>
  <c r="L90" i="5" s="1" a="1"/>
  <c r="L90" i="5" s="1"/>
  <c r="O90" i="5" s="1"/>
  <c r="M65" i="5"/>
  <c r="L65" i="5" s="1" a="1"/>
  <c r="L65" i="5" s="1"/>
  <c r="O65" i="5" s="1"/>
  <c r="M38" i="5"/>
  <c r="L38" i="5" s="1" a="1"/>
  <c r="L38" i="5" s="1"/>
  <c r="O38" i="5" s="1"/>
  <c r="M39" i="5"/>
  <c r="L39" i="5" s="1" a="1"/>
  <c r="L39" i="5" s="1"/>
  <c r="O39" i="5" s="1"/>
  <c r="M40" i="5"/>
  <c r="L40" i="5" s="1" a="1"/>
  <c r="L40" i="5" s="1"/>
  <c r="O40" i="5" s="1"/>
  <c r="M41" i="5"/>
  <c r="L41" i="5" s="1" a="1"/>
  <c r="L41" i="5" s="1"/>
  <c r="O41" i="5" s="1"/>
  <c r="M42" i="5"/>
  <c r="L42" i="5" s="1" a="1"/>
  <c r="L42" i="5" s="1"/>
  <c r="O42" i="5" s="1"/>
  <c r="M43" i="5"/>
  <c r="L43" i="5" s="1" a="1"/>
  <c r="L43" i="5" s="1"/>
  <c r="O43" i="5" s="1"/>
  <c r="M44" i="5"/>
  <c r="L44" i="5" s="1" a="1"/>
  <c r="L44" i="5" s="1"/>
  <c r="O44" i="5" s="1"/>
  <c r="M45" i="5"/>
  <c r="L45" i="5" s="1" a="1"/>
  <c r="L45" i="5" s="1"/>
  <c r="O45" i="5" s="1"/>
  <c r="M46" i="5"/>
  <c r="L46" i="5" s="1" a="1"/>
  <c r="L46" i="5" s="1"/>
  <c r="O46" i="5" s="1"/>
  <c r="M47" i="5"/>
  <c r="L47" i="5" s="1" a="1"/>
  <c r="L47" i="5" s="1"/>
  <c r="O47" i="5" s="1"/>
  <c r="M48" i="5"/>
  <c r="L48" i="5" s="1" a="1"/>
  <c r="L48" i="5" s="1"/>
  <c r="O48" i="5" s="1"/>
  <c r="M49" i="5"/>
  <c r="L49" i="5" s="1" a="1"/>
  <c r="L49" i="5" s="1"/>
  <c r="O49" i="5" s="1"/>
  <c r="M50" i="5"/>
  <c r="L50" i="5" s="1" a="1"/>
  <c r="L50" i="5" s="1"/>
  <c r="O50" i="5" s="1"/>
  <c r="M51" i="5"/>
  <c r="L51" i="5" s="1" a="1"/>
  <c r="L51" i="5" s="1"/>
  <c r="O51" i="5" s="1"/>
  <c r="M52" i="5"/>
  <c r="L52" i="5" s="1" a="1"/>
  <c r="L52" i="5" s="1"/>
  <c r="O52" i="5" s="1"/>
  <c r="M53" i="5"/>
  <c r="L53" i="5" s="1" a="1"/>
  <c r="L53" i="5" s="1"/>
  <c r="O53" i="5" s="1"/>
  <c r="M54" i="5"/>
  <c r="L54" i="5" s="1" a="1"/>
  <c r="L54" i="5" s="1"/>
  <c r="O54" i="5" s="1"/>
  <c r="M55" i="5"/>
  <c r="L55" i="5" s="1" a="1"/>
  <c r="L55" i="5" s="1"/>
  <c r="O55" i="5" s="1"/>
  <c r="M56" i="5"/>
  <c r="L56" i="5" s="1" a="1"/>
  <c r="L56" i="5" s="1"/>
  <c r="O56" i="5" s="1"/>
  <c r="M57" i="5"/>
  <c r="L57" i="5" s="1" a="1"/>
  <c r="L57" i="5" s="1"/>
  <c r="O57" i="5" s="1"/>
  <c r="M58" i="5"/>
  <c r="L58" i="5" s="1" a="1"/>
  <c r="L58" i="5" s="1"/>
  <c r="O58" i="5" s="1"/>
  <c r="M59" i="5"/>
  <c r="L59" i="5" s="1" a="1"/>
  <c r="L59" i="5" s="1"/>
  <c r="O59" i="5" s="1"/>
  <c r="M60" i="5"/>
  <c r="L60" i="5" s="1" a="1"/>
  <c r="L60" i="5" s="1"/>
  <c r="O60" i="5" s="1"/>
  <c r="M61" i="5"/>
  <c r="L61" i="5" s="1" a="1"/>
  <c r="L61" i="5" s="1"/>
  <c r="O61" i="5" s="1"/>
  <c r="M62" i="5"/>
  <c r="L62" i="5" s="1" a="1"/>
  <c r="L62" i="5" s="1"/>
  <c r="O62" i="5" s="1"/>
  <c r="M63" i="5"/>
  <c r="L63" i="5" s="1" a="1"/>
  <c r="L63" i="5" s="1"/>
  <c r="O63" i="5" s="1"/>
  <c r="M11" i="5"/>
  <c r="L11" i="5" s="1" a="1"/>
  <c r="L11" i="5" s="1"/>
  <c r="O11" i="5" s="1"/>
  <c r="U7" i="5"/>
  <c r="T7" i="5"/>
  <c r="M16" i="5"/>
  <c r="L16" i="5" s="1" a="1"/>
  <c r="L16" i="5" s="1"/>
  <c r="O16" i="5" s="1"/>
  <c r="M17" i="5"/>
  <c r="L17" i="5" s="1" a="1"/>
  <c r="L17" i="5" s="1"/>
  <c r="O17" i="5" s="1"/>
  <c r="M18" i="5"/>
  <c r="L18" i="5" s="1" a="1"/>
  <c r="L18" i="5" s="1"/>
  <c r="O18" i="5" s="1"/>
  <c r="M19" i="5"/>
  <c r="L19" i="5" s="1" a="1"/>
  <c r="L19" i="5" s="1"/>
  <c r="O19" i="5" s="1"/>
  <c r="M20" i="5"/>
  <c r="L20" i="5" s="1" a="1"/>
  <c r="L20" i="5" s="1"/>
  <c r="O20" i="5" s="1"/>
  <c r="M21" i="5"/>
  <c r="L21" i="5" s="1" a="1"/>
  <c r="L21" i="5" s="1"/>
  <c r="O21" i="5" s="1"/>
  <c r="M22" i="5"/>
  <c r="L22" i="5" s="1" a="1"/>
  <c r="L22" i="5" s="1"/>
  <c r="O22" i="5" s="1"/>
  <c r="M23" i="5"/>
  <c r="L23" i="5" s="1" a="1"/>
  <c r="L23" i="5" s="1"/>
  <c r="O23" i="5" s="1"/>
  <c r="M24" i="5"/>
  <c r="L24" i="5" s="1" a="1"/>
  <c r="L24" i="5" s="1"/>
  <c r="O24" i="5" s="1"/>
  <c r="M25" i="5"/>
  <c r="L25" i="5" s="1" a="1"/>
  <c r="L25" i="5" s="1"/>
  <c r="O25" i="5" s="1"/>
  <c r="M26" i="5"/>
  <c r="L26" i="5" s="1" a="1"/>
  <c r="L26" i="5" s="1"/>
  <c r="O26" i="5" s="1"/>
  <c r="M27" i="5"/>
  <c r="L27" i="5" s="1" a="1"/>
  <c r="L27" i="5" s="1"/>
  <c r="O27" i="5" s="1"/>
  <c r="M28" i="5"/>
  <c r="L28" i="5" s="1" a="1"/>
  <c r="L28" i="5" s="1"/>
  <c r="O28" i="5" s="1"/>
  <c r="M29" i="5"/>
  <c r="L29" i="5" s="1" a="1"/>
  <c r="L29" i="5" s="1"/>
  <c r="O29" i="5" s="1"/>
  <c r="M30" i="5"/>
  <c r="L30" i="5" s="1" a="1"/>
  <c r="L30" i="5" s="1"/>
  <c r="O30" i="5" s="1"/>
  <c r="M31" i="5"/>
  <c r="L31" i="5" s="1" a="1"/>
  <c r="L31" i="5" s="1"/>
  <c r="O31" i="5" s="1"/>
  <c r="M32" i="5"/>
  <c r="L32" i="5" s="1" a="1"/>
  <c r="L32" i="5" s="1"/>
  <c r="O32" i="5" s="1"/>
  <c r="M33" i="5"/>
  <c r="L33" i="5" s="1" a="1"/>
  <c r="L33" i="5" s="1"/>
  <c r="O33" i="5" s="1"/>
  <c r="M34" i="5"/>
  <c r="L34" i="5" s="1" a="1"/>
  <c r="L34" i="5" s="1"/>
  <c r="O34" i="5" s="1"/>
  <c r="M35" i="5"/>
  <c r="L35" i="5" s="1" a="1"/>
  <c r="L35" i="5" s="1"/>
  <c r="O35" i="5" s="1"/>
  <c r="M36" i="5"/>
  <c r="L36" i="5" s="1" a="1"/>
  <c r="L36" i="5" s="1"/>
  <c r="O36" i="5" s="1"/>
  <c r="M12" i="5"/>
  <c r="L12" i="5" s="1" a="1"/>
  <c r="L12" i="5" s="1"/>
  <c r="O12" i="5" s="1"/>
  <c r="M13" i="5"/>
  <c r="L13" i="5" s="1" a="1"/>
  <c r="L13" i="5" s="1"/>
  <c r="O13" i="5" s="1"/>
  <c r="M14" i="5"/>
  <c r="L14" i="5" s="1" a="1"/>
  <c r="L14" i="5" s="1"/>
  <c r="O14" i="5" s="1"/>
  <c r="M15" i="5"/>
  <c r="L15" i="5" s="1" a="1"/>
  <c r="L15" i="5" s="1"/>
  <c r="O15" i="5" s="1"/>
  <c r="M5" i="5"/>
  <c r="L5" i="5" s="1" a="1"/>
  <c r="L5" i="5" s="1"/>
  <c r="O5" i="5" s="1"/>
  <c r="U6" i="5"/>
  <c r="T6" i="5"/>
  <c r="L6" i="5" l="1" a="1"/>
  <c r="L6" i="5" s="1"/>
  <c r="O6" i="5" s="1"/>
  <c r="L7" i="5" a="1"/>
  <c r="L7" i="5" s="1"/>
  <c r="O7" i="5" s="1"/>
  <c r="L8" i="5" a="1"/>
  <c r="L8" i="5" s="1"/>
  <c r="O8" i="5" s="1"/>
  <c r="L9" i="5" a="1"/>
  <c r="L9" i="5" s="1"/>
  <c r="O9" i="5" s="1"/>
  <c r="M6" i="5"/>
  <c r="M7" i="5"/>
  <c r="M8" i="5"/>
  <c r="M9" i="5"/>
  <c r="U97" i="5" l="1"/>
  <c r="U127" i="5" l="1" a="1"/>
  <c r="U127" i="5" s="1"/>
  <c r="U119" i="5" a="1"/>
  <c r="U119" i="5" s="1"/>
  <c r="U101" i="5"/>
  <c r="AH127" i="5" l="1"/>
  <c r="AH128" i="5"/>
  <c r="AH129" i="5"/>
  <c r="AH130" i="5"/>
  <c r="AH131" i="5"/>
  <c r="AH132" i="5"/>
  <c r="AH133" i="5"/>
  <c r="AH134" i="5"/>
  <c r="AH123" i="5"/>
  <c r="AH124" i="5"/>
  <c r="AH125" i="5"/>
  <c r="AH126" i="5"/>
  <c r="AH120" i="5"/>
  <c r="AH121" i="5"/>
  <c r="AH122" i="5"/>
  <c r="AH119" i="5"/>
  <c r="AH97" i="5"/>
  <c r="BA122" i="5"/>
  <c r="AV122" i="5"/>
  <c r="BA121" i="5"/>
  <c r="AV121" i="5"/>
  <c r="BA120" i="5"/>
  <c r="AV120" i="5"/>
  <c r="BA119" i="5"/>
  <c r="AV119" i="5"/>
  <c r="BA118" i="5"/>
  <c r="AV118" i="5"/>
  <c r="BA117" i="5"/>
  <c r="AV117" i="5"/>
  <c r="BA116" i="5"/>
  <c r="AV116" i="5"/>
  <c r="BA115" i="5"/>
  <c r="AV115" i="5"/>
  <c r="BA114" i="5"/>
  <c r="AV114" i="5"/>
  <c r="BA113" i="5"/>
  <c r="AV113" i="5"/>
  <c r="BA112" i="5"/>
  <c r="AV112" i="5"/>
  <c r="BA111" i="5"/>
  <c r="AV111" i="5"/>
  <c r="BA110" i="5"/>
  <c r="AV110" i="5"/>
  <c r="BA109" i="5"/>
  <c r="AV109" i="5"/>
  <c r="BA108" i="5"/>
  <c r="AV108" i="5"/>
  <c r="BA107" i="5"/>
  <c r="AV107" i="5"/>
  <c r="BA106" i="5"/>
  <c r="AV106" i="5"/>
  <c r="BA105" i="5"/>
  <c r="AV105" i="5"/>
  <c r="BA104" i="5"/>
  <c r="AV104" i="5"/>
  <c r="BA103" i="5"/>
  <c r="AV103" i="5"/>
  <c r="BA102" i="5"/>
  <c r="AV102" i="5"/>
  <c r="BA101" i="5"/>
  <c r="AV101" i="5"/>
  <c r="BA100" i="5"/>
  <c r="AV100" i="5"/>
  <c r="BA99" i="5"/>
  <c r="AV99" i="5"/>
  <c r="BA98" i="5"/>
  <c r="AV98" i="5"/>
  <c r="BA97" i="5"/>
  <c r="AV97" i="5"/>
  <c r="AG98" i="5" l="1"/>
  <c r="AG99" i="5"/>
  <c r="AG100" i="5"/>
  <c r="AG97" i="5"/>
  <c r="AF98" i="5"/>
  <c r="AF99" i="5"/>
  <c r="AF100" i="5"/>
  <c r="AF97" i="5"/>
  <c r="AE98" i="5"/>
  <c r="AE99" i="5"/>
  <c r="AE100" i="5"/>
  <c r="AE97" i="5"/>
  <c r="AD98" i="5"/>
  <c r="AD99" i="5"/>
  <c r="AD100" i="5"/>
  <c r="AD97" i="5"/>
  <c r="AC98" i="5"/>
  <c r="AC99" i="5"/>
  <c r="AC100" i="5"/>
  <c r="AC97" i="5"/>
  <c r="AB98" i="5"/>
  <c r="AB99" i="5"/>
  <c r="AB100" i="5"/>
  <c r="AB97" i="5"/>
  <c r="AA98" i="5"/>
  <c r="AA99" i="5"/>
  <c r="AA100" i="5"/>
  <c r="AA97" i="5"/>
  <c r="Z98" i="5"/>
  <c r="Z99" i="5"/>
  <c r="Z100" i="5"/>
  <c r="Z97" i="5"/>
  <c r="Y98" i="5"/>
  <c r="Y99" i="5"/>
  <c r="Y100" i="5"/>
  <c r="Y97" i="5"/>
  <c r="X98" i="5"/>
  <c r="X99" i="5"/>
  <c r="X100" i="5"/>
  <c r="X97" i="5"/>
  <c r="W98" i="5"/>
  <c r="W99" i="5"/>
  <c r="W100" i="5"/>
  <c r="W97" i="5"/>
  <c r="V98" i="5"/>
  <c r="V99" i="5"/>
  <c r="V100" i="5"/>
  <c r="V97" i="5"/>
  <c r="U98" i="5"/>
  <c r="U99" i="5"/>
  <c r="U100" i="5"/>
  <c r="T98" i="5"/>
  <c r="T99" i="5"/>
  <c r="T100" i="5"/>
  <c r="T97" i="5"/>
  <c r="S98" i="5"/>
  <c r="S99" i="5"/>
  <c r="S100" i="5"/>
  <c r="S97" i="5"/>
  <c r="R98" i="5"/>
  <c r="R99" i="5"/>
  <c r="R100" i="5"/>
  <c r="R97" i="5"/>
  <c r="Q98" i="5"/>
  <c r="Q99" i="5"/>
  <c r="Q100" i="5"/>
  <c r="Q97" i="5"/>
  <c r="P98" i="5"/>
  <c r="P99" i="5"/>
  <c r="P100" i="5"/>
  <c r="P97" i="5"/>
  <c r="O98" i="5"/>
  <c r="O99" i="5"/>
  <c r="O100" i="5"/>
  <c r="O97" i="5"/>
  <c r="N98" i="5"/>
  <c r="N99" i="5"/>
  <c r="N100" i="5"/>
  <c r="N97" i="5"/>
  <c r="M98" i="5"/>
  <c r="M99" i="5"/>
  <c r="M100" i="5"/>
  <c r="M97" i="5"/>
  <c r="L98" i="5"/>
  <c r="L99" i="5"/>
  <c r="L100" i="5"/>
  <c r="L97" i="5"/>
  <c r="K98" i="5"/>
  <c r="K99" i="5"/>
  <c r="K100" i="5"/>
  <c r="K97" i="5"/>
  <c r="J100" i="5"/>
  <c r="I99" i="5"/>
  <c r="J98" i="5"/>
  <c r="H100" i="5"/>
  <c r="H99" i="5"/>
  <c r="H98" i="5"/>
  <c r="AH106" i="5"/>
  <c r="AH107" i="5"/>
  <c r="AH108" i="5"/>
  <c r="AH105" i="5"/>
  <c r="AH102" i="5"/>
  <c r="AH103" i="5"/>
  <c r="AH104" i="5"/>
  <c r="AH101" i="5"/>
  <c r="AH98" i="5"/>
  <c r="AH99" i="5"/>
  <c r="AH100" i="5"/>
  <c r="U122" i="5" l="1" a="1"/>
  <c r="U122" i="5" s="1"/>
  <c r="U126" i="5" a="1"/>
  <c r="U126" i="5" s="1"/>
  <c r="U134" i="5" a="1"/>
  <c r="U134" i="5" s="1"/>
  <c r="U130" i="5" a="1"/>
  <c r="U130" i="5" s="1"/>
  <c r="H121" i="5" a="1"/>
  <c r="H121" i="5" s="1"/>
  <c r="H125" i="5" a="1"/>
  <c r="H125" i="5" s="1"/>
  <c r="H129" i="5" a="1"/>
  <c r="H129" i="5" s="1"/>
  <c r="H133" i="5" a="1"/>
  <c r="H133" i="5" s="1"/>
  <c r="U120" i="5" a="1"/>
  <c r="U120" i="5" s="1"/>
  <c r="U132" i="5" a="1"/>
  <c r="U132" i="5" s="1"/>
  <c r="U124" i="5" a="1"/>
  <c r="U124" i="5" s="1"/>
  <c r="U128" i="5" a="1"/>
  <c r="U128" i="5" s="1"/>
  <c r="AE120" i="5" a="1"/>
  <c r="AE120" i="5" s="1"/>
  <c r="AE132" i="5" a="1"/>
  <c r="AE132" i="5" s="1"/>
  <c r="AE124" i="5" a="1"/>
  <c r="AE124" i="5" s="1"/>
  <c r="AE128" i="5" a="1"/>
  <c r="AE128" i="5" s="1"/>
  <c r="H122" i="5" a="1"/>
  <c r="H122" i="5" s="1"/>
  <c r="H130" i="5" a="1"/>
  <c r="H130" i="5" s="1"/>
  <c r="H126" i="5" a="1"/>
  <c r="H126" i="5" s="1"/>
  <c r="H134" i="5" a="1"/>
  <c r="H134" i="5" s="1"/>
  <c r="L119" i="5" a="1"/>
  <c r="L119" i="5" s="1"/>
  <c r="L123" i="5" a="1"/>
  <c r="L123" i="5" s="1"/>
  <c r="L127" i="5" a="1"/>
  <c r="L127" i="5" s="1"/>
  <c r="L131" i="5" a="1"/>
  <c r="L131" i="5" s="1"/>
  <c r="N119" i="5" a="1"/>
  <c r="N119" i="5" s="1"/>
  <c r="N131" i="5" a="1"/>
  <c r="N131" i="5" s="1"/>
  <c r="N123" i="5" a="1"/>
  <c r="N123" i="5" s="1"/>
  <c r="N127" i="5" a="1"/>
  <c r="N127" i="5" s="1"/>
  <c r="P119" i="5" a="1"/>
  <c r="P119" i="5" s="1"/>
  <c r="P131" i="5" a="1"/>
  <c r="P131" i="5" s="1"/>
  <c r="P123" i="5" a="1"/>
  <c r="P123" i="5" s="1"/>
  <c r="P127" i="5" a="1"/>
  <c r="P127" i="5" s="1"/>
  <c r="R119" i="5" a="1"/>
  <c r="R119" i="5" s="1"/>
  <c r="R127" i="5" a="1"/>
  <c r="R127" i="5" s="1"/>
  <c r="R123" i="5" a="1"/>
  <c r="R123" i="5" s="1"/>
  <c r="R131" i="5" a="1"/>
  <c r="R131" i="5" s="1"/>
  <c r="T119" i="5" a="1"/>
  <c r="T119" i="5" s="1"/>
  <c r="T123" i="5" a="1"/>
  <c r="T123" i="5" s="1"/>
  <c r="T127" i="5" a="1"/>
  <c r="T127" i="5" s="1"/>
  <c r="T131" i="5" a="1"/>
  <c r="T131" i="5" s="1"/>
  <c r="V119" i="5" a="1"/>
  <c r="V119" i="5" s="1"/>
  <c r="V131" i="5" a="1"/>
  <c r="V131" i="5" s="1"/>
  <c r="V123" i="5" a="1"/>
  <c r="V123" i="5" s="1"/>
  <c r="V127" i="5" a="1"/>
  <c r="V127" i="5" s="1"/>
  <c r="X119" i="5" a="1"/>
  <c r="X119" i="5" s="1"/>
  <c r="X131" i="5" a="1"/>
  <c r="X131" i="5" s="1"/>
  <c r="X123" i="5" a="1"/>
  <c r="X123" i="5" s="1"/>
  <c r="X127" i="5" a="1"/>
  <c r="X127" i="5" s="1"/>
  <c r="Z119" i="5" a="1"/>
  <c r="Z119" i="5" s="1"/>
  <c r="Z127" i="5" a="1"/>
  <c r="Z127" i="5" s="1"/>
  <c r="Z131" i="5" a="1"/>
  <c r="Z131" i="5" s="1"/>
  <c r="Z123" i="5" a="1"/>
  <c r="Z123" i="5" s="1"/>
  <c r="AB119" i="5" a="1"/>
  <c r="AB119" i="5" s="1"/>
  <c r="AB123" i="5" a="1"/>
  <c r="AB123" i="5" s="1"/>
  <c r="AB127" i="5" a="1"/>
  <c r="AB127" i="5" s="1"/>
  <c r="AB131" i="5" a="1"/>
  <c r="AB131" i="5" s="1"/>
  <c r="AD119" i="5" a="1"/>
  <c r="AD119" i="5" s="1"/>
  <c r="AD131" i="5" a="1"/>
  <c r="AD131" i="5" s="1"/>
  <c r="AD123" i="5" a="1"/>
  <c r="AD123" i="5" s="1"/>
  <c r="AD127" i="5" a="1"/>
  <c r="AD127" i="5" s="1"/>
  <c r="AF119" i="5" a="1"/>
  <c r="AF119" i="5" s="1"/>
  <c r="AF131" i="5" a="1"/>
  <c r="AF131" i="5" s="1"/>
  <c r="AF123" i="5" a="1"/>
  <c r="AF123" i="5" s="1"/>
  <c r="AF127" i="5" a="1"/>
  <c r="AF127" i="5" s="1"/>
  <c r="O122" i="5" a="1"/>
  <c r="O122" i="5" s="1"/>
  <c r="O130" i="5" a="1"/>
  <c r="O130" i="5" s="1"/>
  <c r="O134" i="5" a="1"/>
  <c r="O134" i="5" s="1"/>
  <c r="O126" i="5" a="1"/>
  <c r="O126" i="5" s="1"/>
  <c r="AA122" i="5" a="1"/>
  <c r="AA122" i="5" s="1"/>
  <c r="AA130" i="5" a="1"/>
  <c r="AA130" i="5" s="1"/>
  <c r="AA126" i="5" a="1"/>
  <c r="AA126" i="5" s="1"/>
  <c r="AA134" i="5" a="1"/>
  <c r="AA134" i="5" s="1"/>
  <c r="Q120" i="5" a="1"/>
  <c r="Q120" i="5" s="1"/>
  <c r="Q124" i="5" a="1"/>
  <c r="Q124" i="5" s="1"/>
  <c r="Q128" i="5" a="1"/>
  <c r="Q128" i="5" s="1"/>
  <c r="Q132" i="5" a="1"/>
  <c r="Q132" i="5" s="1"/>
  <c r="AA120" i="5" a="1"/>
  <c r="AA120" i="5" s="1"/>
  <c r="AA128" i="5" a="1"/>
  <c r="AA128" i="5" s="1"/>
  <c r="AA132" i="5" a="1"/>
  <c r="AA132" i="5" s="1"/>
  <c r="AA124" i="5" a="1"/>
  <c r="AA124" i="5" s="1"/>
  <c r="J120" i="5" a="1"/>
  <c r="J120" i="5" s="1"/>
  <c r="J124" i="5" a="1"/>
  <c r="J124" i="5" s="1"/>
  <c r="J128" i="5" a="1"/>
  <c r="J128" i="5" s="1"/>
  <c r="J132" i="5" a="1"/>
  <c r="J132" i="5" s="1"/>
  <c r="L122" i="5" a="1"/>
  <c r="L122" i="5" s="1"/>
  <c r="L130" i="5" a="1"/>
  <c r="L130" i="5" s="1"/>
  <c r="L126" i="5" a="1"/>
  <c r="L126" i="5" s="1"/>
  <c r="L134" i="5" a="1"/>
  <c r="L134" i="5" s="1"/>
  <c r="N122" i="5" a="1"/>
  <c r="N122" i="5" s="1"/>
  <c r="N134" i="5" a="1"/>
  <c r="N134" i="5" s="1"/>
  <c r="N126" i="5" a="1"/>
  <c r="N126" i="5" s="1"/>
  <c r="N130" i="5" a="1"/>
  <c r="N130" i="5" s="1"/>
  <c r="P122" i="5" a="1"/>
  <c r="P122" i="5" s="1"/>
  <c r="P130" i="5" a="1"/>
  <c r="P130" i="5" s="1"/>
  <c r="P134" i="5" a="1"/>
  <c r="P134" i="5" s="1"/>
  <c r="P126" i="5" a="1"/>
  <c r="P126" i="5" s="1"/>
  <c r="R122" i="5" a="1"/>
  <c r="R122" i="5" s="1"/>
  <c r="R134" i="5" a="1"/>
  <c r="R134" i="5" s="1"/>
  <c r="R130" i="5" a="1"/>
  <c r="R130" i="5" s="1"/>
  <c r="R126" i="5" a="1"/>
  <c r="R126" i="5" s="1"/>
  <c r="T122" i="5" a="1"/>
  <c r="T122" i="5" s="1"/>
  <c r="T134" i="5" a="1"/>
  <c r="T134" i="5" s="1"/>
  <c r="T130" i="5" a="1"/>
  <c r="T130" i="5" s="1"/>
  <c r="T126" i="5" a="1"/>
  <c r="T126" i="5" s="1"/>
  <c r="V122" i="5" a="1"/>
  <c r="V122" i="5" s="1"/>
  <c r="V126" i="5" a="1"/>
  <c r="V126" i="5" s="1"/>
  <c r="V134" i="5" a="1"/>
  <c r="V134" i="5" s="1"/>
  <c r="V130" i="5" a="1"/>
  <c r="V130" i="5" s="1"/>
  <c r="X122" i="5" a="1"/>
  <c r="X122" i="5" s="1"/>
  <c r="X134" i="5" a="1"/>
  <c r="X134" i="5" s="1"/>
  <c r="X130" i="5" a="1"/>
  <c r="X130" i="5" s="1"/>
  <c r="X126" i="5" a="1"/>
  <c r="X126" i="5" s="1"/>
  <c r="Z122" i="5" a="1"/>
  <c r="Z122" i="5" s="1"/>
  <c r="Z134" i="5" a="1"/>
  <c r="Z134" i="5" s="1"/>
  <c r="Z126" i="5" a="1"/>
  <c r="Z126" i="5" s="1"/>
  <c r="Z130" i="5" a="1"/>
  <c r="Z130" i="5" s="1"/>
  <c r="AB122" i="5" a="1"/>
  <c r="AB122" i="5" s="1"/>
  <c r="AB130" i="5" a="1"/>
  <c r="AB130" i="5" s="1"/>
  <c r="AB126" i="5" a="1"/>
  <c r="AB126" i="5" s="1"/>
  <c r="AB134" i="5" a="1"/>
  <c r="AB134" i="5" s="1"/>
  <c r="AD122" i="5" a="1"/>
  <c r="AD122" i="5" s="1"/>
  <c r="AD126" i="5" a="1"/>
  <c r="AD126" i="5" s="1"/>
  <c r="AD134" i="5" a="1"/>
  <c r="AD134" i="5" s="1"/>
  <c r="AD130" i="5" a="1"/>
  <c r="AD130" i="5" s="1"/>
  <c r="AF122" i="5" a="1"/>
  <c r="AF122" i="5" s="1"/>
  <c r="AF134" i="5" a="1"/>
  <c r="AF134" i="5" s="1"/>
  <c r="AF130" i="5" a="1"/>
  <c r="AF130" i="5" s="1"/>
  <c r="AF126" i="5" a="1"/>
  <c r="AF126" i="5" s="1"/>
  <c r="M122" i="5" a="1"/>
  <c r="M122" i="5" s="1"/>
  <c r="M134" i="5" a="1"/>
  <c r="M134" i="5" s="1"/>
  <c r="M126" i="5" a="1"/>
  <c r="M126" i="5" s="1"/>
  <c r="M130" i="5" a="1"/>
  <c r="M130" i="5" s="1"/>
  <c r="Y122" i="5" a="1"/>
  <c r="Y122" i="5" s="1"/>
  <c r="Y130" i="5" a="1"/>
  <c r="Y130" i="5" s="1"/>
  <c r="Y126" i="5" a="1"/>
  <c r="Y126" i="5" s="1"/>
  <c r="Y134" i="5" a="1"/>
  <c r="Y134" i="5" s="1"/>
  <c r="O120" i="5" a="1"/>
  <c r="O120" i="5" s="1"/>
  <c r="O132" i="5" a="1"/>
  <c r="O132" i="5" s="1"/>
  <c r="O124" i="5" a="1"/>
  <c r="O124" i="5" s="1"/>
  <c r="O128" i="5" a="1"/>
  <c r="O128" i="5" s="1"/>
  <c r="Y120" i="5" a="1"/>
  <c r="Y120" i="5" s="1"/>
  <c r="Y124" i="5" a="1"/>
  <c r="Y124" i="5" s="1"/>
  <c r="Y128" i="5" a="1"/>
  <c r="Y128" i="5" s="1"/>
  <c r="Y132" i="5" a="1"/>
  <c r="Y132" i="5" s="1"/>
  <c r="I121" i="5" a="1"/>
  <c r="I121" i="5" s="1"/>
  <c r="I129" i="5" a="1"/>
  <c r="I129" i="5" s="1"/>
  <c r="I133" i="5" a="1"/>
  <c r="I133" i="5" s="1"/>
  <c r="I125" i="5" a="1"/>
  <c r="I125" i="5" s="1"/>
  <c r="L121" i="5" a="1"/>
  <c r="L121" i="5" s="1"/>
  <c r="L133" i="5" a="1"/>
  <c r="L133" i="5" s="1"/>
  <c r="L125" i="5" a="1"/>
  <c r="L125" i="5" s="1"/>
  <c r="L129" i="5" a="1"/>
  <c r="L129" i="5" s="1"/>
  <c r="N121" i="5" a="1"/>
  <c r="N121" i="5" s="1"/>
  <c r="N129" i="5" a="1"/>
  <c r="N129" i="5" s="1"/>
  <c r="N125" i="5" a="1"/>
  <c r="N125" i="5" s="1"/>
  <c r="N133" i="5" a="1"/>
  <c r="N133" i="5" s="1"/>
  <c r="P121" i="5" a="1"/>
  <c r="P121" i="5" s="1"/>
  <c r="P125" i="5" a="1"/>
  <c r="P125" i="5" s="1"/>
  <c r="P129" i="5" a="1"/>
  <c r="P129" i="5" s="1"/>
  <c r="P133" i="5" a="1"/>
  <c r="P133" i="5" s="1"/>
  <c r="R121" i="5" a="1"/>
  <c r="R121" i="5" s="1"/>
  <c r="R133" i="5" a="1"/>
  <c r="R133" i="5" s="1"/>
  <c r="R125" i="5" a="1"/>
  <c r="R125" i="5" s="1"/>
  <c r="R129" i="5" a="1"/>
  <c r="R129" i="5" s="1"/>
  <c r="T121" i="5" a="1"/>
  <c r="T121" i="5" s="1"/>
  <c r="T133" i="5" a="1"/>
  <c r="T133" i="5" s="1"/>
  <c r="T125" i="5" a="1"/>
  <c r="T125" i="5" s="1"/>
  <c r="T129" i="5" a="1"/>
  <c r="T129" i="5" s="1"/>
  <c r="V121" i="5" a="1"/>
  <c r="V121" i="5" s="1"/>
  <c r="V125" i="5" a="1"/>
  <c r="V125" i="5" s="1"/>
  <c r="V129" i="5" a="1"/>
  <c r="V129" i="5" s="1"/>
  <c r="V133" i="5" a="1"/>
  <c r="V133" i="5" s="1"/>
  <c r="X121" i="5" a="1"/>
  <c r="X121" i="5" s="1"/>
  <c r="X129" i="5" a="1"/>
  <c r="X129" i="5" s="1"/>
  <c r="X125" i="5" a="1"/>
  <c r="X125" i="5" s="1"/>
  <c r="X133" i="5" a="1"/>
  <c r="X133" i="5" s="1"/>
  <c r="Z121" i="5" a="1"/>
  <c r="Z121" i="5" s="1"/>
  <c r="Z133" i="5" a="1"/>
  <c r="Z133" i="5" s="1"/>
  <c r="Z129" i="5" a="1"/>
  <c r="Z129" i="5" s="1"/>
  <c r="Z125" i="5" a="1"/>
  <c r="Z125" i="5" s="1"/>
  <c r="AB121" i="5" a="1"/>
  <c r="AB121" i="5" s="1"/>
  <c r="AB129" i="5" a="1"/>
  <c r="AB129" i="5" s="1"/>
  <c r="AB125" i="5" a="1"/>
  <c r="AB125" i="5" s="1"/>
  <c r="AB133" i="5" a="1"/>
  <c r="AB133" i="5" s="1"/>
  <c r="AD121" i="5" a="1"/>
  <c r="AD121" i="5" s="1"/>
  <c r="AD129" i="5" a="1"/>
  <c r="AD129" i="5" s="1"/>
  <c r="AD133" i="5" a="1"/>
  <c r="AD133" i="5" s="1"/>
  <c r="AD125" i="5" a="1"/>
  <c r="AD125" i="5" s="1"/>
  <c r="AF121" i="5" a="1"/>
  <c r="AF121" i="5" s="1"/>
  <c r="AF125" i="5" a="1"/>
  <c r="AF125" i="5" s="1"/>
  <c r="AF133" i="5" a="1"/>
  <c r="AF133" i="5" s="1"/>
  <c r="AF129" i="5" a="1"/>
  <c r="AF129" i="5" s="1"/>
  <c r="H131" i="5" a="1"/>
  <c r="H131" i="5" s="1"/>
  <c r="H123" i="5" a="1"/>
  <c r="H123" i="5" s="1"/>
  <c r="H127" i="5" a="1"/>
  <c r="H127" i="5" s="1"/>
  <c r="S122" i="5" a="1"/>
  <c r="S122" i="5" s="1"/>
  <c r="S134" i="5" a="1"/>
  <c r="S134" i="5" s="1"/>
  <c r="S130" i="5" a="1"/>
  <c r="S130" i="5" s="1"/>
  <c r="S126" i="5" a="1"/>
  <c r="S126" i="5" s="1"/>
  <c r="K120" i="5" a="1"/>
  <c r="K120" i="5" s="1"/>
  <c r="K128" i="5" a="1"/>
  <c r="K128" i="5" s="1"/>
  <c r="K132" i="5" a="1"/>
  <c r="K132" i="5" s="1"/>
  <c r="K124" i="5" a="1"/>
  <c r="K124" i="5" s="1"/>
  <c r="S120" i="5" a="1"/>
  <c r="S120" i="5" s="1"/>
  <c r="S128" i="5" a="1"/>
  <c r="S128" i="5" s="1"/>
  <c r="S132" i="5" a="1"/>
  <c r="S132" i="5" s="1"/>
  <c r="S124" i="5" a="1"/>
  <c r="S124" i="5" s="1"/>
  <c r="AC120" i="5" a="1"/>
  <c r="AC120" i="5" s="1"/>
  <c r="AC124" i="5" a="1"/>
  <c r="AC124" i="5" s="1"/>
  <c r="AC132" i="5" a="1"/>
  <c r="AC132" i="5" s="1"/>
  <c r="AC128" i="5" a="1"/>
  <c r="AC128" i="5" s="1"/>
  <c r="L120" i="5" a="1"/>
  <c r="L120" i="5" s="1"/>
  <c r="L132" i="5" a="1"/>
  <c r="L132" i="5" s="1"/>
  <c r="L124" i="5" a="1"/>
  <c r="L124" i="5" s="1"/>
  <c r="L128" i="5" a="1"/>
  <c r="L128" i="5" s="1"/>
  <c r="N120" i="5" a="1"/>
  <c r="N120" i="5" s="1"/>
  <c r="N132" i="5" a="1"/>
  <c r="N132" i="5" s="1"/>
  <c r="N124" i="5" a="1"/>
  <c r="N124" i="5" s="1"/>
  <c r="N128" i="5" a="1"/>
  <c r="N128" i="5" s="1"/>
  <c r="P120" i="5" a="1"/>
  <c r="P120" i="5" s="1"/>
  <c r="P128" i="5" a="1"/>
  <c r="P128" i="5" s="1"/>
  <c r="P124" i="5" a="1"/>
  <c r="P124" i="5" s="1"/>
  <c r="P132" i="5" a="1"/>
  <c r="P132" i="5" s="1"/>
  <c r="R120" i="5" a="1"/>
  <c r="R120" i="5" s="1"/>
  <c r="R124" i="5" a="1"/>
  <c r="R124" i="5" s="1"/>
  <c r="R128" i="5" a="1"/>
  <c r="R128" i="5" s="1"/>
  <c r="R132" i="5" a="1"/>
  <c r="R132" i="5" s="1"/>
  <c r="T120" i="5" a="1"/>
  <c r="T120" i="5" s="1"/>
  <c r="T132" i="5" a="1"/>
  <c r="T132" i="5" s="1"/>
  <c r="T124" i="5" a="1"/>
  <c r="T124" i="5" s="1"/>
  <c r="T128" i="5" a="1"/>
  <c r="T128" i="5" s="1"/>
  <c r="V120" i="5" a="1"/>
  <c r="V120" i="5" s="1"/>
  <c r="V132" i="5" a="1"/>
  <c r="V132" i="5" s="1"/>
  <c r="V124" i="5" a="1"/>
  <c r="V124" i="5" s="1"/>
  <c r="V128" i="5" a="1"/>
  <c r="V128" i="5" s="1"/>
  <c r="X120" i="5" a="1"/>
  <c r="X120" i="5" s="1"/>
  <c r="X124" i="5" a="1"/>
  <c r="X124" i="5" s="1"/>
  <c r="X128" i="5" a="1"/>
  <c r="X128" i="5" s="1"/>
  <c r="X132" i="5" a="1"/>
  <c r="X132" i="5" s="1"/>
  <c r="Z120" i="5" a="1"/>
  <c r="Z120" i="5" s="1"/>
  <c r="Z124" i="5" a="1"/>
  <c r="Z124" i="5" s="1"/>
  <c r="Z128" i="5" a="1"/>
  <c r="Z128" i="5" s="1"/>
  <c r="Z132" i="5" a="1"/>
  <c r="Z132" i="5" s="1"/>
  <c r="AB120" i="5" a="1"/>
  <c r="AB120" i="5" s="1"/>
  <c r="AB132" i="5" a="1"/>
  <c r="AB132" i="5" s="1"/>
  <c r="AB124" i="5" a="1"/>
  <c r="AB124" i="5" s="1"/>
  <c r="AB128" i="5" a="1"/>
  <c r="AB128" i="5" s="1"/>
  <c r="AD120" i="5" a="1"/>
  <c r="AD120" i="5" s="1"/>
  <c r="AD132" i="5" a="1"/>
  <c r="AD132" i="5" s="1"/>
  <c r="AD124" i="5" a="1"/>
  <c r="AD124" i="5" s="1"/>
  <c r="AD128" i="5" a="1"/>
  <c r="AD128" i="5" s="1"/>
  <c r="AF120" i="5" a="1"/>
  <c r="AF120" i="5" s="1"/>
  <c r="AF128" i="5" a="1"/>
  <c r="AF128" i="5" s="1"/>
  <c r="AF124" i="5" a="1"/>
  <c r="AF124" i="5" s="1"/>
  <c r="AF132" i="5" a="1"/>
  <c r="AF132" i="5" s="1"/>
  <c r="K122" i="5" a="1"/>
  <c r="K122" i="5" s="1"/>
  <c r="K130" i="5" a="1"/>
  <c r="K130" i="5" s="1"/>
  <c r="K134" i="5" a="1"/>
  <c r="K134" i="5" s="1"/>
  <c r="K126" i="5" a="1"/>
  <c r="K126" i="5" s="1"/>
  <c r="W122" i="5" a="1"/>
  <c r="W122" i="5" s="1"/>
  <c r="W134" i="5" a="1"/>
  <c r="W134" i="5" s="1"/>
  <c r="W130" i="5" a="1"/>
  <c r="W130" i="5" s="1"/>
  <c r="W126" i="5" a="1"/>
  <c r="W126" i="5" s="1"/>
  <c r="M120" i="5" a="1"/>
  <c r="M120" i="5" s="1"/>
  <c r="M124" i="5" a="1"/>
  <c r="M124" i="5" s="1"/>
  <c r="M128" i="5" a="1"/>
  <c r="M128" i="5" s="1"/>
  <c r="M132" i="5" a="1"/>
  <c r="M132" i="5" s="1"/>
  <c r="W120" i="5" a="1"/>
  <c r="W120" i="5" s="1"/>
  <c r="W132" i="5" a="1"/>
  <c r="W132" i="5" s="1"/>
  <c r="W124" i="5" a="1"/>
  <c r="W124" i="5" s="1"/>
  <c r="W128" i="5" a="1"/>
  <c r="W128" i="5" s="1"/>
  <c r="J122" i="5" a="1"/>
  <c r="J122" i="5" s="1"/>
  <c r="J126" i="5" a="1"/>
  <c r="J126" i="5" s="1"/>
  <c r="J134" i="5" a="1"/>
  <c r="J134" i="5" s="1"/>
  <c r="J130" i="5" a="1"/>
  <c r="J130" i="5" s="1"/>
  <c r="K119" i="5" a="1"/>
  <c r="K119" i="5" s="1"/>
  <c r="K123" i="5" a="1"/>
  <c r="K123" i="5" s="1"/>
  <c r="K131" i="5" a="1"/>
  <c r="K131" i="5" s="1"/>
  <c r="K127" i="5" a="1"/>
  <c r="K127" i="5" s="1"/>
  <c r="M119" i="5" a="1"/>
  <c r="M119" i="5" s="1"/>
  <c r="M127" i="5" a="1"/>
  <c r="M127" i="5" s="1"/>
  <c r="M131" i="5" a="1"/>
  <c r="M131" i="5" s="1"/>
  <c r="M123" i="5" a="1"/>
  <c r="M123" i="5" s="1"/>
  <c r="O119" i="5" a="1"/>
  <c r="O119" i="5" s="1"/>
  <c r="O131" i="5" a="1"/>
  <c r="O131" i="5" s="1"/>
  <c r="O123" i="5" a="1"/>
  <c r="O123" i="5" s="1"/>
  <c r="O127" i="5" a="1"/>
  <c r="O127" i="5" s="1"/>
  <c r="Q119" i="5" a="1"/>
  <c r="Q119" i="5" s="1"/>
  <c r="Q131" i="5" a="1"/>
  <c r="Q131" i="5" s="1"/>
  <c r="Q123" i="5" a="1"/>
  <c r="Q123" i="5" s="1"/>
  <c r="Q127" i="5" a="1"/>
  <c r="Q127" i="5" s="1"/>
  <c r="S119" i="5" a="1"/>
  <c r="S119" i="5" s="1"/>
  <c r="S123" i="5" a="1"/>
  <c r="S123" i="5" s="1"/>
  <c r="S127" i="5" a="1"/>
  <c r="S127" i="5" s="1"/>
  <c r="S131" i="5" a="1"/>
  <c r="S131" i="5" s="1"/>
  <c r="U131" i="5" a="1"/>
  <c r="U131" i="5" s="1"/>
  <c r="U123" i="5" a="1"/>
  <c r="U123" i="5" s="1"/>
  <c r="W119" i="5" a="1"/>
  <c r="W119" i="5" s="1"/>
  <c r="W123" i="5" a="1"/>
  <c r="W123" i="5" s="1"/>
  <c r="W127" i="5" a="1"/>
  <c r="W127" i="5" s="1"/>
  <c r="W131" i="5" a="1"/>
  <c r="W131" i="5" s="1"/>
  <c r="Y119" i="5" a="1"/>
  <c r="Y119" i="5" s="1"/>
  <c r="Y131" i="5" a="1"/>
  <c r="Y131" i="5" s="1"/>
  <c r="Y123" i="5" a="1"/>
  <c r="Y123" i="5" s="1"/>
  <c r="Y127" i="5" a="1"/>
  <c r="Y127" i="5" s="1"/>
  <c r="AA119" i="5" a="1"/>
  <c r="AA119" i="5" s="1"/>
  <c r="AA123" i="5" a="1"/>
  <c r="AA123" i="5" s="1"/>
  <c r="AA131" i="5" a="1"/>
  <c r="AA131" i="5" s="1"/>
  <c r="AA127" i="5" a="1"/>
  <c r="AA127" i="5" s="1"/>
  <c r="AC119" i="5" a="1"/>
  <c r="AC119" i="5" s="1"/>
  <c r="AC127" i="5" a="1"/>
  <c r="AC127" i="5" s="1"/>
  <c r="AC131" i="5" a="1"/>
  <c r="AC131" i="5" s="1"/>
  <c r="AC123" i="5" a="1"/>
  <c r="AC123" i="5" s="1"/>
  <c r="AE119" i="5" a="1"/>
  <c r="AE119" i="5" s="1"/>
  <c r="AE131" i="5" a="1"/>
  <c r="AE131" i="5" s="1"/>
  <c r="AE123" i="5" a="1"/>
  <c r="AE123" i="5" s="1"/>
  <c r="AE127" i="5" a="1"/>
  <c r="AE127" i="5" s="1"/>
  <c r="AG119" i="5" a="1"/>
  <c r="AG119" i="5" s="1"/>
  <c r="AG131" i="5" a="1"/>
  <c r="AG131" i="5" s="1"/>
  <c r="AG123" i="5" a="1"/>
  <c r="AG123" i="5" s="1"/>
  <c r="AG127" i="5" a="1"/>
  <c r="AG127" i="5" s="1"/>
  <c r="AG122" i="5" a="1"/>
  <c r="AG122" i="5" s="1"/>
  <c r="AG134" i="5" a="1"/>
  <c r="AG134" i="5" s="1"/>
  <c r="AG130" i="5" a="1"/>
  <c r="AG130" i="5" s="1"/>
  <c r="AG126" i="5" a="1"/>
  <c r="AG126" i="5" s="1"/>
  <c r="Q122" i="5" a="1"/>
  <c r="Q122" i="5" s="1"/>
  <c r="Q130" i="5" a="1"/>
  <c r="Q130" i="5" s="1"/>
  <c r="Q134" i="5" a="1"/>
  <c r="Q134" i="5" s="1"/>
  <c r="Q126" i="5" a="1"/>
  <c r="Q126" i="5" s="1"/>
  <c r="AC122" i="5" a="1"/>
  <c r="AC122" i="5" s="1"/>
  <c r="AC126" i="5" a="1"/>
  <c r="AC126" i="5" s="1"/>
  <c r="AC134" i="5" a="1"/>
  <c r="AC134" i="5" s="1"/>
  <c r="AC130" i="5" a="1"/>
  <c r="AC130" i="5" s="1"/>
  <c r="AE122" i="5" a="1"/>
  <c r="AE122" i="5" s="1"/>
  <c r="AE134" i="5" a="1"/>
  <c r="AE134" i="5" s="1"/>
  <c r="AE130" i="5" a="1"/>
  <c r="AE130" i="5" s="1"/>
  <c r="AE126" i="5" a="1"/>
  <c r="AE126" i="5" s="1"/>
  <c r="H120" i="5" a="1"/>
  <c r="H120" i="5" s="1"/>
  <c r="H128" i="5" a="1"/>
  <c r="H128" i="5" s="1"/>
  <c r="H124" i="5" a="1"/>
  <c r="H124" i="5" s="1"/>
  <c r="H132" i="5" a="1"/>
  <c r="H132" i="5" s="1"/>
  <c r="K121" i="5" a="1"/>
  <c r="K121" i="5" s="1"/>
  <c r="K133" i="5" a="1"/>
  <c r="K133" i="5" s="1"/>
  <c r="K125" i="5" a="1"/>
  <c r="K125" i="5" s="1"/>
  <c r="K129" i="5" a="1"/>
  <c r="K129" i="5" s="1"/>
  <c r="M121" i="5" a="1"/>
  <c r="M121" i="5" s="1"/>
  <c r="M133" i="5" a="1"/>
  <c r="M133" i="5" s="1"/>
  <c r="M125" i="5" a="1"/>
  <c r="M125" i="5" s="1"/>
  <c r="M129" i="5" a="1"/>
  <c r="M129" i="5" s="1"/>
  <c r="O121" i="5" a="1"/>
  <c r="O121" i="5" s="1"/>
  <c r="O125" i="5" a="1"/>
  <c r="O125" i="5" s="1"/>
  <c r="O133" i="5" a="1"/>
  <c r="O133" i="5" s="1"/>
  <c r="O129" i="5" a="1"/>
  <c r="O129" i="5" s="1"/>
  <c r="Q121" i="5" a="1"/>
  <c r="Q121" i="5" s="1"/>
  <c r="Q129" i="5" a="1"/>
  <c r="Q129" i="5" s="1"/>
  <c r="Q133" i="5" a="1"/>
  <c r="Q133" i="5" s="1"/>
  <c r="Q125" i="5" a="1"/>
  <c r="Q125" i="5" s="1"/>
  <c r="S121" i="5" a="1"/>
  <c r="S121" i="5" s="1"/>
  <c r="S133" i="5" a="1"/>
  <c r="S133" i="5" s="1"/>
  <c r="S125" i="5" a="1"/>
  <c r="S125" i="5" s="1"/>
  <c r="S129" i="5" a="1"/>
  <c r="S129" i="5" s="1"/>
  <c r="U121" i="5" a="1"/>
  <c r="U121" i="5" s="1"/>
  <c r="U125" i="5" a="1"/>
  <c r="U125" i="5" s="1"/>
  <c r="U129" i="5" a="1"/>
  <c r="U129" i="5" s="1"/>
  <c r="U133" i="5" a="1"/>
  <c r="U133" i="5" s="1"/>
  <c r="W121" i="5" a="1"/>
  <c r="W121" i="5" s="1"/>
  <c r="W129" i="5" a="1"/>
  <c r="W129" i="5" s="1"/>
  <c r="W125" i="5" a="1"/>
  <c r="W125" i="5" s="1"/>
  <c r="W133" i="5" a="1"/>
  <c r="W133" i="5" s="1"/>
  <c r="Y121" i="5" a="1"/>
  <c r="Y121" i="5" s="1"/>
  <c r="Y133" i="5" a="1"/>
  <c r="Y133" i="5" s="1"/>
  <c r="Y129" i="5" a="1"/>
  <c r="Y129" i="5" s="1"/>
  <c r="Y125" i="5" a="1"/>
  <c r="Y125" i="5" s="1"/>
  <c r="AA121" i="5" a="1"/>
  <c r="AA121" i="5" s="1"/>
  <c r="AA133" i="5" a="1"/>
  <c r="AA133" i="5" s="1"/>
  <c r="AA129" i="5" a="1"/>
  <c r="AA129" i="5" s="1"/>
  <c r="AA125" i="5" a="1"/>
  <c r="AA125" i="5" s="1"/>
  <c r="AC121" i="5" a="1"/>
  <c r="AC121" i="5" s="1"/>
  <c r="AC129" i="5" a="1"/>
  <c r="AC129" i="5" s="1"/>
  <c r="AC125" i="5" a="1"/>
  <c r="AC125" i="5" s="1"/>
  <c r="AC133" i="5" a="1"/>
  <c r="AC133" i="5" s="1"/>
  <c r="AE121" i="5" a="1"/>
  <c r="AE121" i="5" s="1"/>
  <c r="AE125" i="5" a="1"/>
  <c r="AE125" i="5" s="1"/>
  <c r="AE133" i="5" a="1"/>
  <c r="AE133" i="5" s="1"/>
  <c r="AE129" i="5" a="1"/>
  <c r="AE129" i="5" s="1"/>
  <c r="AG121" i="5" a="1"/>
  <c r="AG121" i="5" s="1"/>
  <c r="AG133" i="5" a="1"/>
  <c r="AG133" i="5" s="1"/>
  <c r="AG129" i="5" a="1"/>
  <c r="AG129" i="5" s="1"/>
  <c r="AG125" i="5" a="1"/>
  <c r="AG125" i="5" s="1"/>
  <c r="AG120" i="5" a="1"/>
  <c r="AG120" i="5" s="1"/>
  <c r="AG128" i="5" a="1"/>
  <c r="AG128" i="5" s="1"/>
  <c r="AG124" i="5" a="1"/>
  <c r="AG124" i="5" s="1"/>
  <c r="AG132" i="5" a="1"/>
  <c r="AG132" i="5" s="1"/>
  <c r="O102" i="5"/>
  <c r="O106" i="5"/>
  <c r="Y102" i="5"/>
  <c r="Y106" i="5"/>
  <c r="I103" i="5"/>
  <c r="I107" i="5"/>
  <c r="H102" i="5"/>
  <c r="H106" i="5"/>
  <c r="K107" i="5"/>
  <c r="K103" i="5"/>
  <c r="M107" i="5"/>
  <c r="M103" i="5"/>
  <c r="O103" i="5"/>
  <c r="O107" i="5"/>
  <c r="Q107" i="5"/>
  <c r="Q103" i="5"/>
  <c r="S107" i="5"/>
  <c r="S103" i="5"/>
  <c r="U107" i="5"/>
  <c r="U103" i="5"/>
  <c r="W103" i="5"/>
  <c r="W107" i="5"/>
  <c r="Y103" i="5"/>
  <c r="Y107" i="5"/>
  <c r="AA103" i="5"/>
  <c r="AA107" i="5"/>
  <c r="AC103" i="5"/>
  <c r="AC107" i="5"/>
  <c r="AE103" i="5"/>
  <c r="AE107" i="5"/>
  <c r="AG103" i="5"/>
  <c r="AG107" i="5"/>
  <c r="S106" i="5"/>
  <c r="S102" i="5"/>
  <c r="AG102" i="5"/>
  <c r="AG106" i="5"/>
  <c r="H104" i="5"/>
  <c r="H108" i="5"/>
  <c r="L101" i="5"/>
  <c r="L105" i="5"/>
  <c r="N101" i="5"/>
  <c r="N105" i="5"/>
  <c r="P101" i="5"/>
  <c r="P105" i="5"/>
  <c r="R105" i="5"/>
  <c r="R101" i="5"/>
  <c r="T105" i="5"/>
  <c r="T101" i="5"/>
  <c r="V101" i="5"/>
  <c r="V105" i="5"/>
  <c r="X101" i="5"/>
  <c r="X105" i="5"/>
  <c r="Z101" i="5"/>
  <c r="Z105" i="5"/>
  <c r="AB105" i="5"/>
  <c r="AB101" i="5"/>
  <c r="AD101" i="5"/>
  <c r="AD105" i="5"/>
  <c r="AF101" i="5"/>
  <c r="AF105" i="5"/>
  <c r="M106" i="5"/>
  <c r="M102" i="5"/>
  <c r="AE102" i="5"/>
  <c r="AE106" i="5"/>
  <c r="J106" i="5"/>
  <c r="J102" i="5"/>
  <c r="L108" i="5"/>
  <c r="L104" i="5"/>
  <c r="N104" i="5"/>
  <c r="N108" i="5"/>
  <c r="P104" i="5"/>
  <c r="P108" i="5"/>
  <c r="R104" i="5"/>
  <c r="R108" i="5"/>
  <c r="T108" i="5"/>
  <c r="T104" i="5"/>
  <c r="V104" i="5"/>
  <c r="V108" i="5"/>
  <c r="X108" i="5"/>
  <c r="X104" i="5"/>
  <c r="Z108" i="5"/>
  <c r="Z104" i="5"/>
  <c r="AB108" i="5"/>
  <c r="AB104" i="5"/>
  <c r="AD104" i="5"/>
  <c r="AD108" i="5"/>
  <c r="AF104" i="5"/>
  <c r="AF108" i="5"/>
  <c r="AC102" i="5"/>
  <c r="AC106" i="5"/>
  <c r="R107" i="5"/>
  <c r="R103" i="5"/>
  <c r="T107" i="5"/>
  <c r="T103" i="5"/>
  <c r="V107" i="5"/>
  <c r="V103" i="5"/>
  <c r="X107" i="5"/>
  <c r="X103" i="5"/>
  <c r="Z107" i="5"/>
  <c r="Z103" i="5"/>
  <c r="AB107" i="5"/>
  <c r="AB103" i="5"/>
  <c r="AD107" i="5"/>
  <c r="AD103" i="5"/>
  <c r="AF107" i="5"/>
  <c r="AF103" i="5"/>
  <c r="H103" i="5"/>
  <c r="H107" i="5"/>
  <c r="U106" i="5"/>
  <c r="U102" i="5"/>
  <c r="N107" i="5"/>
  <c r="N103" i="5"/>
  <c r="J104" i="5"/>
  <c r="J108" i="5"/>
  <c r="L102" i="5"/>
  <c r="L106" i="5"/>
  <c r="N102" i="5"/>
  <c r="N106" i="5"/>
  <c r="P106" i="5"/>
  <c r="P102" i="5"/>
  <c r="R106" i="5"/>
  <c r="R102" i="5"/>
  <c r="T106" i="5"/>
  <c r="T102" i="5"/>
  <c r="V102" i="5"/>
  <c r="V106" i="5"/>
  <c r="X106" i="5"/>
  <c r="X102" i="5"/>
  <c r="Z106" i="5"/>
  <c r="Z102" i="5"/>
  <c r="AB106" i="5"/>
  <c r="AB102" i="5"/>
  <c r="AD102" i="5"/>
  <c r="AD106" i="5"/>
  <c r="AF106" i="5"/>
  <c r="AF102" i="5"/>
  <c r="K106" i="5"/>
  <c r="K102" i="5"/>
  <c r="W106" i="5"/>
  <c r="W102" i="5"/>
  <c r="P103" i="5"/>
  <c r="P107" i="5"/>
  <c r="K105" i="5"/>
  <c r="K101" i="5"/>
  <c r="M105" i="5"/>
  <c r="M101" i="5"/>
  <c r="O105" i="5"/>
  <c r="O101" i="5"/>
  <c r="Q105" i="5"/>
  <c r="Q101" i="5"/>
  <c r="S105" i="5"/>
  <c r="S101" i="5"/>
  <c r="U105" i="5"/>
  <c r="W101" i="5"/>
  <c r="W105" i="5"/>
  <c r="Y101" i="5"/>
  <c r="Y105" i="5"/>
  <c r="AA105" i="5"/>
  <c r="AA101" i="5"/>
  <c r="AC101" i="5"/>
  <c r="AC105" i="5"/>
  <c r="AE101" i="5"/>
  <c r="AE105" i="5"/>
  <c r="AG105" i="5"/>
  <c r="AG101" i="5"/>
  <c r="Q106" i="5"/>
  <c r="Q102" i="5"/>
  <c r="AA106" i="5"/>
  <c r="AA102" i="5"/>
  <c r="L103" i="5"/>
  <c r="L107" i="5"/>
  <c r="H101" i="5"/>
  <c r="H105" i="5"/>
  <c r="K108" i="5"/>
  <c r="K104" i="5"/>
  <c r="M108" i="5"/>
  <c r="M104" i="5"/>
  <c r="O104" i="5"/>
  <c r="O108" i="5"/>
  <c r="Q108" i="5"/>
  <c r="Q104" i="5"/>
  <c r="S108" i="5"/>
  <c r="S104" i="5"/>
  <c r="U108" i="5"/>
  <c r="U104" i="5"/>
  <c r="W104" i="5"/>
  <c r="W108" i="5"/>
  <c r="Y104" i="5"/>
  <c r="Y108" i="5"/>
  <c r="AA108" i="5"/>
  <c r="AA104" i="5"/>
  <c r="AC104" i="5"/>
  <c r="AC108" i="5"/>
  <c r="AE104" i="5"/>
  <c r="AE108" i="5"/>
  <c r="AG104" i="5"/>
  <c r="AG108" i="5"/>
  <c r="J97" i="5"/>
  <c r="J99" i="5"/>
  <c r="I97" i="5"/>
  <c r="I98" i="5"/>
  <c r="I100" i="5"/>
  <c r="I122" i="5" l="1" a="1"/>
  <c r="I122" i="5" s="1"/>
  <c r="I130" i="5" a="1"/>
  <c r="I130" i="5" s="1"/>
  <c r="I126" i="5" a="1"/>
  <c r="I126" i="5" s="1"/>
  <c r="I134" i="5" a="1"/>
  <c r="I134" i="5" s="1"/>
  <c r="I120" i="5" a="1"/>
  <c r="I120" i="5" s="1"/>
  <c r="I124" i="5" a="1"/>
  <c r="I124" i="5" s="1"/>
  <c r="I128" i="5" a="1"/>
  <c r="I128" i="5" s="1"/>
  <c r="I132" i="5" a="1"/>
  <c r="I132" i="5" s="1"/>
  <c r="I119" i="5" a="1"/>
  <c r="I119" i="5" s="1"/>
  <c r="I131" i="5" a="1"/>
  <c r="I131" i="5" s="1"/>
  <c r="I123" i="5" a="1"/>
  <c r="I123" i="5" s="1"/>
  <c r="I127" i="5" a="1"/>
  <c r="I127" i="5" s="1"/>
  <c r="J121" i="5" a="1"/>
  <c r="J121" i="5" s="1"/>
  <c r="J133" i="5" a="1"/>
  <c r="J133" i="5" s="1"/>
  <c r="J125" i="5" a="1"/>
  <c r="J125" i="5" s="1"/>
  <c r="J129" i="5" a="1"/>
  <c r="J129" i="5" s="1"/>
  <c r="J119" i="5" a="1"/>
  <c r="J119" i="5" s="1"/>
  <c r="J123" i="5" a="1"/>
  <c r="J123" i="5" s="1"/>
  <c r="J127" i="5" a="1"/>
  <c r="J127" i="5" s="1"/>
  <c r="J131" i="5" a="1"/>
  <c r="J131" i="5" s="1"/>
  <c r="J101" i="5"/>
  <c r="J105" i="5"/>
  <c r="J107" i="5"/>
  <c r="J103" i="5"/>
  <c r="I104" i="5"/>
  <c r="I108" i="5"/>
  <c r="I106" i="5"/>
  <c r="I102" i="5"/>
  <c r="I105" i="5"/>
  <c r="I101" i="5"/>
  <c r="U5" i="5" l="1"/>
  <c r="T5" i="5"/>
  <c r="I5" i="6"/>
  <c r="J5" i="6"/>
  <c r="K5" i="6"/>
  <c r="L5" i="6"/>
  <c r="H5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G9" i="6" l="1"/>
  <c r="F9" i="6"/>
  <c r="E9" i="6"/>
  <c r="D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X3" authorId="0" shapeId="0" xr:uid="{4057244D-5A2F-4872-B7E1-9D5357BD4379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3" authorId="0" shapeId="0" xr:uid="{3CEA1C20-A416-426A-BF55-CFBB12EDFD61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C3" authorId="1" shapeId="0" xr:uid="{A7817C7A-FAEF-4883-9159-A0F21A6E8519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G3" authorId="0" shapeId="0" xr:uid="{F77EB2AB-8C70-4C8D-9D55-F159590B0317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AH3" authorId="0" shapeId="0" xr:uid="{B3EE7020-7567-4D41-821E-BBAA9240741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I3" authorId="0" shapeId="0" xr:uid="{D65B8615-7DFB-432D-98E6-C6C5598E3001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J3" authorId="0" shapeId="0" xr:uid="{CEACA25C-782E-4E1F-81B0-48E5F9BB46D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4" authorId="0" shapeId="0" xr:uid="{35542D02-CC67-48B3-A5E6-40244FBD542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<sst xmlns="http://schemas.openxmlformats.org/spreadsheetml/2006/main" count="2313" uniqueCount="558">
  <si>
    <t>~FI_T</t>
  </si>
  <si>
    <t>TechName</t>
  </si>
  <si>
    <t>TechDesc</t>
  </si>
  <si>
    <t>Comm-IN</t>
  </si>
  <si>
    <t>Comm-OUT</t>
  </si>
  <si>
    <t>Life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</si>
  <si>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</si>
  <si>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</si>
  <si>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</si>
  <si>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</si>
  <si>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</si>
  <si>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</si>
  <si>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</si>
  <si>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</si>
  <si>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</si>
  <si>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</si>
  <si>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</si>
  <si>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</si>
  <si>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</si>
  <si>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</si>
  <si>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</si>
  <si>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</si>
  <si>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</si>
  <si>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</si>
  <si>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</si>
  <si>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</si>
  <si>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</si>
  <si>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</si>
  <si>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</si>
  <si>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</si>
  <si>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</si>
  <si>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</si>
  <si>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</si>
  <si>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</si>
  <si>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</si>
  <si>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</si>
  <si>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</si>
  <si>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</si>
  <si>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</si>
  <si>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</si>
  <si>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</si>
  <si>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</si>
  <si>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</si>
  <si>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</si>
  <si>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</si>
  <si>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</si>
  <si>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</si>
  <si>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Variable O&amp;M Cost</t>
  </si>
  <si>
    <t>New Processes</t>
  </si>
  <si>
    <t>PRE</t>
  </si>
  <si>
    <t>*TechDesc</t>
  </si>
  <si>
    <t>PJ</t>
  </si>
  <si>
    <t>PJa</t>
  </si>
  <si>
    <t>Year</t>
  </si>
  <si>
    <t>Curr</t>
  </si>
  <si>
    <t>NCAP_COST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</si>
  <si>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</si>
  <si>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</si>
  <si>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</si>
  <si>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</si>
  <si>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</si>
  <si>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</si>
  <si>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</si>
  <si>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</si>
  <si>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</si>
  <si>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DAYNITE</t>
  </si>
  <si>
    <t>TJ heat</t>
  </si>
  <si>
    <t>HETD</t>
  </si>
  <si>
    <t>% heat demand</t>
  </si>
  <si>
    <t>€/GJ</t>
  </si>
  <si>
    <t>€ Capital costs (Millions)</t>
  </si>
  <si>
    <t>10% continguency</t>
  </si>
  <si>
    <t>*Above are upfront capital costs, not annualised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</si>
  <si>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</si>
  <si>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</si>
  <si>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</si>
  <si>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</si>
  <si>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</si>
  <si>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</si>
  <si>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</si>
  <si>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</si>
  <si>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</si>
  <si>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</si>
  <si>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</si>
  <si>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</si>
  <si>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</si>
  <si>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</si>
  <si>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</si>
  <si>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</si>
  <si>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</si>
  <si>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</si>
  <si>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</si>
  <si>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</si>
  <si>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</si>
  <si>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</si>
  <si>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</si>
  <si>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</si>
  <si>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</si>
  <si>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</si>
  <si>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</si>
  <si>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</si>
  <si>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</si>
  <si>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</si>
  <si>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</si>
  <si>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</si>
  <si>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</si>
  <si>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</si>
  <si>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</si>
  <si>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</si>
  <si>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</si>
  <si>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</si>
  <si>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</si>
  <si>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</si>
  <si>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</si>
  <si>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</si>
  <si>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</si>
  <si>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</si>
  <si>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</si>
  <si>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</si>
  <si>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</si>
  <si>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</si>
  <si>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</si>
  <si>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</si>
  <si>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</si>
  <si>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</si>
  <si>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</si>
  <si>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</si>
  <si>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</si>
  <si>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</si>
  <si>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</si>
  <si>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</si>
  <si>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</si>
  <si>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</si>
  <si>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</si>
  <si>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</si>
  <si>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</si>
  <si>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</si>
  <si>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</si>
  <si>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</si>
  <si>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</si>
  <si>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</si>
  <si>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</si>
  <si>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</si>
  <si>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</si>
  <si>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</si>
  <si>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</si>
  <si>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</si>
  <si>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</si>
  <si>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</si>
  <si>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</si>
  <si>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</si>
  <si>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</si>
  <si>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</si>
  <si>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</si>
  <si>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</si>
  <si>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</si>
  <si>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</si>
  <si>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</si>
  <si>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</si>
  <si>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</si>
  <si>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</si>
  <si>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</si>
  <si>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</si>
  <si>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</si>
  <si>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</si>
  <si>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</si>
  <si>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</si>
  <si>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</si>
  <si>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</si>
  <si>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</si>
  <si>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</si>
  <si>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</si>
  <si>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</si>
  <si>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</si>
  <si>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</si>
  <si>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</si>
  <si>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</si>
  <si>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</si>
  <si>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</si>
  <si>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</si>
  <si>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</si>
  <si>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</si>
  <si>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</si>
  <si>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</si>
  <si>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</si>
  <si>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</si>
  <si>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</si>
  <si>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</si>
  <si>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</si>
  <si>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</si>
  <si>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</si>
  <si>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</si>
  <si>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</si>
  <si>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</si>
  <si>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</si>
  <si>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</si>
  <si>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</si>
  <si>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</si>
  <si>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</si>
  <si>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</si>
  <si>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</si>
  <si>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</si>
  <si>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</si>
  <si>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</si>
  <si>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</si>
  <si>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</si>
  <si>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</si>
  <si>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</si>
  <si>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</si>
  <si>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</si>
  <si>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</si>
  <si>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</si>
  <si>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</si>
  <si>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</si>
  <si>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</si>
  <si>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</si>
  <si>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</si>
  <si>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</si>
  <si>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</si>
  <si>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</si>
  <si>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</si>
  <si>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</si>
  <si>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</si>
  <si>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</si>
  <si>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</si>
  <si>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</si>
  <si>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</si>
  <si>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</si>
  <si>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</si>
  <si>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</si>
  <si>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</si>
  <si>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</si>
  <si>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</si>
  <si>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</si>
  <si>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</si>
  <si>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</si>
  <si>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</si>
  <si>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</si>
  <si>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</si>
  <si>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</si>
  <si>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</si>
  <si>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</si>
  <si>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</si>
  <si>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</si>
  <si>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</si>
  <si>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</si>
  <si>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</si>
  <si>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</si>
  <si>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</si>
  <si>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</si>
  <si>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</si>
  <si>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</si>
  <si>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</si>
  <si>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</si>
  <si>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</si>
  <si>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</si>
  <si>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</si>
  <si>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</si>
  <si>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</si>
  <si>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</si>
  <si>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</si>
  <si>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</si>
  <si>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</si>
  <si>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</si>
  <si>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</si>
  <si>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</si>
  <si>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</si>
  <si>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</si>
  <si>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</si>
  <si>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</si>
  <si>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</si>
  <si>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</si>
  <si>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</si>
  <si>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</si>
  <si>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</si>
  <si>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</si>
  <si>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</si>
  <si>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</si>
  <si>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</si>
  <si>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</si>
  <si>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</si>
  <si>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</si>
  <si>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</si>
  <si>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</si>
  <si>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</si>
  <si>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</si>
  <si>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</si>
  <si>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</si>
  <si>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</si>
  <si>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</si>
  <si>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</si>
  <si>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</si>
  <si>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</si>
  <si>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</si>
  <si>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</si>
  <si>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</si>
  <si>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</si>
  <si>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</si>
  <si>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</si>
  <si>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</si>
  <si>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</si>
  <si>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</si>
  <si>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</si>
  <si>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</si>
  <si>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</si>
  <si>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</si>
  <si>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</si>
  <si>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</si>
  <si>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</si>
  <si>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</si>
  <si>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</si>
  <si>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</si>
  <si>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</si>
  <si>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</si>
  <si>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</si>
  <si>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</si>
  <si>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</si>
  <si>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</si>
  <si>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</si>
  <si>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</si>
  <si>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</si>
  <si>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</si>
  <si>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</si>
  <si>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</si>
  <si>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</si>
  <si>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</si>
  <si>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</si>
  <si>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</si>
  <si>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</si>
  <si>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</si>
  <si>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</si>
  <si>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</si>
  <si>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</si>
  <si>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</si>
  <si>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</si>
  <si>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</si>
  <si>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</si>
  <si>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</si>
  <si>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</si>
  <si>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</si>
  <si>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</si>
  <si>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</si>
  <si>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</si>
  <si>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</si>
  <si>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</si>
  <si>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</si>
  <si>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</si>
  <si>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</si>
  <si>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</si>
  <si>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</si>
  <si>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</si>
  <si>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</si>
  <si>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</si>
  <si>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</si>
  <si>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</si>
  <si>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</si>
  <si>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</si>
  <si>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</si>
  <si>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</si>
  <si>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</si>
  <si>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</si>
  <si>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</si>
  <si>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</si>
  <si>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</si>
  <si>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</si>
  <si>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</si>
  <si>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</si>
  <si>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</si>
  <si>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</si>
  <si>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</si>
  <si>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</si>
  <si>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</si>
  <si>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</si>
  <si>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</si>
  <si>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</si>
  <si>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</si>
  <si>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</si>
  <si>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</si>
  <si>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</si>
  <si>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</si>
  <si>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</si>
  <si>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</si>
  <si>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</si>
  <si>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</si>
  <si>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</si>
  <si>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</si>
  <si>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</si>
  <si>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</si>
  <si>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</si>
  <si>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</si>
  <si>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</si>
  <si>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</si>
  <si>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</si>
  <si>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</si>
  <si>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</si>
  <si>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</si>
  <si>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</si>
  <si>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</si>
  <si>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</si>
  <si>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</si>
  <si>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</si>
  <si>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</si>
  <si>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</si>
  <si>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</si>
  <si>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</si>
  <si>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</si>
  <si>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</si>
  <si>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</si>
  <si>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</si>
  <si>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</si>
  <si>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</si>
  <si>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</si>
  <si>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</si>
  <si>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</si>
  <si>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</si>
  <si>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</si>
  <si>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</si>
  <si>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</si>
  <si>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</si>
  <si>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</si>
  <si>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</si>
  <si>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</si>
  <si>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</si>
  <si>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</si>
  <si>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</si>
  <si>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</si>
  <si>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</si>
  <si>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</si>
  <si>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</si>
  <si>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</si>
  <si>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</si>
  <si>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</si>
  <si>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</si>
  <si>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</si>
  <si>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</si>
  <si>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</si>
  <si>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</si>
  <si>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</si>
  <si>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</si>
  <si>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</si>
  <si>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</si>
  <si>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</si>
  <si>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</si>
  <si>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</si>
  <si>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</si>
  <si>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</si>
  <si>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</si>
  <si>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</si>
  <si>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</si>
  <si>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</si>
  <si>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</si>
  <si>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</si>
  <si>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</si>
  <si>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</si>
  <si>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</si>
  <si>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</si>
  <si>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</si>
  <si>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</si>
  <si>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</si>
  <si>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</si>
  <si>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</si>
  <si>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</si>
  <si>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</si>
  <si>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</si>
  <si>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</si>
  <si>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</si>
  <si>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</si>
  <si>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</si>
  <si>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</si>
  <si>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</si>
  <si>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</si>
  <si>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</si>
  <si>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</si>
  <si>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</si>
  <si>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</si>
  <si>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</si>
  <si>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</si>
  <si>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</si>
  <si>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</si>
  <si>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</si>
  <si>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</si>
  <si>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</si>
  <si>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</si>
  <si>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</si>
  <si>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</si>
  <si>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</si>
  <si>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</si>
  <si>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</si>
  <si>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</si>
  <si>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</si>
  <si>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</si>
  <si>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</si>
  <si>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</si>
  <si>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</si>
  <si>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</si>
  <si>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</si>
  <si>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</si>
  <si>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</si>
  <si>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</si>
  <si>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</si>
  <si>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</si>
  <si>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</si>
  <si>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</si>
  <si>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</si>
  <si>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</si>
  <si>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</si>
  <si>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</si>
  <si>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</si>
  <si>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</si>
  <si>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</si>
  <si>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</si>
  <si>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</si>
  <si>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</si>
  <si>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</si>
  <si>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</si>
  <si>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</si>
  <si>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</si>
  <si>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</si>
  <si>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</si>
  <si>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</si>
  <si>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</si>
  <si>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</si>
  <si>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</si>
  <si>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</si>
  <si>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</si>
  <si>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</si>
  <si>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</si>
  <si>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</si>
  <si>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</si>
  <si>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</si>
  <si>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</si>
  <si>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</si>
  <si>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</si>
  <si>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</si>
  <si>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</si>
  <si>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</si>
  <si>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</si>
  <si>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</si>
  <si>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</si>
  <si>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</si>
  <si>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</si>
  <si>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</si>
  <si>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FX</t>
  </si>
  <si>
    <t>EUR15</t>
  </si>
  <si>
    <t>COST</t>
  </si>
  <si>
    <t>ACT_BND</t>
  </si>
  <si>
    <t>Meuro/PJ</t>
  </si>
  <si>
    <t>CITY_DH</t>
  </si>
  <si>
    <t>URBAN_1_DH</t>
  </si>
  <si>
    <t>URBAN_2_DH</t>
  </si>
  <si>
    <t>URBAN_3_DH</t>
  </si>
  <si>
    <t>District Heating - Medium Urban Density</t>
  </si>
  <si>
    <t>District Heating - High Urban Density</t>
  </si>
  <si>
    <t>District Heating - Low Urban Density</t>
  </si>
  <si>
    <t>FT-RSDHET,FT-SRVHET</t>
  </si>
  <si>
    <t xml:space="preserve">District Heating- City </t>
  </si>
  <si>
    <t>IE</t>
  </si>
  <si>
    <t>EUR16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</si>
</sst>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0.00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  <numFmt numFmtId="173" formatCode="0.0000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2868">
    <xf numFmtId="0" fontId="0" fillId="0" borderId="0"/>
    <xf numFmtId="9" fontId="9" fillId="0" borderId="0" applyFont="0" applyFill="0" applyBorder="0" applyAlignment="0" applyProtection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6" fillId="14" borderId="9" applyNumberFormat="0" applyAlignment="0" applyProtection="0"/>
    <xf numFmtId="0" fontId="27" fillId="15" borderId="10" applyNumberFormat="0" applyAlignment="0" applyProtection="0"/>
    <xf numFmtId="0" fontId="28" fillId="15" borderId="9" applyNumberFormat="0" applyAlignment="0" applyProtection="0"/>
    <xf numFmtId="0" fontId="29" fillId="0" borderId="11" applyNumberFormat="0" applyFill="0" applyAlignment="0" applyProtection="0"/>
    <xf numFmtId="0" fontId="30" fillId="16" borderId="1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3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4" fontId="54" fillId="61" borderId="5">
      <alignment horizontal="right" vertical="center"/>
    </xf>
    <xf numFmtId="4" fontId="54" fillId="61" borderId="5">
      <alignment horizontal="right" vertical="center"/>
    </xf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28" fillId="15" borderId="9" applyNumberFormat="0" applyAlignment="0" applyProtection="0"/>
    <xf numFmtId="0" fontId="45" fillId="0" borderId="17" applyNumberFormat="0" applyFill="0" applyAlignment="0" applyProtection="0"/>
    <xf numFmtId="0" fontId="38" fillId="63" borderId="18" applyNumberFormat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2" fillId="0" borderId="0"/>
    <xf numFmtId="0" fontId="56" fillId="0" borderId="19">
      <alignment horizontal="left" vertical="center" wrapText="1" indent="2"/>
    </xf>
    <xf numFmtId="0" fontId="56" fillId="0" borderId="19">
      <alignment horizontal="left" vertical="center" wrapText="1" indent="2"/>
    </xf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2" fillId="0" borderId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" fontId="56" fillId="0" borderId="0" applyBorder="0">
      <alignment horizontal="right"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64" borderId="0" applyNumberFormat="0" applyBorder="0" applyAlignment="0" applyProtection="0"/>
    <xf numFmtId="0" fontId="4" fillId="0" borderId="0"/>
    <xf numFmtId="0" fontId="4" fillId="0" borderId="0"/>
    <xf numFmtId="0" fontId="59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4" fillId="0" borderId="0"/>
    <xf numFmtId="0" fontId="60" fillId="0" borderId="0"/>
    <xf numFmtId="0" fontId="4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" fillId="0" borderId="0"/>
    <xf numFmtId="0" fontId="4" fillId="0" borderId="0"/>
    <xf numFmtId="0" fontId="1" fillId="0" borderId="0"/>
    <xf numFmtId="0" fontId="59" fillId="0" borderId="0"/>
    <xf numFmtId="0" fontId="59" fillId="0" borderId="0"/>
    <xf numFmtId="0" fontId="55" fillId="0" borderId="0"/>
    <xf numFmtId="0" fontId="4" fillId="0" borderId="0"/>
    <xf numFmtId="0" fontId="1" fillId="0" borderId="0"/>
    <xf numFmtId="0" fontId="59" fillId="0" borderId="0"/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0" fontId="57" fillId="0" borderId="0" applyNumberFormat="0" applyFill="0" applyBorder="0" applyProtection="0">
      <alignment horizontal="left" vertical="center"/>
    </xf>
    <xf numFmtId="0" fontId="4" fillId="65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5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5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6" fillId="44" borderId="0" applyNumberFormat="0" applyBorder="0" applyAlignment="0" applyProtection="0"/>
    <xf numFmtId="0" fontId="40" fillId="45" borderId="0" applyNumberFormat="0" applyBorder="0" applyAlignment="0" applyProtection="0"/>
    <xf numFmtId="4" fontId="56" fillId="0" borderId="0"/>
    <xf numFmtId="0" fontId="61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9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0" fontId="36" fillId="44" borderId="0" applyNumberFormat="0" applyBorder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65" fillId="0" borderId="0"/>
    <xf numFmtId="0" fontId="66" fillId="0" borderId="0">
      <alignment horizontal="right"/>
    </xf>
    <xf numFmtId="0" fontId="67" fillId="0" borderId="0"/>
    <xf numFmtId="0" fontId="68" fillId="0" borderId="0"/>
    <xf numFmtId="0" fontId="69" fillId="0" borderId="0"/>
    <xf numFmtId="0" fontId="70" fillId="0" borderId="27" applyNumberFormat="0" applyAlignment="0"/>
    <xf numFmtId="0" fontId="71" fillId="0" borderId="0" applyAlignment="0">
      <alignment horizontal="left"/>
    </xf>
    <xf numFmtId="0" fontId="71" fillId="0" borderId="0">
      <alignment horizontal="right"/>
    </xf>
    <xf numFmtId="171" fontId="71" fillId="0" borderId="0">
      <alignment horizontal="right"/>
    </xf>
    <xf numFmtId="164" fontId="72" fillId="0" borderId="0">
      <alignment horizontal="right"/>
    </xf>
    <xf numFmtId="0" fontId="73" fillId="0" borderId="0"/>
    <xf numFmtId="0" fontId="37" fillId="62" borderId="16" applyNumberFormat="0" applyAlignment="0" applyProtection="0"/>
    <xf numFmtId="0" fontId="38" fillId="63" borderId="18" applyNumberFormat="0" applyAlignment="0" applyProtection="0"/>
    <xf numFmtId="165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5" borderId="0" applyNumberFormat="0" applyBorder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5" fillId="0" borderId="17" applyNumberFormat="0" applyFill="0" applyAlignment="0" applyProtection="0"/>
    <xf numFmtId="0" fontId="46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Fill="0" applyBorder="0"/>
    <xf numFmtId="0" fontId="63" fillId="0" borderId="0"/>
    <xf numFmtId="0" fontId="1" fillId="0" borderId="0"/>
    <xf numFmtId="0" fontId="75" fillId="0" borderId="0" applyFill="0" applyBorder="0"/>
    <xf numFmtId="0" fontId="1" fillId="0" borderId="0"/>
    <xf numFmtId="0" fontId="4" fillId="0" borderId="0"/>
    <xf numFmtId="0" fontId="1" fillId="0" borderId="0"/>
    <xf numFmtId="0" fontId="1" fillId="0" borderId="0"/>
    <xf numFmtId="0" fontId="76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77" fillId="0" borderId="28" applyNumberFormat="0">
      <alignment vertical="center"/>
    </xf>
    <xf numFmtId="172" fontId="78" fillId="0" borderId="28">
      <alignment horizontal="right" vertical="center"/>
    </xf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4" fillId="48" borderId="16" applyNumberFormat="0" applyAlignment="0" applyProtection="0"/>
    <xf numFmtId="0" fontId="30" fillId="16" borderId="12" applyNumberFormat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8" borderId="0" applyNumberFormat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47" fillId="62" borderId="24" applyNumberForma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49" fillId="0" borderId="25" applyNumberFormat="0" applyFill="0" applyAlignment="0" applyProtection="0"/>
    <xf numFmtId="0" fontId="49" fillId="0" borderId="25" applyNumberFormat="0" applyFill="0" applyAlignment="0" applyProtection="0"/>
  </cellStyleXfs>
  <cellXfs count="13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4" borderId="0" xfId="0" applyFill="1"/>
    <xf numFmtId="0" fontId="7" fillId="2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5" xfId="0" applyNumberFormat="1" applyBorder="1"/>
    <xf numFmtId="1" fontId="10" fillId="0" borderId="5" xfId="0" applyNumberFormat="1" applyFont="1" applyBorder="1"/>
    <xf numFmtId="1" fontId="10" fillId="0" borderId="5" xfId="0" applyNumberFormat="1" applyFont="1" applyBorder="1" applyAlignment="1">
      <alignment wrapText="1"/>
    </xf>
    <xf numFmtId="9" fontId="0" fillId="0" borderId="5" xfId="1" applyFont="1" applyBorder="1"/>
    <xf numFmtId="9" fontId="0" fillId="7" borderId="5" xfId="1" applyFont="1" applyFill="1" applyBorder="1"/>
    <xf numFmtId="164" fontId="0" fillId="0" borderId="5" xfId="0" applyNumberFormat="1" applyBorder="1"/>
    <xf numFmtId="1" fontId="0" fillId="7" borderId="5" xfId="0" applyNumberFormat="1" applyFill="1" applyBorder="1"/>
    <xf numFmtId="1" fontId="0" fillId="0" borderId="0" xfId="0" applyNumberFormat="1"/>
    <xf numFmtId="0" fontId="2" fillId="8" borderId="0" xfId="2" applyFont="1" applyFill="1" applyAlignment="1">
      <alignment vertical="center"/>
    </xf>
    <xf numFmtId="0" fontId="2" fillId="9" borderId="0" xfId="2" applyFont="1" applyFill="1" applyAlignment="1">
      <alignment vertical="center"/>
    </xf>
    <xf numFmtId="0" fontId="2" fillId="0" borderId="0" xfId="3"/>
    <xf numFmtId="0" fontId="11" fillId="9" borderId="0" xfId="2" applyFont="1" applyFill="1" applyAlignment="1">
      <alignment vertical="center"/>
    </xf>
    <xf numFmtId="0" fontId="12" fillId="9" borderId="0" xfId="2" applyFont="1" applyFill="1" applyAlignment="1">
      <alignment vertical="center"/>
    </xf>
    <xf numFmtId="0" fontId="2" fillId="10" borderId="0" xfId="2" applyFont="1" applyFill="1" applyAlignment="1">
      <alignment vertical="center"/>
    </xf>
    <xf numFmtId="0" fontId="13" fillId="9" borderId="0" xfId="2" applyFont="1" applyFill="1" applyAlignment="1">
      <alignment vertical="center"/>
    </xf>
    <xf numFmtId="0" fontId="14" fillId="9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16" fillId="9" borderId="0" xfId="2" applyFont="1" applyFill="1" applyAlignment="1">
      <alignment vertical="center"/>
    </xf>
    <xf numFmtId="0" fontId="17" fillId="9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164" fontId="16" fillId="8" borderId="0" xfId="2" applyNumberFormat="1" applyFont="1" applyFill="1" applyAlignment="1">
      <alignment horizontal="left" vertical="center"/>
    </xf>
    <xf numFmtId="0" fontId="18" fillId="9" borderId="0" xfId="2" applyFont="1" applyFill="1" applyAlignment="1">
      <alignment vertical="center"/>
    </xf>
    <xf numFmtId="0" fontId="19" fillId="8" borderId="0" xfId="2" applyFont="1" applyFill="1" applyAlignment="1">
      <alignment vertical="center"/>
    </xf>
    <xf numFmtId="0" fontId="12" fillId="8" borderId="0" xfId="4" applyFill="1" applyAlignment="1">
      <alignment vertical="center"/>
    </xf>
    <xf numFmtId="0" fontId="0" fillId="0" borderId="15" xfId="0" applyBorder="1"/>
    <xf numFmtId="0" fontId="0" fillId="42" borderId="15" xfId="0" applyFill="1" applyBorder="1"/>
    <xf numFmtId="0" fontId="7" fillId="0" borderId="30" xfId="799" applyFont="1" applyFill="1" applyBorder="1"/>
    <xf numFmtId="0" fontId="4" fillId="0" borderId="30" xfId="799" applyFont="1" applyFill="1" applyBorder="1"/>
    <xf numFmtId="0" fontId="7" fillId="0" borderId="26" xfId="799" applyFont="1" applyFill="1" applyBorder="1"/>
    <xf numFmtId="0" fontId="4" fillId="0" borderId="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" fillId="0" borderId="30" xfId="799" applyBorder="1"/>
    <xf numFmtId="166" fontId="1" fillId="0" borderId="26" xfId="799" applyNumberFormat="1" applyBorder="1"/>
    <xf numFmtId="0" fontId="1" fillId="0" borderId="3" xfId="799" applyBorder="1"/>
    <xf numFmtId="0" fontId="7" fillId="68" borderId="3" xfId="1985" applyFont="1" applyFill="1" applyBorder="1"/>
    <xf numFmtId="0" fontId="4" fillId="0" borderId="3" xfId="799" applyFont="1" applyFill="1" applyBorder="1"/>
    <xf numFmtId="0" fontId="0" fillId="0" borderId="0" xfId="0" applyFill="1" applyBorder="1"/>
    <xf numFmtId="0" fontId="7" fillId="0" borderId="3" xfId="799" applyFont="1" applyFill="1" applyBorder="1"/>
    <xf numFmtId="166" fontId="1" fillId="0" borderId="0" xfId="799" applyNumberFormat="1" applyBorder="1"/>
    <xf numFmtId="0" fontId="4" fillId="0" borderId="26" xfId="0" applyFont="1" applyBorder="1" applyAlignment="1">
      <alignment vertical="center"/>
    </xf>
    <xf numFmtId="0" fontId="4" fillId="0" borderId="26" xfId="2" applyBorder="1"/>
    <xf numFmtId="0" fontId="4" fillId="0" borderId="26" xfId="799" applyFont="1" applyFill="1" applyBorder="1"/>
    <xf numFmtId="0" fontId="0" fillId="0" borderId="0" xfId="0" applyBorder="1"/>
    <xf numFmtId="0" fontId="4" fillId="0" borderId="0" xfId="2"/>
    <xf numFmtId="0" fontId="1" fillId="0" borderId="0" xfId="799"/>
    <xf numFmtId="0" fontId="1" fillId="0" borderId="4" xfId="799" applyBorder="1"/>
    <xf numFmtId="0" fontId="1" fillId="0" borderId="26" xfId="799" applyBorder="1"/>
    <xf numFmtId="0" fontId="4" fillId="2" borderId="1" xfId="799" applyFont="1" applyFill="1" applyBorder="1"/>
    <xf numFmtId="0" fontId="7" fillId="67" borderId="1" xfId="799" applyFont="1" applyFill="1" applyBorder="1"/>
    <xf numFmtId="0" fontId="7" fillId="2" borderId="1" xfId="799" applyFont="1" applyFill="1" applyBorder="1"/>
    <xf numFmtId="0" fontId="7" fillId="0" borderId="0" xfId="799" applyFont="1" applyAlignment="1">
      <alignment horizontal="center"/>
    </xf>
    <xf numFmtId="0" fontId="3" fillId="0" borderId="0" xfId="799" applyFont="1"/>
    <xf numFmtId="0" fontId="1" fillId="0" borderId="0" xfId="799" applyBorder="1"/>
    <xf numFmtId="0" fontId="4" fillId="0" borderId="0" xfId="2" applyBorder="1"/>
    <xf numFmtId="0" fontId="7" fillId="0" borderId="0" xfId="799" applyFont="1" applyFill="1" applyBorder="1"/>
    <xf numFmtId="0" fontId="4" fillId="0" borderId="0" xfId="799" applyFont="1" applyFill="1" applyBorder="1"/>
    <xf numFmtId="0" fontId="7" fillId="68" borderId="1" xfId="1985" applyFont="1" applyFill="1" applyBorder="1"/>
    <xf numFmtId="0" fontId="1" fillId="0" borderId="29" xfId="799" applyBorder="1"/>
    <xf numFmtId="0" fontId="1" fillId="0" borderId="29" xfId="799" applyFont="1" applyBorder="1"/>
    <xf numFmtId="0" fontId="30" fillId="71" borderId="31" xfId="0" applyFont="1" applyFill="1" applyBorder="1" applyAlignment="1">
      <alignment vertical="center"/>
    </xf>
    <xf numFmtId="0" fontId="30" fillId="71" borderId="0" xfId="0" applyFont="1" applyFill="1" applyAlignment="1">
      <alignment vertical="center"/>
    </xf>
    <xf numFmtId="1" fontId="81" fillId="43" borderId="35" xfId="0" applyNumberFormat="1" applyFont="1" applyFill="1" applyBorder="1" applyAlignment="1">
      <alignment vertical="top" wrapText="1"/>
    </xf>
    <xf numFmtId="1" fontId="81" fillId="43" borderId="36" xfId="0" applyNumberFormat="1" applyFont="1" applyFill="1" applyBorder="1" applyAlignment="1">
      <alignment vertical="top" wrapText="1"/>
    </xf>
    <xf numFmtId="1" fontId="81" fillId="43" borderId="37" xfId="0" applyNumberFormat="1" applyFont="1" applyFill="1" applyBorder="1" applyAlignment="1">
      <alignment vertical="top" wrapText="1"/>
    </xf>
    <xf numFmtId="1" fontId="81" fillId="72" borderId="38" xfId="0" applyNumberFormat="1" applyFont="1" applyFill="1" applyBorder="1" applyAlignment="1">
      <alignment vertical="top" wrapText="1"/>
    </xf>
    <xf numFmtId="1" fontId="81" fillId="72" borderId="39" xfId="0" applyNumberFormat="1" applyFont="1" applyFill="1" applyBorder="1" applyAlignment="1">
      <alignment vertical="top" wrapText="1"/>
    </xf>
    <xf numFmtId="1" fontId="81" fillId="72" borderId="40" xfId="0" applyNumberFormat="1" applyFont="1" applyFill="1" applyBorder="1" applyAlignment="1">
      <alignment vertical="top" wrapText="1"/>
    </xf>
    <xf numFmtId="1" fontId="81" fillId="43" borderId="38" xfId="0" applyNumberFormat="1" applyFont="1" applyFill="1" applyBorder="1" applyAlignment="1">
      <alignment vertical="top" wrapText="1"/>
    </xf>
    <xf numFmtId="1" fontId="81" fillId="43" borderId="39" xfId="0" applyNumberFormat="1" applyFont="1" applyFill="1" applyBorder="1" applyAlignment="1">
      <alignment vertical="top" wrapText="1"/>
    </xf>
    <xf numFmtId="1" fontId="81" fillId="43" borderId="40" xfId="0" applyNumberFormat="1" applyFont="1" applyFill="1" applyBorder="1" applyAlignment="1">
      <alignment vertical="top" wrapText="1"/>
    </xf>
    <xf numFmtId="1" fontId="81" fillId="72" borderId="41" xfId="0" applyNumberFormat="1" applyFont="1" applyFill="1" applyBorder="1" applyAlignment="1">
      <alignment vertical="top" wrapText="1"/>
    </xf>
    <xf numFmtId="1" fontId="81" fillId="72" borderId="42" xfId="0" applyNumberFormat="1" applyFont="1" applyFill="1" applyBorder="1" applyAlignment="1">
      <alignment vertical="top" wrapText="1"/>
    </xf>
    <xf numFmtId="1" fontId="81" fillId="72" borderId="43" xfId="0" applyNumberFormat="1" applyFont="1" applyFill="1" applyBorder="1" applyAlignment="1">
      <alignment vertical="top" wrapText="1"/>
    </xf>
    <xf numFmtId="0" fontId="7" fillId="0" borderId="4" xfId="799" applyFont="1" applyFill="1" applyBorder="1"/>
    <xf numFmtId="0" fontId="4" fillId="0" borderId="4" xfId="799" applyFont="1" applyFill="1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0" fillId="0" borderId="30" xfId="0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30" xfId="0" applyNumberFormat="1" applyBorder="1"/>
    <xf numFmtId="0" fontId="0" fillId="6" borderId="30" xfId="0" applyFill="1" applyBorder="1"/>
    <xf numFmtId="0" fontId="0" fillId="7" borderId="30" xfId="0" applyFill="1" applyBorder="1"/>
    <xf numFmtId="0" fontId="0" fillId="6" borderId="0" xfId="0" applyFill="1" applyBorder="1"/>
    <xf numFmtId="0" fontId="0" fillId="7" borderId="0" xfId="0" applyFill="1" applyBorder="1"/>
    <xf numFmtId="0" fontId="0" fillId="6" borderId="4" xfId="0" applyFill="1" applyBorder="1"/>
    <xf numFmtId="0" fontId="0" fillId="7" borderId="4" xfId="0" applyFill="1" applyBorder="1"/>
    <xf numFmtId="9" fontId="0" fillId="0" borderId="0" xfId="0" applyNumberFormat="1"/>
    <xf numFmtId="1" fontId="0" fillId="0" borderId="0" xfId="0" applyNumberFormat="1" applyBorder="1"/>
    <xf numFmtId="1" fontId="0" fillId="0" borderId="4" xfId="0" applyNumberFormat="1" applyBorder="1"/>
    <xf numFmtId="166" fontId="0" fillId="7" borderId="30" xfId="0" applyNumberFormat="1" applyFill="1" applyBorder="1"/>
    <xf numFmtId="166" fontId="0" fillId="7" borderId="0" xfId="0" applyNumberFormat="1" applyFill="1" applyBorder="1"/>
    <xf numFmtId="166" fontId="0" fillId="7" borderId="4" xfId="0" applyNumberFormat="1" applyFill="1" applyBorder="1"/>
    <xf numFmtId="0" fontId="16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2" fillId="8" borderId="0" xfId="4" applyFill="1" applyAlignment="1">
      <alignment vertical="center"/>
    </xf>
    <xf numFmtId="0" fontId="30" fillId="71" borderId="31" xfId="0" applyFont="1" applyFill="1" applyBorder="1" applyAlignment="1">
      <alignment horizontal="center" vertical="center"/>
    </xf>
    <xf numFmtId="0" fontId="30" fillId="71" borderId="32" xfId="0" applyFont="1" applyFill="1" applyBorder="1" applyAlignment="1">
      <alignment horizontal="center" vertical="center"/>
    </xf>
    <xf numFmtId="0" fontId="30" fillId="71" borderId="33" xfId="0" applyFont="1" applyFill="1" applyBorder="1" applyAlignment="1">
      <alignment horizontal="center" vertical="center"/>
    </xf>
    <xf numFmtId="0" fontId="30" fillId="71" borderId="34" xfId="0" applyFont="1" applyFill="1" applyBorder="1" applyAlignment="1">
      <alignment horizontal="center" vertical="center"/>
    </xf>
    <xf numFmtId="0" fontId="30" fillId="71" borderId="0" xfId="0" applyFont="1" applyFill="1" applyAlignment="1">
      <alignment horizontal="center" vertical="center"/>
    </xf>
    <xf numFmtId="2" fontId="0" fillId="0" borderId="30" xfId="0" applyNumberFormat="1" applyBorder="1"/>
    <xf numFmtId="2" fontId="0" fillId="0" borderId="0" xfId="0" applyNumberFormat="1" applyBorder="1"/>
    <xf numFmtId="2" fontId="0" fillId="0" borderId="4" xfId="0" applyNumberFormat="1" applyBorder="1"/>
    <xf numFmtId="2" fontId="0" fillId="0" borderId="0" xfId="0" applyNumberFormat="1" applyFill="1" applyBorder="1"/>
    <xf numFmtId="2" fontId="0" fillId="0" borderId="4" xfId="0" applyNumberFormat="1" applyFill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173" fontId="0" fillId="7" borderId="0" xfId="0" applyNumberFormat="1" applyFill="1" applyBorder="1" applyAlignment="1">
      <alignment horizontal="right"/>
    </xf>
    <xf numFmtId="0" fontId="4" fillId="0" borderId="32" xfId="0" applyFont="1" applyBorder="1" applyAlignment="1">
      <alignment vertical="center"/>
    </xf>
    <xf numFmtId="0" fontId="0" fillId="0" borderId="32" xfId="0" applyBorder="1"/>
    <xf numFmtId="0" fontId="0" fillId="6" borderId="32" xfId="0" applyFill="1" applyBorder="1"/>
    <xf numFmtId="0" fontId="0" fillId="7" borderId="32" xfId="0" applyFill="1" applyBorder="1"/>
    <xf numFmtId="2" fontId="0" fillId="0" borderId="32" xfId="0" applyNumberFormat="1" applyBorder="1"/>
    <xf numFmtId="166" fontId="0" fillId="7" borderId="32" xfId="0" applyNumberFormat="1" applyFill="1" applyBorder="1"/>
    <xf numFmtId="2" fontId="0" fillId="0" borderId="32" xfId="0" applyNumberFormat="1" applyFill="1" applyBorder="1"/>
    <xf numFmtId="0" fontId="0" fillId="0" borderId="32" xfId="0" applyFill="1" applyBorder="1"/>
    <xf numFmtId="0" fontId="0" fillId="0" borderId="32" xfId="0" applyFont="1" applyFill="1" applyBorder="1"/>
    <xf numFmtId="1" fontId="0" fillId="0" borderId="32" xfId="0" applyNumberFormat="1" applyFill="1" applyBorder="1"/>
  </cellXfs>
  <cellStyles count="2868">
    <cellStyle name="20 % - Markeringsfarve1" xfId="2197" xr:uid="{F2B1431A-9259-4D97-8046-C992FC9CF755}"/>
    <cellStyle name="20 % - Markeringsfarve1 2" xfId="2014" xr:uid="{07717C9D-9BD0-4AE2-8B52-B5F2C60BD0C4}"/>
    <cellStyle name="20 % - Markeringsfarve1 2 2" xfId="2015" xr:uid="{73AF887D-C4C5-4EEF-8C80-24986B6E2037}"/>
    <cellStyle name="20 % - Markeringsfarve1 3" xfId="2016" xr:uid="{4D962884-0D6B-44ED-BF50-097D973171AF}"/>
    <cellStyle name="20 % - Markeringsfarve1 4" xfId="2017" xr:uid="{F39F2653-D246-44A8-B604-5C9693091E6E}"/>
    <cellStyle name="20 % - Markeringsfarve1 5" xfId="2018" xr:uid="{06E6E0BB-B818-416D-B932-E5132488E135}"/>
    <cellStyle name="20 % - Markeringsfarve2" xfId="2198" xr:uid="{41BEB5D3-8936-46EC-B261-9A6A452FD349}"/>
    <cellStyle name="20 % - Markeringsfarve2 2" xfId="2019" xr:uid="{F8BA954F-2FEA-4341-A037-0FE655B122AF}"/>
    <cellStyle name="20 % - Markeringsfarve2 2 2" xfId="2020" xr:uid="{1D29303F-4D38-46C7-B0D8-E5E554373836}"/>
    <cellStyle name="20 % - Markeringsfarve2 3" xfId="2021" xr:uid="{8DB69894-493F-4871-B4D3-78FBDBAC6B8E}"/>
    <cellStyle name="20 % - Markeringsfarve2 4" xfId="2022" xr:uid="{E236045B-4F5E-40C5-9C89-847D55672D33}"/>
    <cellStyle name="20 % - Markeringsfarve2 5" xfId="2023" xr:uid="{0653FCDD-D316-49D8-BB61-16A72DA62E16}"/>
    <cellStyle name="20 % - Markeringsfarve3" xfId="2199" xr:uid="{BA3D802B-B94D-4E60-969B-7EDE30519A3B}"/>
    <cellStyle name="20 % - Markeringsfarve3 2" xfId="2024" xr:uid="{7AAD1F1A-49F0-48E7-AD8D-068D26A38153}"/>
    <cellStyle name="20 % - Markeringsfarve3 2 2" xfId="2025" xr:uid="{A90D0404-ECC1-4ABA-B596-0D9F51B6FB26}"/>
    <cellStyle name="20 % - Markeringsfarve3 3" xfId="2026" xr:uid="{74BE304A-F013-4B96-9902-C0C3F87795D1}"/>
    <cellStyle name="20 % - Markeringsfarve3 4" xfId="2027" xr:uid="{57DF5B7B-E4EB-4971-A663-2E18DC6EA5D0}"/>
    <cellStyle name="20 % - Markeringsfarve3 5" xfId="2028" xr:uid="{1534D8F5-0449-452E-BD88-59EBE14415A5}"/>
    <cellStyle name="20 % - Markeringsfarve4" xfId="2200" xr:uid="{ADEBA2D1-42FE-4C07-8E5D-A7183A347820}"/>
    <cellStyle name="20 % - Markeringsfarve4 2" xfId="2029" xr:uid="{6CE7E6FB-C26F-460D-A180-80DDD960A857}"/>
    <cellStyle name="20 % - Markeringsfarve4 2 2" xfId="2030" xr:uid="{37B54CC8-FE98-4AB0-A605-4CF1ADFD04CE}"/>
    <cellStyle name="20 % - Markeringsfarve4 3" xfId="2031" xr:uid="{EAD42070-2110-43A0-8823-32D195AC4F40}"/>
    <cellStyle name="20 % - Markeringsfarve4 4" xfId="2032" xr:uid="{5A269F7F-4D8E-420D-A104-B392ABFEAFF0}"/>
    <cellStyle name="20 % - Markeringsfarve4 5" xfId="2033" xr:uid="{6D31B39F-35A2-46A0-8E71-B1B2E038BF1F}"/>
    <cellStyle name="20 % - Markeringsfarve5" xfId="2201" xr:uid="{E0ABA961-A3F5-4AF7-AC67-A6A5F892BB49}"/>
    <cellStyle name="20 % - Markeringsfarve5 2" xfId="2034" xr:uid="{98532F70-95AE-4F3A-B631-EDDE0333BA4B}"/>
    <cellStyle name="20 % - Markeringsfarve5 2 2" xfId="2035" xr:uid="{2ABAB838-7E3F-445F-94B8-DF36829B34AD}"/>
    <cellStyle name="20 % - Markeringsfarve5 3" xfId="2036" xr:uid="{B052BAB7-C9B0-45CB-9111-8C1879A75260}"/>
    <cellStyle name="20 % - Markeringsfarve5 4" xfId="2037" xr:uid="{833B757B-120F-4B3E-B58B-21A9844A475A}"/>
    <cellStyle name="20 % - Markeringsfarve5 5" xfId="2038" xr:uid="{2E9E6B46-6669-4CE7-8BC7-BE4DAC13CF1D}"/>
    <cellStyle name="20 % - Markeringsfarve6" xfId="2202" xr:uid="{9B8EC8C1-7DED-4697-9FB7-FFAB7EA6B231}"/>
    <cellStyle name="20 % - Markeringsfarve6 2" xfId="2039" xr:uid="{7C29A967-0234-46A7-8D15-B22DC2B0E370}"/>
    <cellStyle name="20 % - Markeringsfarve6 2 2" xfId="2040" xr:uid="{E7E87C3F-6F78-4927-B615-9DBEFBAF51C4}"/>
    <cellStyle name="20 % - Markeringsfarve6 3" xfId="2041" xr:uid="{D0BD88D2-AEF7-4DA6-B33E-F1469EB9C7A8}"/>
    <cellStyle name="20 % - Markeringsfarve6 4" xfId="2042" xr:uid="{F0785D01-12B1-467B-A001-67FF055DF6C7}"/>
    <cellStyle name="20 % - Markeringsfarve6 5" xfId="2043" xr:uid="{AFCC198F-9AE9-4882-BBC5-D214CF056E14}"/>
    <cellStyle name="20% - Accent1" xfId="20" builtinId="30" customBuiltin="1"/>
    <cellStyle name="20% - Accent1 2" xfId="2044" xr:uid="{F09332B5-5D47-4CF7-9ED2-6BF0E6CBBF76}"/>
    <cellStyle name="20% - Accent2" xfId="23" builtinId="34" customBuiltin="1"/>
    <cellStyle name="20% - Accent2 2" xfId="2045" xr:uid="{B076C00C-EAB1-4EF0-B5F2-38F18644AC4C}"/>
    <cellStyle name="20% - Accent3" xfId="26" builtinId="38" customBuiltin="1"/>
    <cellStyle name="20% - Accent3 2" xfId="2046" xr:uid="{E2E50CB2-31ED-4318-A6FD-2ECC95D02E84}"/>
    <cellStyle name="20% - Accent4" xfId="29" builtinId="42" customBuiltin="1"/>
    <cellStyle name="20% - Accent4 2" xfId="2047" xr:uid="{EDDED418-FA51-407D-90C6-7A73ED1A0AEE}"/>
    <cellStyle name="20% - Accent5" xfId="32" builtinId="46" customBuiltin="1"/>
    <cellStyle name="20% - Accent5 2" xfId="2048" xr:uid="{A596B379-7FE1-4D0C-BD31-3BA9E6EFA62E}"/>
    <cellStyle name="20% - Accent6" xfId="35" builtinId="50" customBuiltin="1"/>
    <cellStyle name="20% - Accent6 2" xfId="2049" xr:uid="{A4AE040D-29F9-42FC-9B4F-5B91BBCAD9DE}"/>
    <cellStyle name="20% - Colore 1" xfId="37" xr:uid="{DA7CCFFC-A6C9-4DBE-842D-A009D480580E}"/>
    <cellStyle name="20% - Colore 1 2" xfId="38" xr:uid="{E836D241-028A-495C-9302-E28BFA62956A}"/>
    <cellStyle name="20% - Colore 2" xfId="39" xr:uid="{A24D23B9-99AC-4BFC-A9F1-28D0CD9CE9DA}"/>
    <cellStyle name="20% - Colore 2 2" xfId="40" xr:uid="{21985D92-E666-4B80-A635-AD51B0AC9F51}"/>
    <cellStyle name="20% - Colore 3" xfId="41" xr:uid="{CB4E2298-F70F-4BD0-B1E0-CF7A71F33FF7}"/>
    <cellStyle name="20% - Colore 3 2" xfId="42" xr:uid="{B0A0C463-6675-4DB7-8571-DF374657ACC0}"/>
    <cellStyle name="20% - Colore 4" xfId="43" xr:uid="{A5F79FB3-0A27-4AF3-88B9-49122B5D384E}"/>
    <cellStyle name="20% - Colore 4 2" xfId="44" xr:uid="{2E1D7E85-E236-425E-8CF7-EFE6A7EF63E2}"/>
    <cellStyle name="20% - Colore 5" xfId="45" xr:uid="{AB028F75-CE94-4444-90FB-34B469B023E6}"/>
    <cellStyle name="20% - Colore 5 2" xfId="46" xr:uid="{B411E76D-3672-4CDA-9374-4BE47AF0B193}"/>
    <cellStyle name="20% - Colore 6" xfId="47" xr:uid="{28DB1DFA-4313-49D2-9301-8501C0B61A57}"/>
    <cellStyle name="20% - Colore 6 2" xfId="48" xr:uid="{83B9CA0F-204F-43FF-BCAA-AFB4A91D56F5}"/>
    <cellStyle name="40 % - Markeringsfarve1" xfId="2203" xr:uid="{0956FAC9-AF1C-4107-9521-1BDB24F0361F}"/>
    <cellStyle name="40 % - Markeringsfarve1 2" xfId="2050" xr:uid="{74E663D7-8099-4635-B0D5-779B609FA247}"/>
    <cellStyle name="40 % - Markeringsfarve1 2 2" xfId="2051" xr:uid="{7BE51469-6265-4F6E-9BF1-4B866500025C}"/>
    <cellStyle name="40 % - Markeringsfarve1 3" xfId="2052" xr:uid="{62D7DF48-8AA8-4335-8042-ED5DA82BB2DB}"/>
    <cellStyle name="40 % - Markeringsfarve1 4" xfId="2053" xr:uid="{0EC4C60E-4145-458F-932C-010C46DBAC45}"/>
    <cellStyle name="40 % - Markeringsfarve1 5" xfId="2054" xr:uid="{72CA35FA-86CC-4628-A74A-522089E9576B}"/>
    <cellStyle name="40 % - Markeringsfarve2" xfId="2204" xr:uid="{8691B2BD-48BE-425B-8D3A-13E2C4342F0E}"/>
    <cellStyle name="40 % - Markeringsfarve2 2" xfId="2055" xr:uid="{02CDF500-847D-43B9-A34F-676737E276A9}"/>
    <cellStyle name="40 % - Markeringsfarve2 2 2" xfId="2056" xr:uid="{7CFEA480-AAAA-4130-84C5-D72BFD873102}"/>
    <cellStyle name="40 % - Markeringsfarve2 3" xfId="2057" xr:uid="{DF2F46A7-AF76-4311-AE4C-004B61B24C94}"/>
    <cellStyle name="40 % - Markeringsfarve2 4" xfId="2058" xr:uid="{388ABF5B-519F-456C-B501-7CF342210524}"/>
    <cellStyle name="40 % - Markeringsfarve2 5" xfId="2059" xr:uid="{77B7F604-4D70-4E3D-8EC9-83775BDFA1C3}"/>
    <cellStyle name="40 % - Markeringsfarve3" xfId="2205" xr:uid="{8D249049-99D7-4057-BE91-213B4C78F5DC}"/>
    <cellStyle name="40 % - Markeringsfarve3 2" xfId="2060" xr:uid="{C95D6BCE-207C-4598-8634-30B5594BB942}"/>
    <cellStyle name="40 % - Markeringsfarve3 2 2" xfId="2061" xr:uid="{CBD37EF5-EFDB-4F03-B64A-E2C97E8BA147}"/>
    <cellStyle name="40 % - Markeringsfarve3 3" xfId="2062" xr:uid="{9CEC1EF0-560F-413E-B2D4-204E761FC7AF}"/>
    <cellStyle name="40 % - Markeringsfarve3 4" xfId="2063" xr:uid="{92E85D32-11E6-4701-ACBA-C9AFBC591312}"/>
    <cellStyle name="40 % - Markeringsfarve3 5" xfId="2064" xr:uid="{07084680-D066-461E-BD58-8A90E7FD6E68}"/>
    <cellStyle name="40 % - Markeringsfarve4" xfId="2206" xr:uid="{2C6A8E06-78D5-4C5C-8BCB-33D5D4CC85FB}"/>
    <cellStyle name="40 % - Markeringsfarve4 2" xfId="2065" xr:uid="{421547A3-BC42-4AEB-A2C4-97883C29631A}"/>
    <cellStyle name="40 % - Markeringsfarve4 2 2" xfId="2066" xr:uid="{30C8F148-6F41-4891-8CBE-1B71933575F9}"/>
    <cellStyle name="40 % - Markeringsfarve4 3" xfId="2067" xr:uid="{089186BA-AD68-441F-8371-C7F21C287282}"/>
    <cellStyle name="40 % - Markeringsfarve4 4" xfId="2068" xr:uid="{46CE8F39-2281-4A42-931A-6562C3206EE2}"/>
    <cellStyle name="40 % - Markeringsfarve4 5" xfId="2069" xr:uid="{6E47C689-4165-4053-AB12-83436B1B1D37}"/>
    <cellStyle name="40 % - Markeringsfarve5" xfId="2207" xr:uid="{BAC53C44-E2B3-4D75-9ABB-F5944407AB02}"/>
    <cellStyle name="40 % - Markeringsfarve5 2" xfId="2070" xr:uid="{5014B082-B444-4AE6-A941-258D8049AD1E}"/>
    <cellStyle name="40 % - Markeringsfarve5 2 2" xfId="2071" xr:uid="{6D78D9EA-1608-420C-82B2-4AEFDA39C613}"/>
    <cellStyle name="40 % - Markeringsfarve5 3" xfId="2072" xr:uid="{84A54750-3E83-4AB5-B776-6D79AD1667DE}"/>
    <cellStyle name="40 % - Markeringsfarve5 4" xfId="2073" xr:uid="{BA867532-5005-4DF1-BEA6-FC2D38BB2CFE}"/>
    <cellStyle name="40 % - Markeringsfarve5 5" xfId="2074" xr:uid="{3945B451-9285-42B8-B265-D6B9C8E8CA4A}"/>
    <cellStyle name="40 % - Markeringsfarve6" xfId="2208" xr:uid="{98FAAF95-C588-4DE8-846D-38ACA5EE41F6}"/>
    <cellStyle name="40 % - Markeringsfarve6 2" xfId="2075" xr:uid="{6F83E111-D311-49D6-BE7E-053A6D78148D}"/>
    <cellStyle name="40 % - Markeringsfarve6 2 2" xfId="2076" xr:uid="{C47E4DB8-8283-428A-BFCE-F1791B151D23}"/>
    <cellStyle name="40 % - Markeringsfarve6 3" xfId="2077" xr:uid="{17EFB281-73EA-4F21-9D9E-01B4CB0BCE17}"/>
    <cellStyle name="40 % - Markeringsfarve6 4" xfId="2078" xr:uid="{61F76019-5C9B-4FDD-87FB-024CD419ACE8}"/>
    <cellStyle name="40 % - Markeringsfarve6 5" xfId="2079" xr:uid="{FA782652-8B6D-45B0-AC17-C1C806D1A9D9}"/>
    <cellStyle name="40% - Accent1" xfId="21" builtinId="31" customBuiltin="1"/>
    <cellStyle name="40% - Accent1 2" xfId="2080" xr:uid="{AF4DF314-4787-48CF-9A13-A28CC6F5C7FB}"/>
    <cellStyle name="40% - Accent2" xfId="24" builtinId="35" customBuiltin="1"/>
    <cellStyle name="40% - Accent2 2" xfId="2081" xr:uid="{8C10C4CD-4502-4CA6-B35E-5A1AE406DFE2}"/>
    <cellStyle name="40% - Accent3" xfId="27" builtinId="39" customBuiltin="1"/>
    <cellStyle name="40% - Accent3 2" xfId="2082" xr:uid="{E6C7F93C-4920-45ED-8C77-0A3568E97EE0}"/>
    <cellStyle name="40% - Accent4" xfId="30" builtinId="43" customBuiltin="1"/>
    <cellStyle name="40% - Accent4 2" xfId="2083" xr:uid="{03A371D5-8C91-4604-B88D-40E7C562DC95}"/>
    <cellStyle name="40% - Accent5" xfId="33" builtinId="47" customBuiltin="1"/>
    <cellStyle name="40% - Accent5 2" xfId="2084" xr:uid="{4294379E-3372-46B4-A709-97DF9133FE05}"/>
    <cellStyle name="40% - Accent6" xfId="36" builtinId="51" customBuiltin="1"/>
    <cellStyle name="40% - Accent6 2" xfId="2085" xr:uid="{6F620D73-A10F-488F-A82D-B26A0AB561CB}"/>
    <cellStyle name="40% - Colore 1" xfId="49" xr:uid="{04AD2CB6-BE49-476C-A5E9-668C7D9ECCE6}"/>
    <cellStyle name="40% - Colore 1 2" xfId="50" xr:uid="{F63727DB-7206-4E5E-A54E-2F2B08CEF27B}"/>
    <cellStyle name="40% - Colore 2" xfId="51" xr:uid="{6220C5D3-BDD7-4BC6-B4AD-2EEA28C7FED8}"/>
    <cellStyle name="40% - Colore 2 2" xfId="52" xr:uid="{0AE2C7A0-E7F5-4FA9-BFD5-6E3453CD6E4E}"/>
    <cellStyle name="40% - Colore 3" xfId="53" xr:uid="{66F3B3A5-276E-4BC9-972F-86CF4466FD86}"/>
    <cellStyle name="40% - Colore 3 2" xfId="54" xr:uid="{0DD70979-7D9E-490C-A06A-EE85AF0EA6BB}"/>
    <cellStyle name="40% - Colore 4" xfId="55" xr:uid="{28FD3197-72A6-432D-B554-AE29778AAAB6}"/>
    <cellStyle name="40% - Colore 4 2" xfId="56" xr:uid="{0D5A4BEF-0A25-4191-A5E7-6F7EDD7CDA7E}"/>
    <cellStyle name="40% - Colore 5" xfId="57" xr:uid="{A0313A9D-B965-4AC8-B63F-9D8F98482E13}"/>
    <cellStyle name="40% - Colore 5 2" xfId="58" xr:uid="{49E9DB4B-9A1D-4C87-BB35-5560374A09C4}"/>
    <cellStyle name="40% - Colore 6" xfId="59" xr:uid="{807480B6-76BA-4E64-AAC5-778EB865F2F9}"/>
    <cellStyle name="40% - Colore 6 2" xfId="60" xr:uid="{1BD295A0-83FA-4637-B65D-E508D559964E}"/>
    <cellStyle name="5x indented GHG Textfiels" xfId="61" xr:uid="{8A6F3BEC-3278-4A30-BC9A-D1F0FC471976}"/>
    <cellStyle name="60 % - Markeringsfarve1" xfId="2209" xr:uid="{C13583F0-84C8-4BAE-A8AA-0F732009E497}"/>
    <cellStyle name="60 % - Markeringsfarve2" xfId="2210" xr:uid="{AEAAB2BB-B4F7-47A9-9AAA-2362D4BF2B74}"/>
    <cellStyle name="60 % - Markeringsfarve3" xfId="2211" xr:uid="{B9BEDCD6-7C69-4757-A9CD-EAC03D4B1637}"/>
    <cellStyle name="60 % - Markeringsfarve4" xfId="2212" xr:uid="{FFD8F282-B0BC-4A80-AC88-CC45CE2D2D50}"/>
    <cellStyle name="60 % - Markeringsfarve5" xfId="2213" xr:uid="{93191281-2280-4BBF-A6F2-813EBAF1600F}"/>
    <cellStyle name="60 % - Markeringsfarve6" xfId="2214" xr:uid="{317D942A-972A-45FE-9B4B-83F257F3AC57}"/>
    <cellStyle name="60% - Accent1 2" xfId="2086" xr:uid="{B92F20FA-E50F-4266-AE04-A04AAE38A136}"/>
    <cellStyle name="60% - Accent1 3" xfId="1722" xr:uid="{4EEBACCE-F52D-481B-A5A9-FC08288E1A0A}"/>
    <cellStyle name="60% - Accent2 2" xfId="2087" xr:uid="{8568F4AD-3D2D-4078-8299-489660E3983B}"/>
    <cellStyle name="60% - Accent2 3" xfId="1723" xr:uid="{8F2C6368-94C0-48F6-BD26-749AE3F5D7BA}"/>
    <cellStyle name="60% - Accent3 2" xfId="2088" xr:uid="{4B80A09B-4C19-42F0-9961-BB1F41504A11}"/>
    <cellStyle name="60% - Accent3 3" xfId="1724" xr:uid="{24329F1D-1C95-4AD1-A446-8B9739526895}"/>
    <cellStyle name="60% - Accent4 2" xfId="2089" xr:uid="{E6CD3FA5-771F-4F9A-BAAB-940E3D0A52D6}"/>
    <cellStyle name="60% - Accent4 3" xfId="1725" xr:uid="{0A206DCB-0534-469E-8A30-13E68CDF4065}"/>
    <cellStyle name="60% - Accent5 2" xfId="2090" xr:uid="{039F37E4-3856-469A-8888-480AEBA40A29}"/>
    <cellStyle name="60% - Accent5 3" xfId="1726" xr:uid="{86D282C2-EBFC-428F-9894-D368B670AA49}"/>
    <cellStyle name="60% - Accent6 2" xfId="2091" xr:uid="{B0FBB103-8BE7-4FC3-AA72-C9B24AB2BAD7}"/>
    <cellStyle name="60% - Accent6 3" xfId="1727" xr:uid="{2DEAE4BC-B63C-4BB6-BA95-8AA83C8F3CB7}"/>
    <cellStyle name="60% - Colore 1" xfId="62" xr:uid="{FF400764-C790-4F6F-A267-2BBB773D4C95}"/>
    <cellStyle name="60% - Colore 2" xfId="63" xr:uid="{CCE8FC8E-02D0-414C-B773-4E9F44971224}"/>
    <cellStyle name="60% - Colore 3" xfId="64" xr:uid="{770653AC-B085-42BD-B509-C70E63E6FF12}"/>
    <cellStyle name="60% - Colore 4" xfId="65" xr:uid="{0543F0AE-647E-4AC5-8B25-7708F282CF4E}"/>
    <cellStyle name="60% - Colore 5" xfId="66" xr:uid="{D6893E4F-3D55-4BBE-A62A-78D73F8EFF45}"/>
    <cellStyle name="60% - Colore 6" xfId="67" xr:uid="{E3238BC6-DFA6-4404-A89C-E98642DB1D19}"/>
    <cellStyle name="Accent1" xfId="19" builtinId="29" customBuiltin="1"/>
    <cellStyle name="Accent1 2" xfId="2092" xr:uid="{A4763140-C63B-403A-9E1E-2FDC8A3D5605}"/>
    <cellStyle name="Accent2" xfId="22" builtinId="33" customBuiltin="1"/>
    <cellStyle name="Accent2 2" xfId="2093" xr:uid="{B1549862-8026-450A-B2DC-5329A13C611F}"/>
    <cellStyle name="Accent3" xfId="25" builtinId="37" customBuiltin="1"/>
    <cellStyle name="Accent3 2" xfId="2094" xr:uid="{D383673D-F7DA-47E7-8C24-E2783C14E538}"/>
    <cellStyle name="Accent4" xfId="28" builtinId="41" customBuiltin="1"/>
    <cellStyle name="Accent4 2" xfId="2095" xr:uid="{FF9ABAAE-C476-47EB-AA2B-265011042D5B}"/>
    <cellStyle name="Accent5" xfId="31" builtinId="45" customBuiltin="1"/>
    <cellStyle name="Accent5 2" xfId="2096" xr:uid="{645722CB-0B24-455E-8B0C-808F4EE53FF6}"/>
    <cellStyle name="Accent6" xfId="34" builtinId="49" customBuiltin="1"/>
    <cellStyle name="Accent6 2" xfId="2097" xr:uid="{CC02E192-06F7-4F73-8C4D-BC81AE72C0EA}"/>
    <cellStyle name="AggOrange_CRFReport-template" xfId="68" xr:uid="{EF46CC83-A8B4-4907-9195-83F594FADBBB}"/>
    <cellStyle name="AggOrange9_CRFReport-template" xfId="69" xr:uid="{AC962267-4E83-4327-982B-BCC3C565E578}"/>
    <cellStyle name="Bad" xfId="10" builtinId="27" customBuiltin="1"/>
    <cellStyle name="Bad 2" xfId="70" xr:uid="{DD28F2DC-4DEB-4A7D-A352-BD372F8896FF}"/>
    <cellStyle name="Bad 2 2" xfId="2098" xr:uid="{D4009578-C5E4-4F36-9792-1DA0132ABE47}"/>
    <cellStyle name="Bad 3" xfId="71" xr:uid="{4169D068-604B-4589-93A5-787DBF87B255}"/>
    <cellStyle name="Bemærk! 2" xfId="2099" xr:uid="{28E6E0DA-10EE-40A9-A4DD-04D78B9913E5}"/>
    <cellStyle name="Bemærk! 2 2" xfId="2100" xr:uid="{EBF8ABA4-658B-4262-BFAD-DAD79323E39B}"/>
    <cellStyle name="Bemærk! 3" xfId="2101" xr:uid="{58C01868-8DFB-4C80-B556-5DE3B8C635D7}"/>
    <cellStyle name="Bemærk! 3 2" xfId="2102" xr:uid="{8DFF6690-CA1A-4664-9E80-1CE21200D003}"/>
    <cellStyle name="Bemærk! 4" xfId="2103" xr:uid="{6F8BB0FF-4E6C-4FF6-8E31-899EB7C3813F}"/>
    <cellStyle name="Bemærk! 5" xfId="2104" xr:uid="{CBC4F22C-4CDB-4EA1-8A65-CD9F64B37ABF}"/>
    <cellStyle name="C01_Main head" xfId="2105" xr:uid="{64801CBA-D9BA-449C-9D71-56D295D10961}"/>
    <cellStyle name="C02_Column heads" xfId="2106" xr:uid="{70A22BD0-2839-4FB9-A862-8BEA52B69EEE}"/>
    <cellStyle name="C03_Sub head bold" xfId="2107" xr:uid="{B2FF9152-54C9-4DD9-BD29-6621B65EC2EB}"/>
    <cellStyle name="C03a_Sub head" xfId="2108" xr:uid="{9098428F-F49A-43C4-8C07-C174C9E22DF8}"/>
    <cellStyle name="C04_Total text white bold" xfId="2109" xr:uid="{11FA11E4-9443-4EC1-AB11-0D3B509261E3}"/>
    <cellStyle name="C04a_Total text black with rule" xfId="2110" xr:uid="{5EA6296C-6077-4DC9-A059-CB332D7C0BB9}"/>
    <cellStyle name="C05_Main text" xfId="2111" xr:uid="{AF6796CF-4341-4977-A619-65607F726A73}"/>
    <cellStyle name="C06_Figs" xfId="2112" xr:uid="{12D93C39-33F7-4505-89E2-7B5356A89B12}"/>
    <cellStyle name="C07_Figs 1 dec percent" xfId="2113" xr:uid="{ED89535D-5BB6-43BE-AFB1-5A8F957745DF}"/>
    <cellStyle name="C08_Figs 1 decimal" xfId="2114" xr:uid="{149244C4-753C-4F50-BB02-3EF661251D22}"/>
    <cellStyle name="C09_Notes" xfId="2115" xr:uid="{E4BF68E3-0E33-482E-B1D3-792EDBE1786C}"/>
    <cellStyle name="Calcolo" xfId="72" xr:uid="{FEBD7350-3082-4FE2-A97C-EE384A3BFCBF}"/>
    <cellStyle name="Calcolo 2" xfId="73" xr:uid="{155C5A96-10ED-4E57-A60C-58479BFCD138}"/>
    <cellStyle name="Calcolo 2 2" xfId="1728" xr:uid="{DE9104FD-24F3-44DE-8205-B643AFF71094}"/>
    <cellStyle name="Calcolo 2 3" xfId="1729" xr:uid="{F8C20117-9257-433E-8FFB-AA28DE136499}"/>
    <cellStyle name="Calcolo 2 4" xfId="1730" xr:uid="{A8D1949F-7EF1-4CEF-B4C3-0455BDEB5590}"/>
    <cellStyle name="Calcolo 2 5" xfId="1731" xr:uid="{3B6045F8-BE81-4EEF-AF28-22F46C20ECB3}"/>
    <cellStyle name="Calcolo 3" xfId="74" xr:uid="{2321F11E-0033-4612-BED0-7A641F0C9910}"/>
    <cellStyle name="Calcolo 4" xfId="1732" xr:uid="{4A36D54B-62E6-43CA-BF95-10BD7AC4012D}"/>
    <cellStyle name="Calcolo 5" xfId="1733" xr:uid="{973B6925-CF6D-4861-ACD2-01B14DEFBDE5}"/>
    <cellStyle name="Calcolo 6" xfId="1734" xr:uid="{3CD7A95F-ED73-448F-9F90-BFF1AC5C4CB2}"/>
    <cellStyle name="Calculation" xfId="13" builtinId="22" customBuiltin="1"/>
    <cellStyle name="Calculation 2" xfId="75" xr:uid="{AB25E9D4-8707-40C7-BC8A-ED8002C9E86E}"/>
    <cellStyle name="Calculation 2 2" xfId="2116" xr:uid="{D09AE567-D514-4BB0-80F8-6E9502EBD003}"/>
    <cellStyle name="Cella collegata" xfId="76" xr:uid="{51308A76-3844-460B-BD6C-9F48C0D1DBAB}"/>
    <cellStyle name="Cella da controllare" xfId="77" xr:uid="{F2F57794-BD63-4200-8887-F80159BE678D}"/>
    <cellStyle name="Check Cell" xfId="15" builtinId="23" customBuiltin="1"/>
    <cellStyle name="Check Cell 2" xfId="2117" xr:uid="{86D02691-C64B-4378-80D0-9CEEC21C37C0}"/>
    <cellStyle name="Colore 1" xfId="78" xr:uid="{27670512-1820-435A-8D92-47D2BC16C3AB}"/>
    <cellStyle name="Colore 2" xfId="79" xr:uid="{8C616E2A-725D-4B2E-8612-A9DAA74B83CB}"/>
    <cellStyle name="Colore 3" xfId="80" xr:uid="{8D5E63F5-E932-4987-99C1-6FDE65F71168}"/>
    <cellStyle name="Colore 4" xfId="81" xr:uid="{9FE43658-E8EE-489A-A146-B111920FE3EA}"/>
    <cellStyle name="Colore 5" xfId="82" xr:uid="{55444835-65D7-4E6E-B679-870FC38EEF92}"/>
    <cellStyle name="Colore 6" xfId="83" xr:uid="{88D1FD69-D607-42C6-A9B9-662C5B546A69}"/>
    <cellStyle name="Comma 10" xfId="2118" xr:uid="{EDE5D555-88A0-47E1-881F-B85A1682F5FE}"/>
    <cellStyle name="Comma 11" xfId="2011" xr:uid="{0B41D768-22A9-48DB-A6DE-053871FA6235}"/>
    <cellStyle name="Comma 2" xfId="84" xr:uid="{0B277802-7806-47B7-BCDB-463CFB445A27}"/>
    <cellStyle name="Comma 2 2" xfId="85" xr:uid="{0E171648-B168-4E3A-ABBB-C93D2D6C3134}"/>
    <cellStyle name="Comma 2 2 2" xfId="86" xr:uid="{AA368307-9F68-46DC-9406-1D29C06D7256}"/>
    <cellStyle name="Comma 2 2 3" xfId="1736" xr:uid="{A8CE8667-8B7A-4351-931A-E562ABF41BF1}"/>
    <cellStyle name="Comma 2 3" xfId="87" xr:uid="{48DCA324-4018-4D80-BB74-EC4BC43317E6}"/>
    <cellStyle name="Comma 2 3 2" xfId="88" xr:uid="{B5EC3600-9E82-46EA-A643-B102C0AAE210}"/>
    <cellStyle name="Comma 2 3 2 2" xfId="89" xr:uid="{9FF56A94-DCA3-4EB7-8EC0-0E5F07DF118A}"/>
    <cellStyle name="Comma 2 3 3" xfId="1737" xr:uid="{A765F486-44CE-4650-AB7A-75EE8306F5F0}"/>
    <cellStyle name="Comma 2 4" xfId="1735" xr:uid="{0C29B21D-2ABC-4EBD-8468-8E7CC24CD4F7}"/>
    <cellStyle name="Comma 3" xfId="90" xr:uid="{0A8BF86C-B1B0-466F-9E2F-6870E4F08E62}"/>
    <cellStyle name="Comma 3 2" xfId="91" xr:uid="{3E5DBB75-FED7-4B64-A9BB-5591D4C039AD}"/>
    <cellStyle name="Comma 3 2 2" xfId="2119" xr:uid="{912FEE8B-912F-4176-B81C-EB9901FFB304}"/>
    <cellStyle name="Comma 3 3" xfId="2120" xr:uid="{E35A19EA-10E7-4905-A3DE-31AAD79C2F3F}"/>
    <cellStyle name="Comma 3 4" xfId="2121" xr:uid="{BEEEB26C-525C-4567-A78C-33327B0D6796}"/>
    <cellStyle name="Comma 3 5" xfId="1738" xr:uid="{62EDEAF4-4040-4709-8CAA-A56DEA475F7A}"/>
    <cellStyle name="Comma 4" xfId="92" xr:uid="{08490088-A306-403B-9484-466D2FB25600}"/>
    <cellStyle name="Comma 4 2" xfId="2123" xr:uid="{F82A1C3B-98D3-4C92-AB79-8C9C581CB8C7}"/>
    <cellStyle name="Comma 4 3" xfId="2124" xr:uid="{D160F9F0-1903-4E0E-B005-3093B7B91773}"/>
    <cellStyle name="Comma 4 4" xfId="2125" xr:uid="{E2320B6C-BBD6-413F-A93A-9870592DB96A}"/>
    <cellStyle name="Comma 4 5" xfId="2122" xr:uid="{DDE0152D-40C1-46B0-9705-666A4DD9AEE7}"/>
    <cellStyle name="Comma 5" xfId="93" xr:uid="{CADF0CCA-CA23-4A2D-A694-1E93EA2AA120}"/>
    <cellStyle name="Comma 5 2" xfId="2127" xr:uid="{CB495FF9-6B5E-4C19-A477-5F4B108E7EFF}"/>
    <cellStyle name="Comma 5 3" xfId="2126" xr:uid="{65674094-0EA1-4A88-98EF-8397F0A76048}"/>
    <cellStyle name="Comma 6" xfId="94" xr:uid="{6423A7F1-264E-4BF8-ABE9-AA5FEC1D6B6B}"/>
    <cellStyle name="Comma 6 2" xfId="2128" xr:uid="{86776510-35C4-406A-A290-3FD46C71C4A5}"/>
    <cellStyle name="Comma 7" xfId="2129" xr:uid="{775F0F56-1A2F-4DE8-8089-A53C38D5BCBD}"/>
    <cellStyle name="Comma 8" xfId="2130" xr:uid="{F481EC37-EF01-4411-B96E-AE80BDDBE837}"/>
    <cellStyle name="Comma 9" xfId="2131" xr:uid="{0A059DD8-1BC8-48D5-B55B-D1E717B0CAEF}"/>
    <cellStyle name="Comma 9 2" xfId="2132" xr:uid="{C7ED8FDE-635F-43E3-B8F3-1B833FEE0B96}"/>
    <cellStyle name="Comma 9 3" xfId="2133" xr:uid="{1EF45570-EE76-4400-8820-682B16B34836}"/>
    <cellStyle name="Comma0 - Type3" xfId="95" xr:uid="{4A3880E6-455A-4046-A374-88920CE372C9}"/>
    <cellStyle name="CustomizationCells" xfId="96" xr:uid="{A243661C-6C56-481E-908E-E4261A3543EF}"/>
    <cellStyle name="CustomizationCells 2" xfId="97" xr:uid="{801EAF52-C260-455F-8963-EAD2B9829979}"/>
    <cellStyle name="Euro" xfId="98" xr:uid="{065CC2F7-798C-470C-9E46-E5B50C6B2A9B}"/>
    <cellStyle name="Euro 10" xfId="99" xr:uid="{1C32650E-F974-4C2D-B641-17C6C587AEC4}"/>
    <cellStyle name="Euro 10 2" xfId="100" xr:uid="{ADCB4F3A-1D0B-491B-8FC4-9D0A0DAA1DC3}"/>
    <cellStyle name="Euro 10 3" xfId="101" xr:uid="{94AFC8F8-D862-41AB-BE45-3966D9E220FC}"/>
    <cellStyle name="Euro 10 3 2" xfId="102" xr:uid="{610984A4-E88A-471C-AA5B-1AD8910AC3A9}"/>
    <cellStyle name="Euro 10 3 2 2" xfId="103" xr:uid="{CCED692B-22B9-4F52-B3F7-65CE68AAE4DF}"/>
    <cellStyle name="Euro 10 4" xfId="104" xr:uid="{F0F24C4C-7A3D-4DC1-ABEB-D539E378325F}"/>
    <cellStyle name="Euro 10 4 2" xfId="2215" xr:uid="{3E5FC34D-1955-47A3-80D7-BC983735905E}"/>
    <cellStyle name="Euro 10 5" xfId="2216" xr:uid="{931A5149-05FC-439D-AE64-8AD2C4B576F3}"/>
    <cellStyle name="Euro 11" xfId="105" xr:uid="{D2FEADC6-DEA2-4F50-BBA4-3038A531CD0C}"/>
    <cellStyle name="Euro 11 2" xfId="106" xr:uid="{0EFA2C3C-0796-4486-A5F5-5B630A0D7FFA}"/>
    <cellStyle name="Euro 11 3" xfId="107" xr:uid="{4EE2FF33-ECBB-4235-85B4-C8697EDD95D8}"/>
    <cellStyle name="Euro 11 3 2" xfId="108" xr:uid="{CB032602-A9F0-4191-881A-74C8049452FB}"/>
    <cellStyle name="Euro 11 3 2 2" xfId="109" xr:uid="{1D728EA7-D716-49C7-AEA5-3CAD37706E21}"/>
    <cellStyle name="Euro 11 4" xfId="110" xr:uid="{CDF7CE4C-A3AE-4208-A1C2-F7C6A4AEF918}"/>
    <cellStyle name="Euro 11 4 2" xfId="2217" xr:uid="{6E888B31-7758-4332-A48D-4D3AABBCA3E0}"/>
    <cellStyle name="Euro 11 5" xfId="2218" xr:uid="{6441754F-4680-4419-A9F6-3D6E0FDB80C0}"/>
    <cellStyle name="Euro 12" xfId="111" xr:uid="{CCDAF546-059E-408D-893C-18E22017D4AB}"/>
    <cellStyle name="Euro 12 2" xfId="112" xr:uid="{D506B085-4B4D-46A1-BF3A-F848099566B9}"/>
    <cellStyle name="Euro 12 3" xfId="113" xr:uid="{ECA7D134-A4A5-4636-BF43-CC2B3AEEE170}"/>
    <cellStyle name="Euro 12 3 2" xfId="114" xr:uid="{05C31841-DC9B-42DB-AEED-243DCC933C5A}"/>
    <cellStyle name="Euro 12 3 2 2" xfId="115" xr:uid="{7E4F32EF-3745-47B2-9DA5-9FAC665FD508}"/>
    <cellStyle name="Euro 12 4" xfId="116" xr:uid="{FB99B889-2AF1-474E-ADA3-DA0DC0B57B95}"/>
    <cellStyle name="Euro 12 4 2" xfId="2219" xr:uid="{90BE9FA9-AC3F-4280-AC58-F419241C4D8D}"/>
    <cellStyle name="Euro 12 5" xfId="2220" xr:uid="{665FBC12-A848-4421-92F7-7D048DB5A239}"/>
    <cellStyle name="Euro 13" xfId="117" xr:uid="{4D3A4DAE-88B0-4868-8F84-A872E3D1B714}"/>
    <cellStyle name="Euro 13 2" xfId="118" xr:uid="{CFCC1899-0FE1-481E-81C5-0C4BE4051B6A}"/>
    <cellStyle name="Euro 13 3" xfId="119" xr:uid="{2DB064DB-0D4C-42E1-A50F-FABC7CFB8B47}"/>
    <cellStyle name="Euro 13 3 2" xfId="120" xr:uid="{02F85AA4-75DC-4A48-B843-8354A9A92225}"/>
    <cellStyle name="Euro 13 3 2 2" xfId="121" xr:uid="{CD6E8308-15BA-4C22-85EE-C1305F2C446F}"/>
    <cellStyle name="Euro 13 4" xfId="122" xr:uid="{36E69B48-4387-41AD-937C-8901C9E90817}"/>
    <cellStyle name="Euro 13 4 2" xfId="2221" xr:uid="{39EA397B-435D-4024-B392-B9A02F06AD07}"/>
    <cellStyle name="Euro 13 5" xfId="2222" xr:uid="{079F4BD1-3817-45E2-9C03-8DF4519E3E43}"/>
    <cellStyle name="Euro 14" xfId="123" xr:uid="{C0F9B7CE-83D0-4B5C-A369-7A2CE70D518D}"/>
    <cellStyle name="Euro 14 2" xfId="124" xr:uid="{6058A838-554C-4A46-892D-1DD2BC247B63}"/>
    <cellStyle name="Euro 14 3" xfId="125" xr:uid="{C68D4993-0C09-4506-A30B-F547D136B577}"/>
    <cellStyle name="Euro 14 3 2" xfId="126" xr:uid="{BBC600DF-873A-49BF-B433-426B34D9B38E}"/>
    <cellStyle name="Euro 14 3 2 2" xfId="127" xr:uid="{E9CEA9C4-A6C0-4F45-850B-E59063C75163}"/>
    <cellStyle name="Euro 14 4" xfId="128" xr:uid="{CCCB7842-E291-461C-8A6A-A65AA656E536}"/>
    <cellStyle name="Euro 14 4 2" xfId="2223" xr:uid="{5EC0805E-D5E1-470D-BDE0-104FB0F1E9DE}"/>
    <cellStyle name="Euro 14 5" xfId="2224" xr:uid="{95E41C14-3565-4C49-ADF0-AA80DC5F72E4}"/>
    <cellStyle name="Euro 15" xfId="129" xr:uid="{ED3A05B4-4B5D-4ADE-8F67-4C5FD2214FD0}"/>
    <cellStyle name="Euro 15 2" xfId="130" xr:uid="{F86679DC-9CDE-4D14-8468-4DDCDD2BF8E0}"/>
    <cellStyle name="Euro 15 3" xfId="131" xr:uid="{143C2106-04DA-4F8E-BAC7-64FA37B11057}"/>
    <cellStyle name="Euro 15 3 2" xfId="132" xr:uid="{2961145A-5500-401F-A39D-71E91FE86316}"/>
    <cellStyle name="Euro 15 3 2 2" xfId="133" xr:uid="{601DEABB-E3D7-4D77-AE5B-9ACB466B47DA}"/>
    <cellStyle name="Euro 15 4" xfId="134" xr:uid="{7A624D8B-A26E-4F3B-A11A-D7150C2474E5}"/>
    <cellStyle name="Euro 15 4 2" xfId="2225" xr:uid="{49D492E7-969A-481A-B228-0BD0B502AEF1}"/>
    <cellStyle name="Euro 15 5" xfId="2226" xr:uid="{E10C720A-AF63-4AD0-9E95-F2541368E58A}"/>
    <cellStyle name="Euro 16" xfId="135" xr:uid="{6958978F-78C2-4676-896F-263BFBEFF2CB}"/>
    <cellStyle name="Euro 16 2" xfId="136" xr:uid="{33E96920-D885-4A2C-B910-F5EDFB3907FD}"/>
    <cellStyle name="Euro 16 3" xfId="137" xr:uid="{37D412AD-92A3-4CC0-A04D-CBEAD8085238}"/>
    <cellStyle name="Euro 16 3 2" xfId="138" xr:uid="{E48862A7-E7DC-49AF-B095-79C67826F57F}"/>
    <cellStyle name="Euro 16 3 2 2" xfId="139" xr:uid="{48944A2E-08C9-4CBC-ADD8-AA2FF96220E2}"/>
    <cellStyle name="Euro 16 4" xfId="140" xr:uid="{B95038C2-4FD8-45AA-8305-63C36D3B4603}"/>
    <cellStyle name="Euro 16 4 2" xfId="2227" xr:uid="{EC6675CD-575E-4104-8EA8-9BAB7B750378}"/>
    <cellStyle name="Euro 16 5" xfId="2228" xr:uid="{B0EB80EA-9CD6-4012-8E88-B96E9B86E209}"/>
    <cellStyle name="Euro 17" xfId="141" xr:uid="{C3AC72AD-3EF4-4B45-91C0-36E154472930}"/>
    <cellStyle name="Euro 17 2" xfId="142" xr:uid="{377DB049-C19E-4D6D-8A74-6DCAE8332A19}"/>
    <cellStyle name="Euro 17 3" xfId="143" xr:uid="{04604A63-6C10-4DD3-9034-22B14A22EC1D}"/>
    <cellStyle name="Euro 17 3 2" xfId="144" xr:uid="{19D284C1-4CED-41DA-8406-000F10819790}"/>
    <cellStyle name="Euro 17 3 2 2" xfId="145" xr:uid="{0CE9C0E2-5B0C-4858-9D84-B2113141F4A4}"/>
    <cellStyle name="Euro 17 4" xfId="146" xr:uid="{1FC7A438-113A-44EE-87A5-D35FB0C5CBE4}"/>
    <cellStyle name="Euro 17 4 2" xfId="2229" xr:uid="{E917B138-BD08-43FD-97CA-DA19145700F0}"/>
    <cellStyle name="Euro 17 5" xfId="2230" xr:uid="{992C662A-C233-40EE-BF9E-526AE73A2CB1}"/>
    <cellStyle name="Euro 18" xfId="147" xr:uid="{08D72461-6393-4398-A98B-DCC268A45715}"/>
    <cellStyle name="Euro 18 2" xfId="148" xr:uid="{6EC63AD6-AFA7-4A8D-822E-4AAF1F5F335B}"/>
    <cellStyle name="Euro 18 3" xfId="149" xr:uid="{594C5F2D-73E4-433B-8E64-F615EA278013}"/>
    <cellStyle name="Euro 18 3 2" xfId="150" xr:uid="{0ECD19CA-DC92-4B44-9A53-4096C511BDEC}"/>
    <cellStyle name="Euro 18 3 2 2" xfId="151" xr:uid="{CD7D2218-9EF0-417D-AA88-04CFFAB6D544}"/>
    <cellStyle name="Euro 18 4" xfId="152" xr:uid="{7717E162-EF51-4FD4-BD92-522D6669713D}"/>
    <cellStyle name="Euro 18 4 2" xfId="2231" xr:uid="{D699231C-F4EE-4967-83F6-649D4DBEB59B}"/>
    <cellStyle name="Euro 18 5" xfId="2232" xr:uid="{A27D77C9-0605-42FD-9597-90CC21A6B041}"/>
    <cellStyle name="Euro 19" xfId="153" xr:uid="{FC36F106-997D-4ADC-B040-2C41BB94CD6B}"/>
    <cellStyle name="Euro 19 2" xfId="154" xr:uid="{ADBB8D27-5978-4F1A-8F58-46079C29CD64}"/>
    <cellStyle name="Euro 19 3" xfId="155" xr:uid="{5ECDA0A1-A464-4CB5-BCB2-66035C95FE46}"/>
    <cellStyle name="Euro 19 3 2" xfId="156" xr:uid="{D39D9545-A816-4E07-91F0-290B7BFE46D5}"/>
    <cellStyle name="Euro 19 3 2 2" xfId="157" xr:uid="{B8DADE38-C8B3-418F-9031-383A35A87CA0}"/>
    <cellStyle name="Euro 19 4" xfId="158" xr:uid="{B8AB223D-3B4A-4125-BE0D-C824EEA2C063}"/>
    <cellStyle name="Euro 19 4 2" xfId="2233" xr:uid="{E11BB671-96D0-4D42-BEB3-3489FEA2D437}"/>
    <cellStyle name="Euro 19 5" xfId="2234" xr:uid="{0A9FA3F5-4A31-4D55-8431-0E6120DB9711}"/>
    <cellStyle name="Euro 2" xfId="159" xr:uid="{BD57E115-B9A2-49CE-9C72-79938DB334E4}"/>
    <cellStyle name="Euro 2 2" xfId="160" xr:uid="{3B2A2535-28A3-4DFB-8C30-12A44E02340D}"/>
    <cellStyle name="Euro 2 3" xfId="161" xr:uid="{C83DF20B-E625-4E5F-90B1-1DB01F5A7FD7}"/>
    <cellStyle name="Euro 2 3 2" xfId="162" xr:uid="{27223BC4-CF00-43EB-A871-CA1FB80EE680}"/>
    <cellStyle name="Euro 2 3 2 2" xfId="163" xr:uid="{08432D0A-C8CD-47BD-B210-8D5B8D56EC73}"/>
    <cellStyle name="Euro 2 4" xfId="164" xr:uid="{697CC5FA-5597-4B8D-BFB5-4DEE0AC69D54}"/>
    <cellStyle name="Euro 2 4 2" xfId="2235" xr:uid="{1A47B25B-5545-49C9-A7F4-CF16B41B03F8}"/>
    <cellStyle name="Euro 2 5" xfId="2236" xr:uid="{617F8FFD-DCEC-462D-992E-9520918A4913}"/>
    <cellStyle name="Euro 20" xfId="165" xr:uid="{F972A644-7F6E-487D-8CD0-926F1A07CD07}"/>
    <cellStyle name="Euro 20 2" xfId="166" xr:uid="{CC3F2EC4-0F91-4ADA-84E7-4AA8C40E2576}"/>
    <cellStyle name="Euro 20 3" xfId="167" xr:uid="{41C9B511-E58C-4228-B275-654C1A828A5A}"/>
    <cellStyle name="Euro 20 3 2" xfId="168" xr:uid="{686CDDEE-050D-4AC4-8ECC-0584ECD0DF08}"/>
    <cellStyle name="Euro 20 3 2 2" xfId="169" xr:uid="{6B11DDF0-2BB0-4822-8185-C971FB0F2A50}"/>
    <cellStyle name="Euro 20 4" xfId="170" xr:uid="{27986C6D-AD5E-493E-9DB1-A50FBBBC5093}"/>
    <cellStyle name="Euro 20 4 2" xfId="2237" xr:uid="{A82A45BA-73A6-448D-986B-AFBE0735FD47}"/>
    <cellStyle name="Euro 20 5" xfId="2238" xr:uid="{31632587-273D-4186-89BC-B51EC494A469}"/>
    <cellStyle name="Euro 21" xfId="171" xr:uid="{08F55D9F-83E0-43B6-B981-B7B596CB80F4}"/>
    <cellStyle name="Euro 21 2" xfId="172" xr:uid="{90C8461A-2091-4444-97C5-12E52D3E2686}"/>
    <cellStyle name="Euro 21 3" xfId="173" xr:uid="{9334F7A4-C7FA-44D6-9C1D-083AA34D7BBF}"/>
    <cellStyle name="Euro 21 3 2" xfId="174" xr:uid="{2CDC0FE5-A7A9-46C9-BDA1-B174B6A1208C}"/>
    <cellStyle name="Euro 21 3 2 2" xfId="175" xr:uid="{8494442C-8417-46CF-ABA1-655E942DAADD}"/>
    <cellStyle name="Euro 21 4" xfId="176" xr:uid="{A49071EC-99E0-497D-BC4D-7F2F9EC7B49F}"/>
    <cellStyle name="Euro 21 4 2" xfId="2239" xr:uid="{629AB5BB-DEF8-4FD4-9E81-F2544A2DB0BF}"/>
    <cellStyle name="Euro 21 5" xfId="2240" xr:uid="{F235AA04-B290-4BFA-A42A-9CAA50996643}"/>
    <cellStyle name="Euro 22" xfId="177" xr:uid="{A7B09F1C-B312-4D34-B1F0-F9ED5C6B4EDC}"/>
    <cellStyle name="Euro 22 2" xfId="178" xr:uid="{6BA90AA6-963A-4F19-AA8E-3E95EB0B37BA}"/>
    <cellStyle name="Euro 22 3" xfId="179" xr:uid="{A9C59992-2CD0-407F-A5D9-C003D069923F}"/>
    <cellStyle name="Euro 22 3 2" xfId="180" xr:uid="{1E6DC233-66A2-4C94-99E9-25EC8EF9D76D}"/>
    <cellStyle name="Euro 22 3 2 2" xfId="181" xr:uid="{BD99B5EC-ADE6-4D52-84C2-47384C9C2235}"/>
    <cellStyle name="Euro 22 4" xfId="182" xr:uid="{F6AD4057-E90B-4136-A521-21EAFBCE3859}"/>
    <cellStyle name="Euro 22 4 2" xfId="2241" xr:uid="{F1E8E31A-ABBA-4876-8D31-09C1A475F7F7}"/>
    <cellStyle name="Euro 22 5" xfId="2242" xr:uid="{8EA9BE2B-42CF-43C3-BE7B-6D8BF5771A67}"/>
    <cellStyle name="Euro 23" xfId="183" xr:uid="{56BFE3F5-CE04-4FF7-BBB7-C1EC0A838094}"/>
    <cellStyle name="Euro 23 2" xfId="184" xr:uid="{CE7191E0-5889-4359-AECB-D9FD2786DAF2}"/>
    <cellStyle name="Euro 23 3" xfId="185" xr:uid="{0650300F-51F6-4074-B6F1-88200FFB7F2C}"/>
    <cellStyle name="Euro 23 3 2" xfId="186" xr:uid="{905EC1A9-46FB-482E-B45A-27C3DA414CC8}"/>
    <cellStyle name="Euro 23 3 2 2" xfId="187" xr:uid="{172A726D-F422-48A0-9BF1-10F19860272F}"/>
    <cellStyle name="Euro 23 4" xfId="188" xr:uid="{23843B0F-719B-4743-9861-C228BF4614A0}"/>
    <cellStyle name="Euro 23 4 2" xfId="2243" xr:uid="{F27A15CF-D916-4D78-8C23-137E1A254EC2}"/>
    <cellStyle name="Euro 23 5" xfId="2244" xr:uid="{816F8B49-CC7F-431B-A29A-7505C9B4C471}"/>
    <cellStyle name="Euro 24" xfId="189" xr:uid="{841E5AD6-D907-4128-9A7A-9224564C4208}"/>
    <cellStyle name="Euro 24 2" xfId="190" xr:uid="{F3A99CBF-6EC1-4F4B-BCB6-5BF7934CDA5F}"/>
    <cellStyle name="Euro 24 3" xfId="191" xr:uid="{2B8DAC81-0764-4DA3-93E4-9D26A71A58AB}"/>
    <cellStyle name="Euro 24 3 2" xfId="192" xr:uid="{C4E3EAE0-16A6-4CD2-B070-A4212145CDA8}"/>
    <cellStyle name="Euro 24 3 2 2" xfId="193" xr:uid="{63668F4A-28E0-4F8E-B0F7-0F6CC858C6C2}"/>
    <cellStyle name="Euro 24 4" xfId="194" xr:uid="{6D267692-EE38-479D-A0CC-6ADB0EC201B9}"/>
    <cellStyle name="Euro 24 4 2" xfId="2245" xr:uid="{4C2EBEFF-58DD-4B5C-AC53-CB29F8158790}"/>
    <cellStyle name="Euro 24 5" xfId="2246" xr:uid="{7B9E95E8-786B-4199-BCBC-A2060411862E}"/>
    <cellStyle name="Euro 25" xfId="195" xr:uid="{1612968D-5941-460F-9670-6617E202EF16}"/>
    <cellStyle name="Euro 25 2" xfId="196" xr:uid="{CAAE86F7-05A4-41B6-93FE-E2B6AC78B6C4}"/>
    <cellStyle name="Euro 25 3" xfId="197" xr:uid="{DE3234B3-B895-4685-B2A3-3787EC4375C1}"/>
    <cellStyle name="Euro 25 3 2" xfId="198" xr:uid="{1352588A-2CCC-4A4A-97BC-130BADF44C6C}"/>
    <cellStyle name="Euro 25 3 2 2" xfId="199" xr:uid="{A0975FB4-A3F7-492C-B734-12752C53975B}"/>
    <cellStyle name="Euro 25 4" xfId="200" xr:uid="{6F328BAE-64CE-4D7F-B82C-F36FE00F63E9}"/>
    <cellStyle name="Euro 25 4 2" xfId="2247" xr:uid="{597D1329-69E5-4F33-AD21-456EFCE14170}"/>
    <cellStyle name="Euro 25 5" xfId="2248" xr:uid="{2F1AE363-981D-4A01-8733-3215A072D7DA}"/>
    <cellStyle name="Euro 26" xfId="201" xr:uid="{932385A6-19F4-44F6-9490-EC624D138CA6}"/>
    <cellStyle name="Euro 26 2" xfId="202" xr:uid="{F6966AD6-34BB-4953-9AEB-7F1592E2D722}"/>
    <cellStyle name="Euro 26 3" xfId="203" xr:uid="{682D7481-DD15-4388-BBE6-2C2739DF47A5}"/>
    <cellStyle name="Euro 26 3 2" xfId="204" xr:uid="{42F6C9C2-C7B5-49FD-81DE-8EFA19C44F7A}"/>
    <cellStyle name="Euro 26 3 2 2" xfId="205" xr:uid="{A8D19E9A-7549-4E3F-A09F-974BFEA1739A}"/>
    <cellStyle name="Euro 26 4" xfId="206" xr:uid="{C3A8C2EC-2C57-4D5A-B3F6-D70D8E286E71}"/>
    <cellStyle name="Euro 26 4 2" xfId="2249" xr:uid="{9794D4EB-C287-47CF-A464-57060F80A859}"/>
    <cellStyle name="Euro 26 5" xfId="2250" xr:uid="{C3CF2712-9906-421E-AEAB-CCA911660B12}"/>
    <cellStyle name="Euro 27" xfId="207" xr:uid="{39A9EC96-F870-4A88-8DB6-D61998E40CF2}"/>
    <cellStyle name="Euro 27 2" xfId="208" xr:uid="{74A6C7BB-94E6-40D9-B42D-34F96C4203ED}"/>
    <cellStyle name="Euro 27 3" xfId="209" xr:uid="{49ABBE1E-AE25-490C-85CE-EF78AE4ED082}"/>
    <cellStyle name="Euro 27 3 2" xfId="210" xr:uid="{724CA2B1-30D3-423E-8343-B1EB09FDD379}"/>
    <cellStyle name="Euro 27 3 2 2" xfId="211" xr:uid="{415AEC19-60D9-452C-B548-10CFC5B769FB}"/>
    <cellStyle name="Euro 27 4" xfId="212" xr:uid="{78E847EA-185C-4235-9F06-7C52FDEDB184}"/>
    <cellStyle name="Euro 27 4 2" xfId="2251" xr:uid="{DE13A53F-8471-4330-922E-5656A0500237}"/>
    <cellStyle name="Euro 27 5" xfId="2252" xr:uid="{4D22F2CA-2BDA-4FF4-BFE7-42FFFD8CCD21}"/>
    <cellStyle name="Euro 28" xfId="213" xr:uid="{54742E6E-A94B-4E6A-A057-3D1B0911D31A}"/>
    <cellStyle name="Euro 28 2" xfId="214" xr:uid="{E0DFB849-7CC5-44BE-9579-A71903D5C25D}"/>
    <cellStyle name="Euro 28 3" xfId="215" xr:uid="{A96B4277-D6DB-4E82-B1B3-0578A612851C}"/>
    <cellStyle name="Euro 28 3 2" xfId="216" xr:uid="{36549C45-F677-4A55-A841-BF401A0DDD0C}"/>
    <cellStyle name="Euro 28 3 2 2" xfId="217" xr:uid="{6F3A8D8F-7AB5-4A90-B054-12FA92AEE3AA}"/>
    <cellStyle name="Euro 28 4" xfId="218" xr:uid="{CBE72F91-4BAA-48E7-8359-0A3D4E9DA5E1}"/>
    <cellStyle name="Euro 28 4 2" xfId="2253" xr:uid="{D2DF5A30-4DF1-4AA7-9398-3B1941DABE80}"/>
    <cellStyle name="Euro 28 5" xfId="2254" xr:uid="{A7F6C725-C6DB-4F8A-9310-2CAFCAA50CFD}"/>
    <cellStyle name="Euro 29" xfId="219" xr:uid="{DF58CA1C-C7C2-4D41-899C-C09BEE2C63A5}"/>
    <cellStyle name="Euro 29 2" xfId="220" xr:uid="{7F803FB2-80E8-4EF5-B5BF-C6D167FA4B7C}"/>
    <cellStyle name="Euro 29 3" xfId="221" xr:uid="{41BB468C-F1E1-48B3-9761-670CADFB34B2}"/>
    <cellStyle name="Euro 29 3 2" xfId="222" xr:uid="{C4A072CF-BCEC-4839-AAEB-DA117387B8EA}"/>
    <cellStyle name="Euro 29 3 2 2" xfId="223" xr:uid="{9D8B710F-C8A9-4B01-9773-78D462F2F967}"/>
    <cellStyle name="Euro 29 4" xfId="224" xr:uid="{66DAB068-E65A-4D6F-8FB0-CA74C810614B}"/>
    <cellStyle name="Euro 29 4 2" xfId="2255" xr:uid="{9F1A2377-D18D-4EC6-B5EF-45CD7C9F533E}"/>
    <cellStyle name="Euro 29 5" xfId="2256" xr:uid="{DDA181F8-05A0-412E-A970-E2599EA9A7A4}"/>
    <cellStyle name="Euro 3" xfId="225" xr:uid="{93F6A9D3-6515-4E1A-AAA2-F0628C5931A6}"/>
    <cellStyle name="Euro 3 2" xfId="226" xr:uid="{2A1184F9-BE93-4D66-9750-C67365636F8B}"/>
    <cellStyle name="Euro 3 3" xfId="227" xr:uid="{D8F3B71D-9A7B-42F7-8245-093245BA9AC7}"/>
    <cellStyle name="Euro 3 3 2" xfId="228" xr:uid="{AE7F336D-D7BD-413D-AA8B-1B3D92AB5CEF}"/>
    <cellStyle name="Euro 3 3 2 2" xfId="229" xr:uid="{FC444762-E643-4135-8AF8-48C8FB3608F0}"/>
    <cellStyle name="Euro 3 4" xfId="230" xr:uid="{D79B17E3-6B1C-444A-B52A-172C76DDF2FD}"/>
    <cellStyle name="Euro 3 4 2" xfId="2257" xr:uid="{1756637D-6081-4EE1-BA24-8E0ADA18871C}"/>
    <cellStyle name="Euro 3 5" xfId="2258" xr:uid="{2DADD7B2-7142-4514-A95F-B0F40BE15EDF}"/>
    <cellStyle name="Euro 30" xfId="231" xr:uid="{6E52C095-53EB-4BE4-A814-280011D00F4E}"/>
    <cellStyle name="Euro 30 2" xfId="232" xr:uid="{0F4795E2-6063-439E-A837-1C9D532E4F5A}"/>
    <cellStyle name="Euro 30 3" xfId="233" xr:uid="{CFAD9F96-E3AB-464A-A975-4C4344E12AC8}"/>
    <cellStyle name="Euro 30 3 2" xfId="234" xr:uid="{7AC98494-D4E5-4B3D-89F3-70FB72ABF755}"/>
    <cellStyle name="Euro 30 3 2 2" xfId="235" xr:uid="{855B4780-8EFC-4BF1-9671-6B081134EC1E}"/>
    <cellStyle name="Euro 30 4" xfId="236" xr:uid="{8619271B-9B46-4D78-8A25-F969601539DB}"/>
    <cellStyle name="Euro 30 4 2" xfId="2259" xr:uid="{41874B7D-1183-4756-9A19-5A555C9A6D70}"/>
    <cellStyle name="Euro 30 5" xfId="2260" xr:uid="{8055A727-C763-4AA2-BB8F-845B14F3876E}"/>
    <cellStyle name="Euro 31" xfId="237" xr:uid="{A4BE9AA8-F335-4E73-8282-45C125197AC2}"/>
    <cellStyle name="Euro 31 2" xfId="238" xr:uid="{938DB0E2-9AF5-45FE-984B-740301217E86}"/>
    <cellStyle name="Euro 31 3" xfId="239" xr:uid="{83E0E012-C835-465F-AFC0-ED2CFC067D43}"/>
    <cellStyle name="Euro 31 3 2" xfId="240" xr:uid="{9E5D3F7C-2EBD-471C-AD0B-8AB9D25AD56C}"/>
    <cellStyle name="Euro 31 3 2 2" xfId="241" xr:uid="{0773D918-9163-4687-8CFD-5E543C3C16E1}"/>
    <cellStyle name="Euro 31 4" xfId="242" xr:uid="{8645C5D8-36AE-4737-AFC0-FE410C62ED6E}"/>
    <cellStyle name="Euro 31 4 2" xfId="2261" xr:uid="{78744EED-D287-469F-8F56-8CDA4AA6720C}"/>
    <cellStyle name="Euro 31 5" xfId="2262" xr:uid="{FB73977D-AE41-4236-9840-F22EA18065E2}"/>
    <cellStyle name="Euro 32" xfId="243" xr:uid="{2322005C-47C7-46AF-B530-59FDD3728DF8}"/>
    <cellStyle name="Euro 32 2" xfId="244" xr:uid="{795813A5-8C6A-4F83-A63C-3FB5A8242002}"/>
    <cellStyle name="Euro 32 3" xfId="245" xr:uid="{4971A7F5-ED86-4824-A83E-3A23E6FB520A}"/>
    <cellStyle name="Euro 32 3 2" xfId="246" xr:uid="{15C5E754-A895-45B7-BF76-F2E2877EA1F0}"/>
    <cellStyle name="Euro 32 3 2 2" xfId="247" xr:uid="{E0098190-443E-43FD-B644-309DE4CF3443}"/>
    <cellStyle name="Euro 32 4" xfId="248" xr:uid="{704B3EF8-6AFC-4940-9604-C236334F9635}"/>
    <cellStyle name="Euro 32 4 2" xfId="2263" xr:uid="{80A3FEAC-6A6C-4141-AFE8-D32587021F3E}"/>
    <cellStyle name="Euro 32 5" xfId="2264" xr:uid="{6DFB55A3-9A59-473C-BBCB-9BAD016CD3D9}"/>
    <cellStyle name="Euro 33" xfId="249" xr:uid="{7C90E866-C012-443B-A856-2880B4C15996}"/>
    <cellStyle name="Euro 33 2" xfId="250" xr:uid="{CD91533B-A96F-412E-9B02-6192784C06A9}"/>
    <cellStyle name="Euro 33 3" xfId="251" xr:uid="{5FC8504D-2AF4-4E59-9339-49C6505C6748}"/>
    <cellStyle name="Euro 33 3 2" xfId="252" xr:uid="{57BE4244-34A7-4E63-8A69-0FE019F6D611}"/>
    <cellStyle name="Euro 33 3 2 2" xfId="253" xr:uid="{02A7FD40-7817-4089-A174-3121C6DF6A91}"/>
    <cellStyle name="Euro 33 4" xfId="254" xr:uid="{C72164FA-9F62-4577-9CB0-241FE5A89E0B}"/>
    <cellStyle name="Euro 33 4 2" xfId="2265" xr:uid="{35F65534-1988-423F-8EA5-D430B086ADA0}"/>
    <cellStyle name="Euro 33 5" xfId="2266" xr:uid="{3847D2AD-9023-476F-B6CA-F118E43254B9}"/>
    <cellStyle name="Euro 34" xfId="255" xr:uid="{8061033A-A384-4F15-97FD-65E2AA36AC68}"/>
    <cellStyle name="Euro 34 2" xfId="256" xr:uid="{6772C279-164D-490C-999A-67BEF2D890CF}"/>
    <cellStyle name="Euro 34 3" xfId="257" xr:uid="{F3B2D9ED-39A0-4F7E-9F27-CF4504B86D09}"/>
    <cellStyle name="Euro 34 3 2" xfId="258" xr:uid="{AA09BA57-56BE-4772-8392-7B35FA658D56}"/>
    <cellStyle name="Euro 34 3 2 2" xfId="259" xr:uid="{CD100C3A-EE8E-45CA-8F99-AF106700BC4F}"/>
    <cellStyle name="Euro 34 4" xfId="260" xr:uid="{627BC0AC-D289-4C8E-A12C-60E0A9BC8F37}"/>
    <cellStyle name="Euro 34 4 2" xfId="2267" xr:uid="{9A762540-3547-47BC-ADDD-708B4E12CA5E}"/>
    <cellStyle name="Euro 34 5" xfId="2268" xr:uid="{EC416020-8B6B-4EF6-8D84-15F56E220311}"/>
    <cellStyle name="Euro 35" xfId="261" xr:uid="{8195C52A-13D5-4722-8C14-32859321A55A}"/>
    <cellStyle name="Euro 35 2" xfId="262" xr:uid="{D195F037-9DAE-4035-9D11-54320B81F9C7}"/>
    <cellStyle name="Euro 35 3" xfId="263" xr:uid="{77D2A44C-E409-429A-875D-4549922CFEB3}"/>
    <cellStyle name="Euro 35 3 2" xfId="264" xr:uid="{EACF0EBE-EC56-4B09-B093-3375EAE1DF51}"/>
    <cellStyle name="Euro 35 3 2 2" xfId="265" xr:uid="{1E9718D7-9475-4872-B635-D65095DC47D8}"/>
    <cellStyle name="Euro 35 4" xfId="266" xr:uid="{AC1B3BD3-C5D3-42A5-9952-49468686CBFA}"/>
    <cellStyle name="Euro 35 4 2" xfId="2269" xr:uid="{0297DF11-08E1-4FFC-82ED-C466DD1924D1}"/>
    <cellStyle name="Euro 35 5" xfId="2270" xr:uid="{98CBD8F0-8CAB-4439-9CB9-74007EE07E81}"/>
    <cellStyle name="Euro 36" xfId="267" xr:uid="{1978DE08-8F45-4604-9BB1-8A29E462EE34}"/>
    <cellStyle name="Euro 36 2" xfId="268" xr:uid="{CA848E07-E902-46FD-8862-3966E81B56BC}"/>
    <cellStyle name="Euro 36 3" xfId="269" xr:uid="{8AB4ADA2-1FA2-45A2-B533-CC896AEF38C4}"/>
    <cellStyle name="Euro 36 3 2" xfId="270" xr:uid="{71084350-1817-4357-84B5-BEAB6E025CF1}"/>
    <cellStyle name="Euro 36 3 2 2" xfId="271" xr:uid="{EEC33BAB-FC1D-42D0-92AA-4434A4A96790}"/>
    <cellStyle name="Euro 36 4" xfId="272" xr:uid="{904111C8-F163-4B2A-BB99-5954873D9C9B}"/>
    <cellStyle name="Euro 36 4 2" xfId="2271" xr:uid="{8DC78612-73A1-40DE-BC68-D629718D41EE}"/>
    <cellStyle name="Euro 36 5" xfId="2272" xr:uid="{0A2576BC-F613-407A-B263-FCECD7A5F9E5}"/>
    <cellStyle name="Euro 37" xfId="273" xr:uid="{82011C19-9B47-49F0-88F5-1195B95B05B1}"/>
    <cellStyle name="Euro 37 2" xfId="274" xr:uid="{12031D6B-A04A-44CC-8D46-6C59F37F71BE}"/>
    <cellStyle name="Euro 37 3" xfId="275" xr:uid="{C6517C88-2626-439E-ACB2-9DFABAAF8629}"/>
    <cellStyle name="Euro 37 3 2" xfId="276" xr:uid="{AA0FA3E7-E948-48A4-A8F2-8CF9A0DB987B}"/>
    <cellStyle name="Euro 37 3 2 2" xfId="277" xr:uid="{B68EB723-081C-43B0-B2FC-8224E0C70526}"/>
    <cellStyle name="Euro 37 4" xfId="278" xr:uid="{33001A25-5CCF-4134-9B0D-90F0523BA8D1}"/>
    <cellStyle name="Euro 37 4 2" xfId="2273" xr:uid="{5A192840-34BE-4136-B446-DD21A94EEF2D}"/>
    <cellStyle name="Euro 37 5" xfId="2274" xr:uid="{0964EED2-E70B-44E5-8F5C-A57872085D84}"/>
    <cellStyle name="Euro 38" xfId="279" xr:uid="{7C900286-09D5-40F8-8E62-161B07D8033C}"/>
    <cellStyle name="Euro 38 2" xfId="280" xr:uid="{506C7E96-12C4-4112-9C14-732ECBCB4E04}"/>
    <cellStyle name="Euro 38 3" xfId="281" xr:uid="{CBF12EEC-2D18-4CD7-AB46-4233A91DC3D6}"/>
    <cellStyle name="Euro 38 3 2" xfId="282" xr:uid="{11B4EC14-DC60-4D56-97CB-961BF02FF255}"/>
    <cellStyle name="Euro 38 3 2 2" xfId="283" xr:uid="{40833EBC-6652-4B49-8A99-9A6FF4DFFFDF}"/>
    <cellStyle name="Euro 38 4" xfId="284" xr:uid="{137BF320-451D-4AEC-86A7-525CC4ED3759}"/>
    <cellStyle name="Euro 38 4 2" xfId="2275" xr:uid="{A9CBC2A2-38A9-43D6-8948-140A4821EC97}"/>
    <cellStyle name="Euro 38 5" xfId="2276" xr:uid="{768115EF-BEBA-464C-A017-A6A83840484C}"/>
    <cellStyle name="Euro 39" xfId="285" xr:uid="{5EA7C484-E1D0-4CC0-9DE0-734A04B33F6A}"/>
    <cellStyle name="Euro 39 2" xfId="286" xr:uid="{42B4F565-1AB3-4E64-9264-706A3E6A0B16}"/>
    <cellStyle name="Euro 39 3" xfId="287" xr:uid="{47767D34-5031-4291-B8E9-57799241F0C6}"/>
    <cellStyle name="Euro 39 3 2" xfId="288" xr:uid="{6D976673-12DE-42C5-8EC6-3D78F07ABAC0}"/>
    <cellStyle name="Euro 39 3 2 2" xfId="289" xr:uid="{A5493165-B352-434F-9E8E-CC814D0ADDF0}"/>
    <cellStyle name="Euro 39 4" xfId="290" xr:uid="{531F986F-1E0A-4A98-9F88-1EE505CE2352}"/>
    <cellStyle name="Euro 39 4 2" xfId="2277" xr:uid="{60E119AD-9DEC-4DD5-99B8-1AFB64B25FAE}"/>
    <cellStyle name="Euro 39 5" xfId="2278" xr:uid="{178EF5BC-ADC3-4F78-BB43-047906AADE66}"/>
    <cellStyle name="Euro 4" xfId="291" xr:uid="{B263BACE-F39F-4F8D-9B68-8A29EBAF865D}"/>
    <cellStyle name="Euro 4 2" xfId="292" xr:uid="{83D86D59-B979-49AD-90D9-44B178821310}"/>
    <cellStyle name="Euro 4 3" xfId="293" xr:uid="{98664B48-AEBF-4B5D-AFED-C0B11B043E7A}"/>
    <cellStyle name="Euro 4 3 2" xfId="294" xr:uid="{B81F8070-38F8-42E9-B1D9-81C0075F8371}"/>
    <cellStyle name="Euro 4 3 2 2" xfId="295" xr:uid="{F4AFEFBE-50B7-456D-A0B2-BEDBD9ED9C4A}"/>
    <cellStyle name="Euro 4 4" xfId="296" xr:uid="{A292FD80-7C0E-400E-8D70-632CFF12E700}"/>
    <cellStyle name="Euro 4 4 2" xfId="2279" xr:uid="{8A9FBE42-555A-4BDE-9C8E-3157E0FF68CD}"/>
    <cellStyle name="Euro 4 5" xfId="2280" xr:uid="{120BF9F8-4FDE-4FD0-B9B9-DAFA5E6F6F4A}"/>
    <cellStyle name="Euro 40" xfId="297" xr:uid="{EE0A2BCA-CD88-4F5C-97FB-90A18B107626}"/>
    <cellStyle name="Euro 40 2" xfId="298" xr:uid="{44BCE0C9-A2F4-43D9-A1AC-21A25D80F01E}"/>
    <cellStyle name="Euro 40 3" xfId="299" xr:uid="{EF8DC7AE-8505-452C-97C2-43C211BB7A66}"/>
    <cellStyle name="Euro 40 3 2" xfId="300" xr:uid="{AF14F0BD-D2D0-48DE-8401-F691DF9135C1}"/>
    <cellStyle name="Euro 40 3 2 2" xfId="301" xr:uid="{CFD426BB-8CD6-42D6-9344-7AC1ACF11430}"/>
    <cellStyle name="Euro 40 4" xfId="302" xr:uid="{0135C0DC-8BFD-4423-A20D-15F09B4258BD}"/>
    <cellStyle name="Euro 40 4 2" xfId="2281" xr:uid="{D8158143-FA29-4AAE-822B-4E55D394441E}"/>
    <cellStyle name="Euro 40 5" xfId="2282" xr:uid="{1C77BB60-95B0-412D-BC47-BA857FFFA8A3}"/>
    <cellStyle name="Euro 41" xfId="303" xr:uid="{F7F6915F-F7F2-4A29-8517-90EEA3C12178}"/>
    <cellStyle name="Euro 41 2" xfId="304" xr:uid="{4865E0E7-6401-4BBA-982C-FAFEC9C12313}"/>
    <cellStyle name="Euro 41 3" xfId="305" xr:uid="{0A00EB69-476D-45E5-95A5-5B7B80D9D3AC}"/>
    <cellStyle name="Euro 41 3 2" xfId="306" xr:uid="{A1D8823D-4A85-459D-A41D-629D8218B493}"/>
    <cellStyle name="Euro 41 3 2 2" xfId="307" xr:uid="{068CADF9-5F6D-47FC-AFE2-CAF68F294A85}"/>
    <cellStyle name="Euro 41 4" xfId="308" xr:uid="{4AED56F1-14A5-412E-AB98-7ACC2B8F553D}"/>
    <cellStyle name="Euro 41 4 2" xfId="2283" xr:uid="{D4EDEE25-89DE-40F0-81FC-E95F72D7EAA4}"/>
    <cellStyle name="Euro 41 5" xfId="2284" xr:uid="{430A0536-86D6-42D4-A1CC-FAE0ECFB056D}"/>
    <cellStyle name="Euro 42" xfId="309" xr:uid="{81A3EF74-75DD-4724-A87A-548D5763CC89}"/>
    <cellStyle name="Euro 42 2" xfId="310" xr:uid="{760825CE-7B0F-4086-8636-567C5B73F322}"/>
    <cellStyle name="Euro 42 3" xfId="311" xr:uid="{8B113886-52A6-428C-9054-CFAB9853E63A}"/>
    <cellStyle name="Euro 42 3 2" xfId="312" xr:uid="{717A5D80-39F1-42AD-892A-1F5F413A534B}"/>
    <cellStyle name="Euro 42 3 2 2" xfId="313" xr:uid="{C358FD6E-7BBA-46AC-BFFE-C4266C965168}"/>
    <cellStyle name="Euro 42 4" xfId="314" xr:uid="{0D78D771-B7DE-4E3C-BEDA-38052B2E6998}"/>
    <cellStyle name="Euro 42 4 2" xfId="2285" xr:uid="{85953573-384A-4C90-BDE5-0E906AAE3BCA}"/>
    <cellStyle name="Euro 42 5" xfId="2286" xr:uid="{C5B0FE2E-E323-48AA-970D-7EE803CCCFEF}"/>
    <cellStyle name="Euro 43" xfId="315" xr:uid="{032AFDB5-5CE6-4B00-9342-1099DE0817DB}"/>
    <cellStyle name="Euro 43 2" xfId="316" xr:uid="{00D178AD-BDEB-4D54-B0FB-795C6A409237}"/>
    <cellStyle name="Euro 43 3" xfId="317" xr:uid="{316C0AD3-817C-4C6F-93A2-F8FC4FAE49A2}"/>
    <cellStyle name="Euro 43 3 2" xfId="318" xr:uid="{70A187FF-8C50-4D3D-B6D3-273ED756955F}"/>
    <cellStyle name="Euro 43 3 2 2" xfId="319" xr:uid="{7CB68F3C-9909-46D0-921C-14EF849A3692}"/>
    <cellStyle name="Euro 43 4" xfId="320" xr:uid="{CCA05E93-4E0E-4F7E-B036-BFF9E818B8DB}"/>
    <cellStyle name="Euro 43 4 2" xfId="2287" xr:uid="{2360DDDE-8F58-4963-BFD6-435361081F0A}"/>
    <cellStyle name="Euro 43 5" xfId="2288" xr:uid="{AF2DE4E7-4D77-4BE1-AA0F-39B0D9CA7AB4}"/>
    <cellStyle name="Euro 44" xfId="321" xr:uid="{6F79026B-762A-4BE6-91DB-7CD00DC64765}"/>
    <cellStyle name="Euro 44 2" xfId="322" xr:uid="{B6E2FF34-1DA7-4D88-BE2F-519A54E6DC95}"/>
    <cellStyle name="Euro 44 3" xfId="323" xr:uid="{D694AC63-2B10-490C-BF38-F29AC4E3159F}"/>
    <cellStyle name="Euro 44 3 2" xfId="324" xr:uid="{3D395806-F244-4132-A0AC-BA5A33B6AF8B}"/>
    <cellStyle name="Euro 44 3 2 2" xfId="325" xr:uid="{AECCF435-0767-40DD-87B0-A244DF128DCE}"/>
    <cellStyle name="Euro 44 4" xfId="326" xr:uid="{364B427F-1294-425F-8639-8E97E599256D}"/>
    <cellStyle name="Euro 44 4 2" xfId="2289" xr:uid="{A5534724-33D1-4AAB-AB41-E821BEE6D7E2}"/>
    <cellStyle name="Euro 44 5" xfId="2290" xr:uid="{C95D8C76-AA7F-4986-A745-0CFD17B62B92}"/>
    <cellStyle name="Euro 45" xfId="327" xr:uid="{A7EDBC4A-5146-49C4-8520-65640E3F0AC2}"/>
    <cellStyle name="Euro 45 2" xfId="328" xr:uid="{857FA47C-1527-450F-9CD7-F705801BBF6B}"/>
    <cellStyle name="Euro 46" xfId="329" xr:uid="{5C2A1CE8-ACFF-49CD-9268-6E55006AA810}"/>
    <cellStyle name="Euro 46 2" xfId="330" xr:uid="{DAF8E92C-435E-4C5F-82C1-C6BF74337F66}"/>
    <cellStyle name="Euro 47" xfId="331" xr:uid="{5437113F-E6E5-458D-9DEE-D8132E1F54A8}"/>
    <cellStyle name="Euro 47 2" xfId="332" xr:uid="{BCBA37D6-A459-4B70-810C-126B652BEDDF}"/>
    <cellStyle name="Euro 47 2 2" xfId="333" xr:uid="{F5B46181-00C8-43C6-B5DB-FDF5E1D0DE74}"/>
    <cellStyle name="Euro 48" xfId="334" xr:uid="{BA144B34-DC9E-457C-85EB-C97BEFB89B2B}"/>
    <cellStyle name="Euro 49" xfId="335" xr:uid="{05B01CE5-11FE-42B8-8888-F2B45C9FD134}"/>
    <cellStyle name="Euro 49 2" xfId="2291" xr:uid="{23224E2F-9A31-4B9A-945C-75C1989DC4B4}"/>
    <cellStyle name="Euro 5" xfId="336" xr:uid="{41C28CDC-F610-4C21-BED0-A7B78EF67912}"/>
    <cellStyle name="Euro 5 2" xfId="337" xr:uid="{EF423264-2F43-41AF-91A6-F011593CB855}"/>
    <cellStyle name="Euro 5 3" xfId="338" xr:uid="{F7CF5FD1-1290-4C89-91DB-3EFFBEDEC59A}"/>
    <cellStyle name="Euro 5 3 2" xfId="339" xr:uid="{B18BD287-1DFC-4535-AD56-2A98613F802C}"/>
    <cellStyle name="Euro 5 3 2 2" xfId="340" xr:uid="{64D3547B-BF94-4F53-9C1F-F40EE4B37EF6}"/>
    <cellStyle name="Euro 5 4" xfId="341" xr:uid="{43010210-5B81-4DD9-9C52-0822B7836787}"/>
    <cellStyle name="Euro 5 4 2" xfId="2292" xr:uid="{7898E358-AF37-4E80-BC5B-209F83CF7289}"/>
    <cellStyle name="Euro 5 5" xfId="2293" xr:uid="{75F226BD-26EA-43F7-9268-2F0CCF70DB11}"/>
    <cellStyle name="Euro 50" xfId="2294" xr:uid="{AADC1D23-521F-40F4-9F8E-A08CF948D546}"/>
    <cellStyle name="Euro 6" xfId="342" xr:uid="{4A503806-5BAD-470C-AFD7-6E678F9B5B51}"/>
    <cellStyle name="Euro 6 2" xfId="343" xr:uid="{4D298CF7-6B64-46A8-92C8-23CF11582C38}"/>
    <cellStyle name="Euro 6 3" xfId="344" xr:uid="{A824300F-F3B7-46E3-9459-77085BC80A11}"/>
    <cellStyle name="Euro 6 3 2" xfId="345" xr:uid="{82E44984-7A83-4B6C-BA6C-EA6CCD40873A}"/>
    <cellStyle name="Euro 6 3 2 2" xfId="346" xr:uid="{3C85292C-DB30-4191-9531-7678404551DE}"/>
    <cellStyle name="Euro 6 4" xfId="347" xr:uid="{9F5009D5-752A-4377-8DAD-B495F0B38637}"/>
    <cellStyle name="Euro 6 4 2" xfId="2295" xr:uid="{02A46C0A-3F58-4997-8C33-74FE29C1CD01}"/>
    <cellStyle name="Euro 6 5" xfId="2296" xr:uid="{F42D499E-FBA8-4583-BE9F-47CA34753FFA}"/>
    <cellStyle name="Euro 7" xfId="348" xr:uid="{C64CD8DB-68F3-465D-BE25-A51CC4106558}"/>
    <cellStyle name="Euro 7 2" xfId="349" xr:uid="{5501B581-4E3F-4625-A660-061BC55D56C9}"/>
    <cellStyle name="Euro 7 3" xfId="350" xr:uid="{AADCDB4F-10F7-4C90-B73F-E1E7DC09CF8C}"/>
    <cellStyle name="Euro 7 3 2" xfId="351" xr:uid="{9A48FCB6-9A31-49CA-884C-66FCEB6F6CC9}"/>
    <cellStyle name="Euro 7 3 2 2" xfId="352" xr:uid="{2E83EB15-7C06-4071-B2E1-22EFB2AEB6F7}"/>
    <cellStyle name="Euro 7 4" xfId="353" xr:uid="{F98E78BF-AE6E-432D-9BCC-34515625153B}"/>
    <cellStyle name="Euro 7 4 2" xfId="2297" xr:uid="{A9946F83-A86F-4C58-AE22-AD310F5B5C17}"/>
    <cellStyle name="Euro 7 5" xfId="2298" xr:uid="{C09E3562-F0AE-4AE0-9F6E-39D4E7DCF604}"/>
    <cellStyle name="Euro 8" xfId="354" xr:uid="{B48A705E-874D-4787-BBBF-2835B44CB5E2}"/>
    <cellStyle name="Euro 8 2" xfId="355" xr:uid="{C02D3799-6239-4B79-AACA-644D58D9D70E}"/>
    <cellStyle name="Euro 8 3" xfId="356" xr:uid="{1EEF3854-A8C6-4E0E-977E-D83D7BA026F8}"/>
    <cellStyle name="Euro 8 3 2" xfId="357" xr:uid="{16308DC5-3089-4052-8367-C133C7EB2079}"/>
    <cellStyle name="Euro 8 3 2 2" xfId="358" xr:uid="{8395E471-BAF2-4689-A0F2-29AC12763C73}"/>
    <cellStyle name="Euro 8 4" xfId="359" xr:uid="{70A9365C-A083-425F-B27E-F985FDFD9399}"/>
    <cellStyle name="Euro 8 4 2" xfId="2299" xr:uid="{C9D4B190-957E-4165-A972-98D6344473C6}"/>
    <cellStyle name="Euro 8 5" xfId="2300" xr:uid="{7B4C5E8C-D8B4-4429-942E-CD11826B2747}"/>
    <cellStyle name="Euro 9" xfId="360" xr:uid="{E7D1915F-51D5-4E36-BE23-4A7B30347BA0}"/>
    <cellStyle name="Euro 9 2" xfId="361" xr:uid="{5FD75C17-E5A8-4419-B8B2-5DA07BB99AAC}"/>
    <cellStyle name="Euro 9 3" xfId="362" xr:uid="{34484F29-FFE7-4BA1-9B7D-CDBAE804F45D}"/>
    <cellStyle name="Euro 9 3 2" xfId="363" xr:uid="{A8FB5132-B746-49CB-A371-3A9BAC5FC7B4}"/>
    <cellStyle name="Euro 9 3 2 2" xfId="364" xr:uid="{C2C27D8A-7CE7-4C41-921E-E5ED8AC83F1C}"/>
    <cellStyle name="Euro 9 4" xfId="365" xr:uid="{ACC085D7-6C8B-42CE-95B6-C744B07F85E0}"/>
    <cellStyle name="Euro 9 4 2" xfId="2301" xr:uid="{28DFDE24-4958-4B5D-BD6A-3162245F300A}"/>
    <cellStyle name="Euro 9 5" xfId="2302" xr:uid="{790BE004-9304-4ADF-99A2-8A7304AE6D96}"/>
    <cellStyle name="Explanatory Text" xfId="17" builtinId="53" customBuiltin="1"/>
    <cellStyle name="Explanatory Text 2" xfId="2134" xr:uid="{C6AC804C-56E2-494D-8D4B-462AB660045E}"/>
    <cellStyle name="Fixed2 - Type2" xfId="366" xr:uid="{217380EC-2E12-463F-941D-14BDF1A1AE20}"/>
    <cellStyle name="Good" xfId="9" builtinId="26" customBuiltin="1"/>
    <cellStyle name="Good 2" xfId="2135" xr:uid="{6448F8CE-98D5-4AE8-9D2F-5CABBFFB4CCD}"/>
    <cellStyle name="Heading 1" xfId="5" builtinId="16" customBuiltin="1"/>
    <cellStyle name="Heading 1 2" xfId="2136" xr:uid="{BC06B330-D3A7-4600-A912-3B50BBFC7D99}"/>
    <cellStyle name="Heading 2" xfId="6" builtinId="17" customBuiltin="1"/>
    <cellStyle name="Heading 2 2" xfId="2137" xr:uid="{D2B13256-CE67-47A4-B199-E1166E1022BD}"/>
    <cellStyle name="Heading 3" xfId="7" builtinId="18" customBuiltin="1"/>
    <cellStyle name="Heading 3 2" xfId="2138" xr:uid="{4DD43AF9-2ADA-4334-AAA6-F634561ECB8D}"/>
    <cellStyle name="Heading 4" xfId="8" builtinId="19" customBuiltin="1"/>
    <cellStyle name="Heading 4 2" xfId="2139" xr:uid="{4C860886-3D17-4897-B162-584C614427ED}"/>
    <cellStyle name="Hyperlink 2" xfId="4" xr:uid="{50CFCA9B-3CAB-4103-B6B1-9EA3884172F7}"/>
    <cellStyle name="Hyperlink 2 2" xfId="2013" xr:uid="{A36672C4-2D79-4E01-BE58-FAFD1A3EBCDA}"/>
    <cellStyle name="Hyperlink 3" xfId="2140" xr:uid="{032863FB-03A7-4DE6-9536-0D800C8AD7ED}"/>
    <cellStyle name="Input" xfId="11" builtinId="20" customBuiltin="1"/>
    <cellStyle name="Input 2" xfId="367" xr:uid="{767F3C4E-6693-4B41-BA8D-D7D2378DE846}"/>
    <cellStyle name="Input 2 2" xfId="368" xr:uid="{41C685EA-8F24-4203-AA17-FBB6E3C47A7D}"/>
    <cellStyle name="Input 2 2 2" xfId="1739" xr:uid="{A15E69B1-76B7-4E19-9212-1E790562E0B2}"/>
    <cellStyle name="Input 2 2 3" xfId="1740" xr:uid="{D3D54B58-FF59-482C-970D-F5B8333F896B}"/>
    <cellStyle name="Input 2 2 4" xfId="1741" xr:uid="{A87DFB29-5AD0-4BC5-92D3-91DFC2E06478}"/>
    <cellStyle name="Input 2 2 5" xfId="1742" xr:uid="{6F9D2D1F-EAE8-416D-8F9E-198CC95168B6}"/>
    <cellStyle name="Input 2 3" xfId="369" xr:uid="{C27CD9F7-3EFC-4EF9-AA40-6AA6953F05F6}"/>
    <cellStyle name="Input 2 4" xfId="1743" xr:uid="{B1B3D3A2-F783-46CF-A18A-C42C01CB6A54}"/>
    <cellStyle name="Input 2 5" xfId="1744" xr:uid="{040E6290-9922-4D43-9972-82D9FDF15ED8}"/>
    <cellStyle name="Input 2 6" xfId="1745" xr:uid="{19679499-D319-4850-9A38-6486284ADD26}"/>
    <cellStyle name="Input 3" xfId="370" xr:uid="{F2FB97D5-88F0-4EFB-8ED6-65E7DFE691A3}"/>
    <cellStyle name="Input 3 2" xfId="2303" xr:uid="{A64CED11-4146-4D9E-9826-98DD82778B78}"/>
    <cellStyle name="InputCells" xfId="371" xr:uid="{FFB27219-CCFC-4BF4-9DA2-35DC3C82ADC8}"/>
    <cellStyle name="Komma 2" xfId="2141" xr:uid="{2C145256-FF4C-4C8C-BDB1-4E460F01132B}"/>
    <cellStyle name="Komma 2 2" xfId="2142" xr:uid="{E9A0AC37-8703-4271-AC5E-251877148C51}"/>
    <cellStyle name="Komma 2 2 2" xfId="2143" xr:uid="{0B54DF54-AEE7-4DE5-BCC6-C6384B8EB06D}"/>
    <cellStyle name="Komma 2 3" xfId="2144" xr:uid="{EA98FAB8-C7B8-495B-AC61-A53518B88201}"/>
    <cellStyle name="Komma 3" xfId="2145" xr:uid="{27AE1CB9-74DD-4408-8BBF-9D18BAC74431}"/>
    <cellStyle name="Komma 4" xfId="2146" xr:uid="{8286A9DD-CE47-4A52-A80C-387F5F200C2B}"/>
    <cellStyle name="Komma 4 2" xfId="2147" xr:uid="{6941F0AF-1F3A-4428-A71A-F13D108026B3}"/>
    <cellStyle name="Komma 5" xfId="2148" xr:uid="{5C83FAEC-678D-47F0-B4D9-C81294F432F1}"/>
    <cellStyle name="Komma 5 2" xfId="2149" xr:uid="{D069AE46-015A-44D1-AD93-0668F88359CF}"/>
    <cellStyle name="Komma 6" xfId="2150" xr:uid="{7A94F052-2E2D-4653-BDAE-404885BE7508}"/>
    <cellStyle name="Komma 7" xfId="2151" xr:uid="{BA81293C-44CF-4599-B45D-624115DB2DD2}"/>
    <cellStyle name="Komma 8" xfId="2152" xr:uid="{881BE8D2-3BFF-419A-B1CC-A507EF603504}"/>
    <cellStyle name="Komma 9" xfId="2153" xr:uid="{99A61CBC-209E-46EB-BA50-F4EDE2631251}"/>
    <cellStyle name="Kontroller celle" xfId="2304" xr:uid="{746CE1CB-1F35-4BCE-A813-651F0F04D5F8}"/>
    <cellStyle name="Link 2" xfId="2154" xr:uid="{00625926-0B13-4358-AB38-ADBAFD47B084}"/>
    <cellStyle name="Linked Cell" xfId="14" builtinId="24" customBuiltin="1"/>
    <cellStyle name="Linked Cell 2" xfId="2155" xr:uid="{511B01ED-0FE7-4A05-B78C-D76798BDD99B}"/>
    <cellStyle name="Markeringsfarve1" xfId="2305" xr:uid="{A1695B22-0838-4A56-8CB6-A8FC597F0A8C}"/>
    <cellStyle name="Markeringsfarve2" xfId="2306" xr:uid="{A6EEB7CC-04E6-43A0-8652-2061FF4DDD34}"/>
    <cellStyle name="Markeringsfarve3" xfId="2307" xr:uid="{781E0F34-DD1E-4B90-A4AB-A4DF09116E7A}"/>
    <cellStyle name="Markeringsfarve4" xfId="2308" xr:uid="{1024B19C-5AB9-4EF1-A70B-5FFA9006853B}"/>
    <cellStyle name="Markeringsfarve5" xfId="2309" xr:uid="{936A7C63-4CF0-459A-9DF6-68519FE75C4E}"/>
    <cellStyle name="Markeringsfarve6" xfId="2310" xr:uid="{987DEE57-52DD-4087-A327-0A4DE9F187E1}"/>
    <cellStyle name="Migliaia [0] 10" xfId="372" xr:uid="{A95828FB-932F-4001-9698-3234DF9C5A71}"/>
    <cellStyle name="Migliaia [0] 10 2" xfId="1746" xr:uid="{42117DCF-AD1E-4EA5-A2FB-144E17E31EF8}"/>
    <cellStyle name="Migliaia [0] 10 2 2" xfId="2311" xr:uid="{3725BCF0-C215-4BC7-A7AA-D3534C2EC081}"/>
    <cellStyle name="Migliaia [0] 10 3" xfId="2312" xr:uid="{FF934DE4-BE40-4B41-95E6-29063752A506}"/>
    <cellStyle name="Migliaia [0] 11" xfId="373" xr:uid="{119F3E95-3A5D-4C67-9E7A-2B2EB5C70615}"/>
    <cellStyle name="Migliaia [0] 11 2" xfId="1747" xr:uid="{4C405232-0B2D-4129-9E76-2640D6AA75E1}"/>
    <cellStyle name="Migliaia [0] 11 2 2" xfId="2313" xr:uid="{287E6FA5-A289-4282-B298-330AEC4BAA6E}"/>
    <cellStyle name="Migliaia [0] 11 3" xfId="2314" xr:uid="{03172CCA-8685-44C8-ADF4-FDFF2857D5F2}"/>
    <cellStyle name="Migliaia [0] 12" xfId="374" xr:uid="{EA1660F0-FC2E-4504-9569-F6E227CBF0F1}"/>
    <cellStyle name="Migliaia [0] 12 2" xfId="1748" xr:uid="{5A7D29E7-CAD9-40A7-BB41-05F9C450D8C3}"/>
    <cellStyle name="Migliaia [0] 12 2 2" xfId="2315" xr:uid="{A68A6017-5801-45C4-A4FA-6C41C5D71AA1}"/>
    <cellStyle name="Migliaia [0] 12 3" xfId="2316" xr:uid="{2FADAAD8-9F95-480E-B7EC-737C2ECBBCFE}"/>
    <cellStyle name="Migliaia [0] 13" xfId="375" xr:uid="{0CDF1E7E-8425-4A6A-B4D9-9F4A41AE5E5C}"/>
    <cellStyle name="Migliaia [0] 13 2" xfId="1749" xr:uid="{7799BBED-1F15-44C8-B7F4-3195CA75FBB7}"/>
    <cellStyle name="Migliaia [0] 13 2 2" xfId="2317" xr:uid="{ED9C845C-5689-4CB9-8554-0DE391EC2D2C}"/>
    <cellStyle name="Migliaia [0] 13 3" xfId="2318" xr:uid="{A7A1318C-101C-49E5-A432-73BC3C0F4EDC}"/>
    <cellStyle name="Migliaia [0] 14" xfId="376" xr:uid="{4789FFA2-08D3-4369-A060-37E5002D0113}"/>
    <cellStyle name="Migliaia [0] 14 2" xfId="1750" xr:uid="{D508BDF0-2F98-4B18-9C87-7CA40734A3DD}"/>
    <cellStyle name="Migliaia [0] 14 2 2" xfId="2319" xr:uid="{C140D0EB-806C-4B40-A1FE-8C3F23AAC362}"/>
    <cellStyle name="Migliaia [0] 14 3" xfId="2320" xr:uid="{9AE8045E-E4BA-47F1-891C-28AD6821050F}"/>
    <cellStyle name="Migliaia [0] 15" xfId="377" xr:uid="{B70E2890-1C8D-4927-A12D-026DFC141FB0}"/>
    <cellStyle name="Migliaia [0] 15 2" xfId="1751" xr:uid="{DD76FD16-2375-4054-9928-B249ACFC319C}"/>
    <cellStyle name="Migliaia [0] 15 2 2" xfId="2321" xr:uid="{EC75D281-6648-4225-8C41-4E49B15B0C08}"/>
    <cellStyle name="Migliaia [0] 15 3" xfId="2322" xr:uid="{64F6AE1F-F9CB-48DB-B279-462C8C8398A1}"/>
    <cellStyle name="Migliaia [0] 16" xfId="378" xr:uid="{FFFEF243-ED29-42C4-972C-0353719A4EF4}"/>
    <cellStyle name="Migliaia [0] 16 2" xfId="1752" xr:uid="{D9ABC66E-37AE-4CE2-820E-746CB872B41F}"/>
    <cellStyle name="Migliaia [0] 16 2 2" xfId="2323" xr:uid="{16E0D7CA-E2B2-471D-BAEF-8C142B9AA89E}"/>
    <cellStyle name="Migliaia [0] 16 3" xfId="2324" xr:uid="{5ECF2C16-A17F-4B53-82B3-7E8460FAFE8B}"/>
    <cellStyle name="Migliaia [0] 17" xfId="379" xr:uid="{DD19D5A4-79E5-4914-B508-6AED5A8D0061}"/>
    <cellStyle name="Migliaia [0] 17 2" xfId="1753" xr:uid="{51E3CA86-6F99-4E08-BEE0-E66C7AD4CCE5}"/>
    <cellStyle name="Migliaia [0] 17 2 2" xfId="2325" xr:uid="{48DB09F6-1A9E-4F92-8539-E3AD6BA9001C}"/>
    <cellStyle name="Migliaia [0] 17 3" xfId="2326" xr:uid="{6ECC312F-4FAB-4CA9-A71A-33858DF52ECA}"/>
    <cellStyle name="Migliaia [0] 18" xfId="380" xr:uid="{7EF93EAD-3BB2-421C-B541-536435C89D19}"/>
    <cellStyle name="Migliaia [0] 18 2" xfId="1754" xr:uid="{2D8A90B0-71DB-40DD-A4C3-26D9BDFF324F}"/>
    <cellStyle name="Migliaia [0] 18 2 2" xfId="2327" xr:uid="{BFCBC4C5-B461-4D5F-ADF5-BE73D6CEDA16}"/>
    <cellStyle name="Migliaia [0] 18 3" xfId="2328" xr:uid="{2441742B-76BB-4E95-984D-FB47B14A3A76}"/>
    <cellStyle name="Migliaia [0] 19" xfId="381" xr:uid="{643A4B57-4BBF-490F-AC93-2E2ADFE61282}"/>
    <cellStyle name="Migliaia [0] 19 2" xfId="1755" xr:uid="{0E09BB25-D893-4372-ABA4-E7187BEA101F}"/>
    <cellStyle name="Migliaia [0] 19 2 2" xfId="2329" xr:uid="{CA012DC1-1949-4488-A39D-103F6BF177E4}"/>
    <cellStyle name="Migliaia [0] 19 3" xfId="2330" xr:uid="{05A5B590-D3CC-406C-8F63-5561341AB8D7}"/>
    <cellStyle name="Migliaia [0] 2" xfId="382" xr:uid="{D15FC53E-C27E-4593-A2A0-A046507A44C2}"/>
    <cellStyle name="Migliaia [0] 2 2" xfId="1756" xr:uid="{BBB0E11B-0C06-4733-B252-17A75A58650B}"/>
    <cellStyle name="Migliaia [0] 2 2 2" xfId="2331" xr:uid="{94A46689-6C61-4369-B972-2DB8311D61AE}"/>
    <cellStyle name="Migliaia [0] 2 3" xfId="2332" xr:uid="{10C7F791-37BD-44E9-8ADC-85DEAD4FED86}"/>
    <cellStyle name="Migliaia [0] 20" xfId="383" xr:uid="{F5F90670-1E38-42A6-BBC7-C69408176906}"/>
    <cellStyle name="Migliaia [0] 20 2" xfId="1757" xr:uid="{1EFAD04B-A000-4CB4-8219-FA9537EA4456}"/>
    <cellStyle name="Migliaia [0] 20 2 2" xfId="2333" xr:uid="{C343307D-4FFC-4420-81AD-F3DDCB6E32DC}"/>
    <cellStyle name="Migliaia [0] 20 3" xfId="2334" xr:uid="{A0F1A190-75E3-436E-AA12-3811E59C9495}"/>
    <cellStyle name="Migliaia [0] 21" xfId="384" xr:uid="{F1348089-62EE-4AC5-9F15-0C512959517A}"/>
    <cellStyle name="Migliaia [0] 21 2" xfId="1758" xr:uid="{19DEECAE-267F-49F5-BD16-A84C85C63486}"/>
    <cellStyle name="Migliaia [0] 21 2 2" xfId="2335" xr:uid="{0ABF802A-3E88-4213-9B54-AB2B1B452B98}"/>
    <cellStyle name="Migliaia [0] 21 3" xfId="2336" xr:uid="{88228CBC-8479-4997-BD41-E5CC4C9F1592}"/>
    <cellStyle name="Migliaia [0] 22" xfId="385" xr:uid="{1389F933-5456-4808-BFAA-4D8134514BF9}"/>
    <cellStyle name="Migliaia [0] 22 2" xfId="1759" xr:uid="{3A4E9D5C-3EDB-4089-A4F8-1F88941825DF}"/>
    <cellStyle name="Migliaia [0] 22 2 2" xfId="2337" xr:uid="{82442A28-03CC-466B-A733-21B1FB82B7D3}"/>
    <cellStyle name="Migliaia [0] 22 3" xfId="2338" xr:uid="{F93CE941-2E71-4DFA-BCC0-C364B4843129}"/>
    <cellStyle name="Migliaia [0] 23" xfId="386" xr:uid="{20CBAC77-E7AA-41E6-B0A2-9C8DC06D8159}"/>
    <cellStyle name="Migliaia [0] 23 2" xfId="1760" xr:uid="{29F75D59-E5A3-423A-BA1B-EB01F6DB8F95}"/>
    <cellStyle name="Migliaia [0] 23 2 2" xfId="2339" xr:uid="{9884B50C-6A18-4BBF-AD07-A9257395F55B}"/>
    <cellStyle name="Migliaia [0] 23 3" xfId="2340" xr:uid="{B1E35357-6009-4E64-A0BD-B05F78A729BF}"/>
    <cellStyle name="Migliaia [0] 24" xfId="387" xr:uid="{943A1B34-C975-46C7-B1EC-BA6C0AEC35D5}"/>
    <cellStyle name="Migliaia [0] 24 2" xfId="1761" xr:uid="{A19439C1-6807-4DC3-B5AB-36AD9874C26A}"/>
    <cellStyle name="Migliaia [0] 24 2 2" xfId="2341" xr:uid="{E620CD1F-F976-44D2-B038-FE731C0D67EF}"/>
    <cellStyle name="Migliaia [0] 24 3" xfId="2342" xr:uid="{76BB1C55-D567-4292-A2E8-20617659B32A}"/>
    <cellStyle name="Migliaia [0] 25" xfId="388" xr:uid="{AF650658-E435-4012-8196-C4D977A2749C}"/>
    <cellStyle name="Migliaia [0] 25 2" xfId="1762" xr:uid="{377B249C-7C18-4D51-9547-ABA043CE4701}"/>
    <cellStyle name="Migliaia [0] 25 2 2" xfId="2343" xr:uid="{4786F90A-E081-405A-A7FA-FB1580C6F0B4}"/>
    <cellStyle name="Migliaia [0] 25 3" xfId="2344" xr:uid="{A0C7AFC2-5C1E-41E5-90D1-2923296FFEA2}"/>
    <cellStyle name="Migliaia [0] 26" xfId="389" xr:uid="{C36EA59D-5073-4321-8EDC-A8AB53CA255C}"/>
    <cellStyle name="Migliaia [0] 26 2" xfId="1763" xr:uid="{59CDDBD8-B411-4E22-9C57-B45D9D318843}"/>
    <cellStyle name="Migliaia [0] 26 2 2" xfId="2345" xr:uid="{2C4585DA-A13B-40E0-9DB3-8C1855FCF053}"/>
    <cellStyle name="Migliaia [0] 26 3" xfId="2346" xr:uid="{84517601-ACD0-465A-A9D1-19246F9A8824}"/>
    <cellStyle name="Migliaia [0] 27" xfId="390" xr:uid="{93411460-A123-40BF-9C43-53FC8DF1BDF3}"/>
    <cellStyle name="Migliaia [0] 27 2" xfId="1764" xr:uid="{5C371D72-C72B-4171-9B34-6513396F3028}"/>
    <cellStyle name="Migliaia [0] 27 2 2" xfId="2347" xr:uid="{16A89FEA-AD3A-4A37-A2E7-58ED2B687983}"/>
    <cellStyle name="Migliaia [0] 27 3" xfId="2348" xr:uid="{7ED80103-E202-414B-B4EF-937342ADEFE3}"/>
    <cellStyle name="Migliaia [0] 28" xfId="391" xr:uid="{1ABFE5F9-C067-41FF-95DF-AE3AD1291D58}"/>
    <cellStyle name="Migliaia [0] 28 2" xfId="1765" xr:uid="{9EDCB317-7AB8-41BB-BB73-0C6CAD6F490C}"/>
    <cellStyle name="Migliaia [0] 28 2 2" xfId="2349" xr:uid="{49228680-9B9C-4951-A396-33647D391B7A}"/>
    <cellStyle name="Migliaia [0] 28 3" xfId="2350" xr:uid="{91AEC9DC-E154-4294-9361-15E462E7B102}"/>
    <cellStyle name="Migliaia [0] 29" xfId="392" xr:uid="{0BF5C0C2-3F3A-4377-A25F-33CD5521F1BA}"/>
    <cellStyle name="Migliaia [0] 29 2" xfId="1766" xr:uid="{1B2C136C-0284-4DA5-BC16-8380F48133C1}"/>
    <cellStyle name="Migliaia [0] 29 2 2" xfId="2351" xr:uid="{D2C15A29-9B52-476C-97E9-BC55EFD661EA}"/>
    <cellStyle name="Migliaia [0] 29 3" xfId="2352" xr:uid="{621FC0E4-06A4-45A2-A33D-6F54A0C7DF00}"/>
    <cellStyle name="Migliaia [0] 3" xfId="393" xr:uid="{A11A556D-996D-45F7-A049-050A52F51A05}"/>
    <cellStyle name="Migliaia [0] 3 2" xfId="1767" xr:uid="{17656E19-6513-44E2-B3FE-148598B429EB}"/>
    <cellStyle name="Migliaia [0] 3 2 2" xfId="2353" xr:uid="{2CD6958E-0048-4072-8888-DBBC09FB0BDA}"/>
    <cellStyle name="Migliaia [0] 3 3" xfId="2354" xr:uid="{D9A49627-BA2B-4FDB-A5BE-A406183136FB}"/>
    <cellStyle name="Migliaia [0] 30" xfId="394" xr:uid="{CBA19D31-65E6-4D78-BE02-E44D138F0739}"/>
    <cellStyle name="Migliaia [0] 30 2" xfId="1768" xr:uid="{D84FD163-8B71-44F5-8567-F20D6BB8E44B}"/>
    <cellStyle name="Migliaia [0] 30 2 2" xfId="2355" xr:uid="{02F8A00A-BEA6-40EF-A580-12E67CF469F9}"/>
    <cellStyle name="Migliaia [0] 30 3" xfId="2356" xr:uid="{28F416E9-7D32-4F15-8E70-FC601889D479}"/>
    <cellStyle name="Migliaia [0] 31" xfId="395" xr:uid="{2C9D6A47-4F0D-4D1B-B1CD-8CDC7899E072}"/>
    <cellStyle name="Migliaia [0] 31 2" xfId="1769" xr:uid="{4A9D4F2F-279B-459D-92BC-877513D4FDD1}"/>
    <cellStyle name="Migliaia [0] 31 2 2" xfId="2357" xr:uid="{B08C546B-0BB3-48E8-B5F3-2CF0AEE6E0F2}"/>
    <cellStyle name="Migliaia [0] 31 3" xfId="2358" xr:uid="{3596D0E9-FB74-409B-AEE8-719CF5C8BE30}"/>
    <cellStyle name="Migliaia [0] 32" xfId="396" xr:uid="{8FBD82DE-9471-41C1-9904-8223BBDAFE05}"/>
    <cellStyle name="Migliaia [0] 32 2" xfId="1770" xr:uid="{BCF0626A-1059-4489-92B4-20915E94CCBC}"/>
    <cellStyle name="Migliaia [0] 32 2 2" xfId="2359" xr:uid="{4AA7EDD1-D70B-41CD-8F42-D6D7F9335003}"/>
    <cellStyle name="Migliaia [0] 32 3" xfId="2360" xr:uid="{5F62463A-43F8-4215-8F22-1E587DA90061}"/>
    <cellStyle name="Migliaia [0] 33" xfId="397" xr:uid="{3F0D53F5-E0B3-4D86-83D2-3837581C2AB1}"/>
    <cellStyle name="Migliaia [0] 33 2" xfId="1771" xr:uid="{CF77523C-40AB-4E42-A83C-0698688AEDBD}"/>
    <cellStyle name="Migliaia [0] 33 2 2" xfId="2361" xr:uid="{006D614C-2281-4C74-9C53-B387FC6D6AD7}"/>
    <cellStyle name="Migliaia [0] 33 3" xfId="2362" xr:uid="{E6C9D394-97EC-47EB-85CD-1806C2E5EAC1}"/>
    <cellStyle name="Migliaia [0] 34" xfId="398" xr:uid="{8C88448B-06CA-4724-9DFD-6884F0227FC5}"/>
    <cellStyle name="Migliaia [0] 34 2" xfId="1772" xr:uid="{70C0B5AF-A562-4F2A-972D-498A15289117}"/>
    <cellStyle name="Migliaia [0] 34 2 2" xfId="2363" xr:uid="{63EC9C41-6DD7-4CFD-9E8F-32FCD149EF51}"/>
    <cellStyle name="Migliaia [0] 34 3" xfId="2364" xr:uid="{FB3DB2AF-DEE3-4D78-87B7-D2BA2F703B91}"/>
    <cellStyle name="Migliaia [0] 35" xfId="399" xr:uid="{10520B58-F4CA-4D3F-BB02-A6C6A6269016}"/>
    <cellStyle name="Migliaia [0] 35 2" xfId="1773" xr:uid="{9B8AE797-5017-4CA3-B96B-E1268768A25F}"/>
    <cellStyle name="Migliaia [0] 35 2 2" xfId="2365" xr:uid="{93B6E0BE-C937-4E36-9B34-B6F3E3BA6114}"/>
    <cellStyle name="Migliaia [0] 35 3" xfId="2366" xr:uid="{05EE898D-838C-4A97-9217-FCD4A7D43839}"/>
    <cellStyle name="Migliaia [0] 36" xfId="400" xr:uid="{F00ED1DC-819A-4238-ADC5-C7B81691F6A7}"/>
    <cellStyle name="Migliaia [0] 36 2" xfId="1774" xr:uid="{6F9496AE-75F0-43F9-885A-DB8BE7EC76D1}"/>
    <cellStyle name="Migliaia [0] 36 2 2" xfId="2367" xr:uid="{4FF53CCB-D587-40D7-8D45-504E58F4C207}"/>
    <cellStyle name="Migliaia [0] 36 3" xfId="2368" xr:uid="{9FC8037A-2D9A-4C0D-8B49-370A9F91758E}"/>
    <cellStyle name="Migliaia [0] 37" xfId="401" xr:uid="{D01C91BE-991A-4FD4-962C-6CAB1C0F451A}"/>
    <cellStyle name="Migliaia [0] 37 2" xfId="1775" xr:uid="{35B81C2F-AA25-44A5-B6F6-26D6CA3DC8F9}"/>
    <cellStyle name="Migliaia [0] 37 2 2" xfId="2369" xr:uid="{7EE43C93-4276-4311-BAD5-AA112EBD28EE}"/>
    <cellStyle name="Migliaia [0] 37 3" xfId="2370" xr:uid="{87D06259-F9AE-4B4C-834E-2287CC88A737}"/>
    <cellStyle name="Migliaia [0] 38" xfId="402" xr:uid="{67525B5D-0C2C-411E-BA1E-7C4CE911064A}"/>
    <cellStyle name="Migliaia [0] 38 2" xfId="1776" xr:uid="{A073773D-D3A6-407E-BAAE-1CDB09EDCAAD}"/>
    <cellStyle name="Migliaia [0] 38 2 2" xfId="2371" xr:uid="{A881AE9D-8359-4566-A39A-2962E02D7DAA}"/>
    <cellStyle name="Migliaia [0] 38 3" xfId="2372" xr:uid="{AC3D33B4-2C8A-41FF-9E84-44ACB8EAECCA}"/>
    <cellStyle name="Migliaia [0] 39" xfId="403" xr:uid="{E6E715CD-8D97-4692-AB03-F26D4DB59CB9}"/>
    <cellStyle name="Migliaia [0] 39 2" xfId="1777" xr:uid="{92BD685F-6F6A-45FB-AB91-E9290C006E8A}"/>
    <cellStyle name="Migliaia [0] 39 2 2" xfId="2373" xr:uid="{C748EBAA-566C-400F-9F48-207850CDE63C}"/>
    <cellStyle name="Migliaia [0] 39 3" xfId="2374" xr:uid="{2F4E9485-2236-48B9-B824-6E899F05C03A}"/>
    <cellStyle name="Migliaia [0] 4" xfId="404" xr:uid="{6A7FDE59-1DAF-4606-9925-7BA938ABD234}"/>
    <cellStyle name="Migliaia [0] 4 2" xfId="1778" xr:uid="{DFBCBCB6-C19E-4FD5-B120-917D55A55214}"/>
    <cellStyle name="Migliaia [0] 4 2 2" xfId="2375" xr:uid="{D969289D-149D-42A2-820C-5E28EFFDAA8C}"/>
    <cellStyle name="Migliaia [0] 4 3" xfId="2376" xr:uid="{56234CE9-8632-4FAD-BEAD-0BA338FD5541}"/>
    <cellStyle name="Migliaia [0] 40" xfId="405" xr:uid="{D82F803F-07FB-4125-963C-6B50B2C66F1F}"/>
    <cellStyle name="Migliaia [0] 40 2" xfId="1779" xr:uid="{E9EE479E-1311-4D62-9DD6-52E174725705}"/>
    <cellStyle name="Migliaia [0] 40 2 2" xfId="2377" xr:uid="{61941CAD-076C-425F-ABDE-574284CFD49C}"/>
    <cellStyle name="Migliaia [0] 40 3" xfId="2378" xr:uid="{114EB43E-CAE6-4D70-B49D-D184E0DF26B4}"/>
    <cellStyle name="Migliaia [0] 41" xfId="406" xr:uid="{FD2E5977-313E-4610-AEE3-3120B866F3CB}"/>
    <cellStyle name="Migliaia [0] 41 2" xfId="1780" xr:uid="{E4527ED1-D8FC-4461-8BFD-87A5FF8FEBC7}"/>
    <cellStyle name="Migliaia [0] 41 2 2" xfId="2379" xr:uid="{2FA81B2B-0278-4524-B42F-53E65DE0BAEB}"/>
    <cellStyle name="Migliaia [0] 41 3" xfId="2380" xr:uid="{E3A1E2C1-E8EB-4430-876E-DC7D73F18B6C}"/>
    <cellStyle name="Migliaia [0] 42" xfId="407" xr:uid="{620F35DC-D480-413F-B1F3-EC011A52AD6A}"/>
    <cellStyle name="Migliaia [0] 42 2" xfId="1781" xr:uid="{36A1631C-9021-41F5-9F8E-D7F0310B0EDC}"/>
    <cellStyle name="Migliaia [0] 42 2 2" xfId="2381" xr:uid="{EE6FE044-531F-4FD2-BD9E-2ABBA3C67E6E}"/>
    <cellStyle name="Migliaia [0] 42 3" xfId="2382" xr:uid="{D393656D-F3BA-4EB9-BD8B-4D9010A1F8DD}"/>
    <cellStyle name="Migliaia [0] 43" xfId="408" xr:uid="{BE53B090-E316-4E9E-B20D-13CE899D2583}"/>
    <cellStyle name="Migliaia [0] 43 2" xfId="1782" xr:uid="{CA4C94DD-5BB8-48F2-9C2D-ED36959E1DD9}"/>
    <cellStyle name="Migliaia [0] 43 2 2" xfId="2383" xr:uid="{2C6102F4-E24D-4589-96EE-2FE43B22E62E}"/>
    <cellStyle name="Migliaia [0] 43 3" xfId="2384" xr:uid="{A9EB5493-B958-4DAF-82AD-2B21ACABCBE5}"/>
    <cellStyle name="Migliaia [0] 44" xfId="409" xr:uid="{269578A0-0E3A-4D43-9C0D-094B16EF4DEA}"/>
    <cellStyle name="Migliaia [0] 44 2" xfId="1783" xr:uid="{C9C4C894-8A6D-4689-8E3C-3AF48060A6BF}"/>
    <cellStyle name="Migliaia [0] 44 2 2" xfId="2385" xr:uid="{240F5196-4CF1-434B-8D15-225E3C0B2AA5}"/>
    <cellStyle name="Migliaia [0] 44 3" xfId="2386" xr:uid="{D38B9DC0-0309-487C-ACF3-ED5901311494}"/>
    <cellStyle name="Migliaia [0] 45" xfId="410" xr:uid="{50D4B24E-3903-4494-83B0-6C54388070C3}"/>
    <cellStyle name="Migliaia [0] 45 2" xfId="1784" xr:uid="{71BE655E-83C1-4005-80CB-3E8AED838D67}"/>
    <cellStyle name="Migliaia [0] 45 2 2" xfId="2387" xr:uid="{E4765D00-F881-477B-AE6F-2F44746DB38C}"/>
    <cellStyle name="Migliaia [0] 45 3" xfId="2388" xr:uid="{3334D9A2-38FB-436B-8375-EB1CA1EDAFD6}"/>
    <cellStyle name="Migliaia [0] 46" xfId="411" xr:uid="{A3BFB9E8-3A69-402A-A6D8-2E204ECCDD27}"/>
    <cellStyle name="Migliaia [0] 46 2" xfId="1785" xr:uid="{DF6D5A74-BC1A-4102-B3CB-131D3BA7085A}"/>
    <cellStyle name="Migliaia [0] 46 2 2" xfId="2389" xr:uid="{49C804D7-274D-420B-8798-C3AE73709C5C}"/>
    <cellStyle name="Migliaia [0] 46 3" xfId="2390" xr:uid="{D131B7DF-71A6-49C6-846C-DA0AAE899397}"/>
    <cellStyle name="Migliaia [0] 47" xfId="412" xr:uid="{8671B39B-C137-459E-8903-E34DDE219696}"/>
    <cellStyle name="Migliaia [0] 47 2" xfId="1786" xr:uid="{33FC7784-02C2-4667-84EB-75AE9FD9B322}"/>
    <cellStyle name="Migliaia [0] 47 2 2" xfId="2391" xr:uid="{EFFD0111-24EE-4485-ACD9-1374338157ED}"/>
    <cellStyle name="Migliaia [0] 47 3" xfId="2392" xr:uid="{943C94BF-3EF4-4B8E-8EBB-A688460AFCD6}"/>
    <cellStyle name="Migliaia [0] 48" xfId="413" xr:uid="{72FC4AA3-A8CA-4BDF-89F1-E1F2751C6099}"/>
    <cellStyle name="Migliaia [0] 48 2" xfId="1787" xr:uid="{A1866A18-4B91-4D0C-A372-9CC6A386F06B}"/>
    <cellStyle name="Migliaia [0] 48 2 2" xfId="2393" xr:uid="{AEE9807D-5CF8-4687-9F6D-684DF371C6CC}"/>
    <cellStyle name="Migliaia [0] 48 3" xfId="2394" xr:uid="{4F021C16-2AC6-4BE1-96B5-42D8A11326B2}"/>
    <cellStyle name="Migliaia [0] 49" xfId="414" xr:uid="{7B538758-71E5-47C2-B089-468CDFDCBF3B}"/>
    <cellStyle name="Migliaia [0] 49 2" xfId="1788" xr:uid="{F77C8886-88C9-4256-94B9-03B6EF146054}"/>
    <cellStyle name="Migliaia [0] 49 2 2" xfId="2395" xr:uid="{B4E643A3-2096-44E4-9838-646F30D09463}"/>
    <cellStyle name="Migliaia [0] 49 3" xfId="2396" xr:uid="{673DAFA0-4666-47AD-AB67-B67A15DC7F7C}"/>
    <cellStyle name="Migliaia [0] 5" xfId="415" xr:uid="{3CB283FF-962E-45BE-AEA8-702B2ED6C8B2}"/>
    <cellStyle name="Migliaia [0] 5 2" xfId="1789" xr:uid="{F2A1BDB0-42F5-480D-B049-9EF48E16A3B4}"/>
    <cellStyle name="Migliaia [0] 5 2 2" xfId="2397" xr:uid="{BB225A7F-B959-457E-9619-D481DBEAF966}"/>
    <cellStyle name="Migliaia [0] 5 3" xfId="2398" xr:uid="{181CFEA6-9E01-4E71-85BA-53F79FA570E3}"/>
    <cellStyle name="Migliaia [0] 50" xfId="416" xr:uid="{945C3642-2DA9-4121-B83D-C2510194EDD2}"/>
    <cellStyle name="Migliaia [0] 50 2" xfId="1790" xr:uid="{3713C397-D14E-442F-89EB-09A391E27CDA}"/>
    <cellStyle name="Migliaia [0] 50 2 2" xfId="2399" xr:uid="{CFDE3153-76FE-4CAB-B786-10AEBB7ECFAF}"/>
    <cellStyle name="Migliaia [0] 50 3" xfId="2400" xr:uid="{492CB1D2-40BF-46DB-89ED-F3E25A050353}"/>
    <cellStyle name="Migliaia [0] 51" xfId="417" xr:uid="{6A8B74F6-D647-4ED9-B0CB-A6920A0DE8A7}"/>
    <cellStyle name="Migliaia [0] 51 2" xfId="1791" xr:uid="{1F1BD7C1-F325-4269-B3BA-2CC27E4ACFED}"/>
    <cellStyle name="Migliaia [0] 51 2 2" xfId="2401" xr:uid="{2A0EE244-B2B3-4D48-A15F-0663A5876638}"/>
    <cellStyle name="Migliaia [0] 51 3" xfId="2402" xr:uid="{EE995E25-FAC6-41A4-83F1-705AA39FE283}"/>
    <cellStyle name="Migliaia [0] 52" xfId="418" xr:uid="{EA00B988-B971-4E53-A489-D98599465944}"/>
    <cellStyle name="Migliaia [0] 52 2" xfId="1792" xr:uid="{CF18AD12-BBD9-44C0-8EA3-3F557B5BC49C}"/>
    <cellStyle name="Migliaia [0] 52 2 2" xfId="2403" xr:uid="{3560B786-B279-4E04-B562-2694558454DB}"/>
    <cellStyle name="Migliaia [0] 52 3" xfId="2404" xr:uid="{3BAB5C9E-3040-4131-9A09-EE17EAEF0701}"/>
    <cellStyle name="Migliaia [0] 53" xfId="419" xr:uid="{A173D6FB-ED86-4CF4-8679-D8BB9A73C2E4}"/>
    <cellStyle name="Migliaia [0] 53 2" xfId="1793" xr:uid="{E168D2D8-9460-418D-9FD3-E03DC8CD98A8}"/>
    <cellStyle name="Migliaia [0] 53 2 2" xfId="2405" xr:uid="{5D44FDBA-9CD2-453D-97DB-D16F7E28BB6F}"/>
    <cellStyle name="Migliaia [0] 53 3" xfId="2406" xr:uid="{DA9DE485-515F-4650-8445-3A15BFCD24B2}"/>
    <cellStyle name="Migliaia [0] 54" xfId="420" xr:uid="{600F019D-E614-4324-ABBC-897C9CC3E817}"/>
    <cellStyle name="Migliaia [0] 54 2" xfId="1794" xr:uid="{3DC02AA2-0CF8-490C-8012-A2F1779AB0BE}"/>
    <cellStyle name="Migliaia [0] 54 2 2" xfId="2407" xr:uid="{BB2BB8D4-0137-46C7-8BE0-04216987ED68}"/>
    <cellStyle name="Migliaia [0] 54 3" xfId="2408" xr:uid="{B1A45EB0-C5C1-4D7C-B14C-C54862E6799C}"/>
    <cellStyle name="Migliaia [0] 55" xfId="421" xr:uid="{9078AD64-6936-408A-AE95-8D9E40F7F00F}"/>
    <cellStyle name="Migliaia [0] 55 2" xfId="1795" xr:uid="{92CBE01E-CD15-435D-9FA3-140B036581E2}"/>
    <cellStyle name="Migliaia [0] 55 2 2" xfId="2409" xr:uid="{C9BA4451-701E-46F6-9957-33F94A2687A5}"/>
    <cellStyle name="Migliaia [0] 55 3" xfId="2410" xr:uid="{1FFEC409-407B-4B7B-9BB7-1EBA0818592B}"/>
    <cellStyle name="Migliaia [0] 56" xfId="422" xr:uid="{B47C8E00-139F-47B0-B32D-9DE379C5AB75}"/>
    <cellStyle name="Migliaia [0] 56 2" xfId="1796" xr:uid="{8EF54002-393E-4216-9FFC-B97AB7739C39}"/>
    <cellStyle name="Migliaia [0] 56 2 2" xfId="2411" xr:uid="{72962461-5F57-4CC9-A322-C77AD79BBC4D}"/>
    <cellStyle name="Migliaia [0] 56 3" xfId="2412" xr:uid="{B0E4E23E-9D7C-48FB-8060-84213EC8D9BA}"/>
    <cellStyle name="Migliaia [0] 57" xfId="423" xr:uid="{9F8AAA70-4E33-4E38-9F9E-7EC2487B8DC5}"/>
    <cellStyle name="Migliaia [0] 57 2" xfId="1797" xr:uid="{9FFCCF44-C3D2-4EC8-9766-85FFBEFC74FF}"/>
    <cellStyle name="Migliaia [0] 57 2 2" xfId="2413" xr:uid="{30FB1958-B374-4C5C-8924-B67A9411B90A}"/>
    <cellStyle name="Migliaia [0] 57 3" xfId="2414" xr:uid="{6DCB8DF6-0C29-41E1-9A57-A9CA348E6C03}"/>
    <cellStyle name="Migliaia [0] 58" xfId="424" xr:uid="{9C7647A5-AA5E-4624-857C-7F6B14AC514A}"/>
    <cellStyle name="Migliaia [0] 58 2" xfId="1798" xr:uid="{261ED37A-2521-463D-920B-88AE29E2223D}"/>
    <cellStyle name="Migliaia [0] 58 2 2" xfId="2415" xr:uid="{CF213521-D577-4D51-BB97-E8BDEFFBCFB3}"/>
    <cellStyle name="Migliaia [0] 58 3" xfId="2416" xr:uid="{70EBA923-3267-462E-886F-108CCC5EC01F}"/>
    <cellStyle name="Migliaia [0] 59" xfId="425" xr:uid="{6BAC801B-7450-40A7-9FB3-5E53FFD6EC88}"/>
    <cellStyle name="Migliaia [0] 59 2" xfId="1799" xr:uid="{AFF399E1-789C-47E7-A892-967F9272CC4A}"/>
    <cellStyle name="Migliaia [0] 59 2 2" xfId="2417" xr:uid="{953FA1A6-DD9B-4BC5-B3DF-202553B65F93}"/>
    <cellStyle name="Migliaia [0] 59 3" xfId="2418" xr:uid="{296674FC-1327-4581-AF60-A0707DBEE1F5}"/>
    <cellStyle name="Migliaia [0] 6" xfId="426" xr:uid="{15747616-A201-4F29-8149-47F5B4B0BF97}"/>
    <cellStyle name="Migliaia [0] 6 2" xfId="1800" xr:uid="{F2DD2132-9AF4-4176-8308-4A8D177BA38E}"/>
    <cellStyle name="Migliaia [0] 6 2 2" xfId="2419" xr:uid="{E7737D3C-52FE-4A8E-82E4-03F00CE6A3F5}"/>
    <cellStyle name="Migliaia [0] 6 3" xfId="2420" xr:uid="{1EC94A09-8C05-41A6-B975-630C78E98D35}"/>
    <cellStyle name="Migliaia [0] 7" xfId="427" xr:uid="{30534F2A-DBCE-425E-A1D4-C1B0B84210D9}"/>
    <cellStyle name="Migliaia [0] 7 2" xfId="1801" xr:uid="{0AE0897A-8DB1-4165-849C-950D893DD64E}"/>
    <cellStyle name="Migliaia [0] 7 2 2" xfId="2421" xr:uid="{85CC08D8-E40A-4F85-BC9C-96F1876A4607}"/>
    <cellStyle name="Migliaia [0] 7 3" xfId="2422" xr:uid="{882B62BC-FF0A-40D0-B99D-9071A4B964A2}"/>
    <cellStyle name="Migliaia [0] 8" xfId="428" xr:uid="{DB6A64BB-018A-458A-9C6E-7708627B2FAC}"/>
    <cellStyle name="Migliaia [0] 8 2" xfId="1802" xr:uid="{17141F65-B1BF-4D3F-8D5B-78EC34780348}"/>
    <cellStyle name="Migliaia [0] 8 2 2" xfId="2423" xr:uid="{4DFBA023-5335-453B-B9F7-4824B3543937}"/>
    <cellStyle name="Migliaia [0] 8 3" xfId="2424" xr:uid="{D213938A-3577-4979-BA3E-552C4EF4AD20}"/>
    <cellStyle name="Migliaia [0] 9" xfId="429" xr:uid="{641836AC-073D-4740-B8E4-E29E3D87E619}"/>
    <cellStyle name="Migliaia [0] 9 2" xfId="1803" xr:uid="{EB26F6AB-B226-4FD2-AB3B-30F2D809657F}"/>
    <cellStyle name="Migliaia [0] 9 2 2" xfId="2425" xr:uid="{E4D70FFC-478B-48A4-80EE-3877C090B758}"/>
    <cellStyle name="Migliaia [0] 9 3" xfId="2426" xr:uid="{EA9F9725-E003-4A62-840F-AAFE427CB32F}"/>
    <cellStyle name="Migliaia 10" xfId="430" xr:uid="{DCBC7527-5DC8-4C07-81CE-D2E4CF7910D0}"/>
    <cellStyle name="Migliaia 10 2" xfId="431" xr:uid="{9A89E6B0-3825-4775-98AC-232003C6AB81}"/>
    <cellStyle name="Migliaia 10 2 2" xfId="1805" xr:uid="{F051E55A-9941-4EDF-88B0-3761905A9C34}"/>
    <cellStyle name="Migliaia 10 3" xfId="432" xr:uid="{1169EDC0-4D61-453A-959D-C9D6773DD68F}"/>
    <cellStyle name="Migliaia 10 3 2" xfId="433" xr:uid="{04D7856F-2EAB-42A3-984C-0D99978E276B}"/>
    <cellStyle name="Migliaia 10 3 2 2" xfId="434" xr:uid="{70CEA4D7-0130-41FC-A04E-4E0FBEB538D1}"/>
    <cellStyle name="Migliaia 10 3 3" xfId="1806" xr:uid="{FD020D18-25BC-4DDC-A8CE-9F38DECCFB6D}"/>
    <cellStyle name="Migliaia 10 4" xfId="435" xr:uid="{96E6A853-CF67-4683-AEB4-B66220C8F48F}"/>
    <cellStyle name="Migliaia 10 4 2" xfId="2427" xr:uid="{2734D463-8D81-4C98-8FE2-7115C58ECBFC}"/>
    <cellStyle name="Migliaia 10 5" xfId="1804" xr:uid="{0904A0F3-FFB6-4E7C-86A6-BABC177E6164}"/>
    <cellStyle name="Migliaia 11" xfId="436" xr:uid="{8EB83BE2-B7E5-4433-ABEA-111D062D81E6}"/>
    <cellStyle name="Migliaia 11 2" xfId="437" xr:uid="{4E6AA5CD-DD21-4E43-8D4D-D912E7928C2F}"/>
    <cellStyle name="Migliaia 11 2 2" xfId="1808" xr:uid="{5A0B4C62-5427-4FAB-A166-5E92950845CA}"/>
    <cellStyle name="Migliaia 11 3" xfId="438" xr:uid="{266CF446-AE39-475D-A2D5-DE67A7AED1CB}"/>
    <cellStyle name="Migliaia 11 3 2" xfId="439" xr:uid="{6960AA7B-E7E7-4F4C-8399-60B22FE44C23}"/>
    <cellStyle name="Migliaia 11 3 2 2" xfId="440" xr:uid="{D2546550-9A52-4153-A9B9-B804CECB0F44}"/>
    <cellStyle name="Migliaia 11 3 3" xfId="1809" xr:uid="{31880345-B4D3-4BB3-B942-A01568C909C1}"/>
    <cellStyle name="Migliaia 11 4" xfId="441" xr:uid="{9CD745D8-8DBA-430C-BC8A-BA449ED1708A}"/>
    <cellStyle name="Migliaia 11 4 2" xfId="2428" xr:uid="{335E9AFD-4C2D-4695-85D5-7FD68D5B7DCA}"/>
    <cellStyle name="Migliaia 11 5" xfId="1807" xr:uid="{785299C9-4A1A-41F2-8236-9E3392D09563}"/>
    <cellStyle name="Migliaia 12" xfId="442" xr:uid="{F1C5062D-5001-4179-B5A8-878D3599A402}"/>
    <cellStyle name="Migliaia 12 2" xfId="443" xr:uid="{6C365F6E-80B9-48DA-8DF6-73D54D2D87ED}"/>
    <cellStyle name="Migliaia 12 2 2" xfId="1811" xr:uid="{DE47115C-3CD4-4E73-BD33-4746451F996D}"/>
    <cellStyle name="Migliaia 12 3" xfId="444" xr:uid="{97E03249-91BC-4EE6-881F-1C4BBDB1756C}"/>
    <cellStyle name="Migliaia 12 3 2" xfId="445" xr:uid="{49A21ADC-8082-4F62-BB97-22F345F78AB9}"/>
    <cellStyle name="Migliaia 12 3 2 2" xfId="446" xr:uid="{218933D6-A3AC-4478-9424-AB5B41691831}"/>
    <cellStyle name="Migliaia 12 3 3" xfId="1812" xr:uid="{DD08264E-AFAA-47B7-8245-3C02E5A69D88}"/>
    <cellStyle name="Migliaia 12 4" xfId="447" xr:uid="{EF00D75C-50F5-4BFA-A67A-13303D0C03EC}"/>
    <cellStyle name="Migliaia 12 4 2" xfId="2429" xr:uid="{A5B71223-166F-4C71-8EDA-9A0C6E19E6AB}"/>
    <cellStyle name="Migliaia 12 5" xfId="1810" xr:uid="{A5FC9045-5D0A-4015-8E39-C5B5295091BF}"/>
    <cellStyle name="Migliaia 13" xfId="448" xr:uid="{1FA6668A-B618-4CBB-83CE-A0B1B537C604}"/>
    <cellStyle name="Migliaia 13 2" xfId="449" xr:uid="{61E565FC-7506-4FE1-9F79-E09ADAF712C9}"/>
    <cellStyle name="Migliaia 13 2 2" xfId="1814" xr:uid="{4B4AC0E4-6E58-48F6-BCB9-B1D8E7124697}"/>
    <cellStyle name="Migliaia 13 3" xfId="450" xr:uid="{0BCA8F75-C1A3-4CCA-8DFF-28E98CA35430}"/>
    <cellStyle name="Migliaia 13 3 2" xfId="451" xr:uid="{DDC4C0AB-9480-47E0-A9BD-7A681D353F27}"/>
    <cellStyle name="Migliaia 13 3 2 2" xfId="452" xr:uid="{2A151167-0D14-42CC-98DF-B905145F8465}"/>
    <cellStyle name="Migliaia 13 3 3" xfId="1815" xr:uid="{911EBE19-47BD-430D-A5FA-6616F8419C6B}"/>
    <cellStyle name="Migliaia 13 4" xfId="453" xr:uid="{64E7FD81-D2FE-4F74-819A-0E781A056025}"/>
    <cellStyle name="Migliaia 13 4 2" xfId="2430" xr:uid="{25B44127-3EA2-4483-8934-87673A582337}"/>
    <cellStyle name="Migliaia 13 5" xfId="1813" xr:uid="{EC2AAE32-2BE5-4B74-9952-1B80613ADF1F}"/>
    <cellStyle name="Migliaia 14" xfId="454" xr:uid="{BA890EBD-D7B7-475E-9382-33A1814EFF6D}"/>
    <cellStyle name="Migliaia 14 2" xfId="455" xr:uid="{B3049D11-1B74-4D8E-A1A9-AAFEEAC35C32}"/>
    <cellStyle name="Migliaia 14 2 2" xfId="1817" xr:uid="{40BB0DD6-2EBB-4604-AAC4-2A57FB6A1685}"/>
    <cellStyle name="Migliaia 14 3" xfId="456" xr:uid="{5BE3117C-DD14-4890-A945-E03FA1CDBB24}"/>
    <cellStyle name="Migliaia 14 3 2" xfId="457" xr:uid="{2438502F-4383-4FFA-8178-0C693805FE5E}"/>
    <cellStyle name="Migliaia 14 3 2 2" xfId="458" xr:uid="{6C34E0B4-E125-4FF8-8DEA-8544A422552B}"/>
    <cellStyle name="Migliaia 14 3 3" xfId="1818" xr:uid="{229D3B48-C80B-4027-B674-2FCDA38625ED}"/>
    <cellStyle name="Migliaia 14 4" xfId="459" xr:uid="{D18F4E36-9053-466B-B164-753A1201F2C3}"/>
    <cellStyle name="Migliaia 14 4 2" xfId="2431" xr:uid="{E22ECDAE-34AC-4113-88BD-84AE6C987123}"/>
    <cellStyle name="Migliaia 14 5" xfId="1816" xr:uid="{D0FF8BDF-A2BE-4BD7-9955-78CE25F7CD69}"/>
    <cellStyle name="Migliaia 15" xfId="460" xr:uid="{E3D7D283-6E3C-4241-A2E9-C1405596C6CD}"/>
    <cellStyle name="Migliaia 15 2" xfId="461" xr:uid="{63C8852E-33BD-4FF8-B357-281841D1FCC6}"/>
    <cellStyle name="Migliaia 15 2 2" xfId="1820" xr:uid="{34F1E746-F2EE-4C80-A8C0-15FB30EE1745}"/>
    <cellStyle name="Migliaia 15 3" xfId="462" xr:uid="{3E2198F1-4BE7-4F3A-9F10-D521121267DD}"/>
    <cellStyle name="Migliaia 15 3 2" xfId="463" xr:uid="{B09F26A7-4B44-4567-8E4A-8480CE76040A}"/>
    <cellStyle name="Migliaia 15 3 2 2" xfId="464" xr:uid="{237A76D6-C446-48FE-9CE4-E2869B02C452}"/>
    <cellStyle name="Migliaia 15 3 3" xfId="1821" xr:uid="{C7F9E759-D659-4B54-8BA8-167F446326A2}"/>
    <cellStyle name="Migliaia 15 4" xfId="465" xr:uid="{591068F2-C5BB-408A-A174-02A8328101DE}"/>
    <cellStyle name="Migliaia 15 4 2" xfId="2432" xr:uid="{5B8DAC3D-5435-4AA0-86CA-7CEFC21C686A}"/>
    <cellStyle name="Migliaia 15 5" xfId="1819" xr:uid="{DF819905-F37B-463A-B3A7-70FFB97C2F1F}"/>
    <cellStyle name="Migliaia 16" xfId="466" xr:uid="{7A925254-67B7-45C0-A45E-E77050D3E238}"/>
    <cellStyle name="Migliaia 16 2" xfId="467" xr:uid="{423BB849-49C1-4332-9F54-681A155F32B0}"/>
    <cellStyle name="Migliaia 16 2 2" xfId="1823" xr:uid="{AFF6DA18-D7CD-404A-A31D-82693AE9EC79}"/>
    <cellStyle name="Migliaia 16 3" xfId="468" xr:uid="{2FC138C3-AD42-445B-99DF-00557682E7F1}"/>
    <cellStyle name="Migliaia 16 3 2" xfId="469" xr:uid="{8632D7B9-C543-4A26-AA2D-8CCD892A81ED}"/>
    <cellStyle name="Migliaia 16 3 2 2" xfId="470" xr:uid="{EAA1E0AF-EAD6-4E5E-BBAB-1CA34C6B62BC}"/>
    <cellStyle name="Migliaia 16 3 3" xfId="1824" xr:uid="{8DB075FE-2291-401B-8E28-F0FFE248EC74}"/>
    <cellStyle name="Migliaia 16 4" xfId="471" xr:uid="{F40769D1-3232-4183-8CEB-DF53667E7160}"/>
    <cellStyle name="Migliaia 16 4 2" xfId="2433" xr:uid="{B848B519-3D34-49B6-A2F8-17E55BC6F0F3}"/>
    <cellStyle name="Migliaia 16 5" xfId="1822" xr:uid="{94546071-D908-4DAA-B81A-119E0D57D94B}"/>
    <cellStyle name="Migliaia 17" xfId="472" xr:uid="{01AF7564-91B6-4CE3-A390-66B8E3E1F902}"/>
    <cellStyle name="Migliaia 17 2" xfId="473" xr:uid="{3B34BEDB-F612-4339-B9F0-959C07999D60}"/>
    <cellStyle name="Migliaia 17 2 2" xfId="1826" xr:uid="{BE941DB3-1877-4657-BB8D-1EC981900CFE}"/>
    <cellStyle name="Migliaia 17 3" xfId="474" xr:uid="{B9B85943-EBC0-4A26-9366-733AA732A19F}"/>
    <cellStyle name="Migliaia 17 3 2" xfId="475" xr:uid="{5026D539-EA95-4623-A5A3-374C53427641}"/>
    <cellStyle name="Migliaia 17 3 2 2" xfId="476" xr:uid="{10EFBD71-473A-492E-8DFE-AFA9B655CAEE}"/>
    <cellStyle name="Migliaia 17 3 3" xfId="1827" xr:uid="{DD50815C-F676-4D0C-BE63-531F2CA2A33E}"/>
    <cellStyle name="Migliaia 17 4" xfId="477" xr:uid="{641F3D45-8B2F-4537-8BC7-1B64AFF4CE1B}"/>
    <cellStyle name="Migliaia 17 4 2" xfId="2434" xr:uid="{ABAA5DA3-5148-4D2A-8F38-FDDABB306635}"/>
    <cellStyle name="Migliaia 17 5" xfId="1825" xr:uid="{067E4BED-1489-48E4-9A39-42BCF2AE3FD1}"/>
    <cellStyle name="Migliaia 18" xfId="478" xr:uid="{50D21E65-139B-4BAE-940A-98D5B538DEBB}"/>
    <cellStyle name="Migliaia 18 2" xfId="479" xr:uid="{AE542336-04A8-4978-8F78-8879E2F1AB38}"/>
    <cellStyle name="Migliaia 18 2 2" xfId="1829" xr:uid="{8F321BB5-9A61-461A-8D81-110CCC7F341F}"/>
    <cellStyle name="Migliaia 18 3" xfId="480" xr:uid="{65CE5149-6E47-4C7C-B737-BDEA2FB5F2D7}"/>
    <cellStyle name="Migliaia 18 3 2" xfId="481" xr:uid="{5C3B6130-4FF1-4637-B3FA-457E69229639}"/>
    <cellStyle name="Migliaia 18 3 2 2" xfId="482" xr:uid="{686C390E-8D47-491A-98FE-C6C0E4960981}"/>
    <cellStyle name="Migliaia 18 3 3" xfId="1830" xr:uid="{16F430D5-41ED-43F9-AAA1-0F49A1360025}"/>
    <cellStyle name="Migliaia 18 4" xfId="483" xr:uid="{D656EFC8-FD6B-4604-B323-F893B0EC9649}"/>
    <cellStyle name="Migliaia 18 4 2" xfId="2435" xr:uid="{DE3F5126-8795-48AF-9A77-D14819CB516C}"/>
    <cellStyle name="Migliaia 18 5" xfId="1828" xr:uid="{EF20A39A-0190-4441-ACC4-55C556F0D36B}"/>
    <cellStyle name="Migliaia 19" xfId="484" xr:uid="{5BA1AA4F-32CA-40EF-BFF2-E5291B52ED2F}"/>
    <cellStyle name="Migliaia 19 2" xfId="485" xr:uid="{DC74BD44-2921-4EF3-97B7-DEDA590B554C}"/>
    <cellStyle name="Migliaia 19 2 2" xfId="1832" xr:uid="{5F56BD21-BC9C-411F-ADE8-F9B8CDEE01FC}"/>
    <cellStyle name="Migliaia 19 3" xfId="486" xr:uid="{BF8A1DBE-3AC2-4F05-A5C0-711613AE76E4}"/>
    <cellStyle name="Migliaia 19 3 2" xfId="487" xr:uid="{AF0AC3D9-CF69-4F61-8534-14D85402C3FB}"/>
    <cellStyle name="Migliaia 19 3 2 2" xfId="488" xr:uid="{F486E20C-80FA-44CE-9773-B2E788B6FDBE}"/>
    <cellStyle name="Migliaia 19 3 3" xfId="1833" xr:uid="{E572EA4D-13FE-4EA2-83DE-E0999F0C95A3}"/>
    <cellStyle name="Migliaia 19 4" xfId="489" xr:uid="{A9E0F1A3-F1F9-4805-AAED-C81CAF9F882E}"/>
    <cellStyle name="Migliaia 19 4 2" xfId="2436" xr:uid="{BDC84149-D1D9-49AF-82B3-48014D6591EB}"/>
    <cellStyle name="Migliaia 19 5" xfId="1831" xr:uid="{4DC45600-2DF2-4248-AEA4-99DD287793C8}"/>
    <cellStyle name="Migliaia 2" xfId="490" xr:uid="{2F4932D3-9D21-4DED-B6B6-5B64318FFE16}"/>
    <cellStyle name="Migliaia 2 2" xfId="491" xr:uid="{5E41F341-C70C-4E6D-BD69-ED461A192D4F}"/>
    <cellStyle name="Migliaia 2 2 2" xfId="492" xr:uid="{9C467358-DEFB-4543-8FDA-E0EB49E993E5}"/>
    <cellStyle name="Migliaia 2 2 2 2" xfId="2437" xr:uid="{83B38C3C-63E0-4660-8487-ACBB46572B54}"/>
    <cellStyle name="Migliaia 2 2 3" xfId="1835" xr:uid="{616F1662-3135-41C8-80F7-763382E1927F}"/>
    <cellStyle name="Migliaia 2 3" xfId="493" xr:uid="{A6CE1FE2-51E5-4C3F-8EB9-B37CB4B8C24A}"/>
    <cellStyle name="Migliaia 2 3 2" xfId="494" xr:uid="{92E98E33-1CDA-4445-B9B5-1EA5AAC57DC5}"/>
    <cellStyle name="Migliaia 2 3 2 2" xfId="2438" xr:uid="{D41A6205-5291-475C-BA26-70BBBB429815}"/>
    <cellStyle name="Migliaia 2 3 3" xfId="1836" xr:uid="{4F0523A3-0CA2-4B44-98B2-D2A216826C1C}"/>
    <cellStyle name="Migliaia 2 4" xfId="495" xr:uid="{E52B6980-F9D7-4627-B2F2-C37FC404E194}"/>
    <cellStyle name="Migliaia 2 4 2" xfId="496" xr:uid="{2C0C1B24-2BCF-4E41-8312-81A53E48E944}"/>
    <cellStyle name="Migliaia 2 4 2 2" xfId="497" xr:uid="{F5DF12E8-B8A7-4121-9C06-19EC637E8F10}"/>
    <cellStyle name="Migliaia 2 4 3" xfId="1837" xr:uid="{659AA989-9C35-48E9-956E-C1A3A8E28E9C}"/>
    <cellStyle name="Migliaia 2 5" xfId="498" xr:uid="{42AB2B14-028C-44D8-9BB3-8987D1EE3BEE}"/>
    <cellStyle name="Migliaia 2 5 2" xfId="2439" xr:uid="{F9BCF39A-C07C-450E-8736-FDDD9D622AE1}"/>
    <cellStyle name="Migliaia 2 6" xfId="1834" xr:uid="{8C714875-EB53-419F-A8A2-965E6CAEF6A6}"/>
    <cellStyle name="Migliaia 2_Domestico_reg&amp;naz" xfId="499" xr:uid="{E2A86E7D-D6CB-49E5-89D7-7C7E940401C9}"/>
    <cellStyle name="Migliaia 20" xfId="500" xr:uid="{2ECA0B6E-2F32-40C5-8817-E41560750F5A}"/>
    <cellStyle name="Migliaia 20 2" xfId="501" xr:uid="{6E8CAADC-60D0-4C4E-86D1-8BD77BA6FDBD}"/>
    <cellStyle name="Migliaia 20 2 2" xfId="1839" xr:uid="{F05682BD-D26D-4080-A67B-00B57685294A}"/>
    <cellStyle name="Migliaia 20 3" xfId="502" xr:uid="{2C875DA9-9EAC-431D-9AE2-F6A9618C7F56}"/>
    <cellStyle name="Migliaia 20 3 2" xfId="503" xr:uid="{C5F8EF9E-4649-4DB9-9E89-3C798DBCB1DA}"/>
    <cellStyle name="Migliaia 20 3 2 2" xfId="504" xr:uid="{F1545833-B1DD-4CAF-A4E6-12F07E52BF19}"/>
    <cellStyle name="Migliaia 20 3 3" xfId="1840" xr:uid="{37AC785B-DAC7-43C3-9D74-1EBC7F4EFED1}"/>
    <cellStyle name="Migliaia 20 4" xfId="505" xr:uid="{8FCBC606-EECE-4054-B5B3-1C61B97FDC4A}"/>
    <cellStyle name="Migliaia 20 4 2" xfId="2440" xr:uid="{6093E7FC-DB2D-46E1-B97D-0FE659B45DAB}"/>
    <cellStyle name="Migliaia 20 5" xfId="1838" xr:uid="{B93D8FE1-523B-4D33-AE4F-17E1945813E9}"/>
    <cellStyle name="Migliaia 21" xfId="506" xr:uid="{AC2D997C-787B-4046-A529-28106FC56494}"/>
    <cellStyle name="Migliaia 21 2" xfId="507" xr:uid="{CA5FD926-114B-41C1-8E06-06AB154B61F5}"/>
    <cellStyle name="Migliaia 21 2 2" xfId="1842" xr:uid="{FE1F3E8A-F171-40EB-9001-55FBD56A88B0}"/>
    <cellStyle name="Migliaia 21 3" xfId="508" xr:uid="{FA46ABBF-A6D9-4E94-9F89-3EF71C0AC9C7}"/>
    <cellStyle name="Migliaia 21 3 2" xfId="509" xr:uid="{15D0CF76-E164-46FE-B3B9-9E8CC1940192}"/>
    <cellStyle name="Migliaia 21 3 2 2" xfId="510" xr:uid="{DF71FA80-2DE1-4193-B84A-5095ED6D6AD9}"/>
    <cellStyle name="Migliaia 21 3 3" xfId="1843" xr:uid="{F7CFA284-F4D7-4CE4-987B-115E1781E01C}"/>
    <cellStyle name="Migliaia 21 4" xfId="511" xr:uid="{65991165-6E41-442F-ABCE-8EACE574E126}"/>
    <cellStyle name="Migliaia 21 4 2" xfId="2441" xr:uid="{8143277F-B956-4105-AB31-7EB2FE0FE7D7}"/>
    <cellStyle name="Migliaia 21 5" xfId="1841" xr:uid="{57B5914E-95D7-46BC-8726-A34BD4B92FA2}"/>
    <cellStyle name="Migliaia 22" xfId="512" xr:uid="{D96C83F4-53A3-490E-B8E9-2437D4D60872}"/>
    <cellStyle name="Migliaia 22 2" xfId="513" xr:uid="{7BC4DCAA-55C6-4FAC-8FCE-396F525B6CFC}"/>
    <cellStyle name="Migliaia 22 2 2" xfId="1845" xr:uid="{8FBE32E3-E21F-4475-90BE-538125317942}"/>
    <cellStyle name="Migliaia 22 3" xfId="514" xr:uid="{B359D564-1FA7-4C61-9923-9731FEBE368A}"/>
    <cellStyle name="Migliaia 22 3 2" xfId="515" xr:uid="{7EF3BAF1-5A60-47CD-A286-8A9E65C38D60}"/>
    <cellStyle name="Migliaia 22 3 2 2" xfId="516" xr:uid="{0A8AC2A4-4CD1-4D8E-BE5F-98A393AF98BA}"/>
    <cellStyle name="Migliaia 22 3 3" xfId="1846" xr:uid="{2E6F10DB-4566-493B-85F0-47EB8694C92D}"/>
    <cellStyle name="Migliaia 22 4" xfId="517" xr:uid="{443BFAB5-5C14-4A72-9470-921145C29B10}"/>
    <cellStyle name="Migliaia 22 4 2" xfId="2442" xr:uid="{263CD8CA-DAF1-4B80-8AA1-9A6CCD7F14C6}"/>
    <cellStyle name="Migliaia 22 5" xfId="1844" xr:uid="{CB54ED02-59F0-4B24-ADAF-85E5923611B6}"/>
    <cellStyle name="Migliaia 23" xfId="518" xr:uid="{AA35493F-EA01-42F3-9D49-A45E93B140F6}"/>
    <cellStyle name="Migliaia 23 2" xfId="519" xr:uid="{ECAFF18E-3CE5-4A68-9476-634358F653D4}"/>
    <cellStyle name="Migliaia 23 2 2" xfId="1848" xr:uid="{772EED99-6145-4C05-B4A8-F38BAAA72346}"/>
    <cellStyle name="Migliaia 23 3" xfId="520" xr:uid="{8B0FBB42-4B77-4125-851E-D3F87D3B3239}"/>
    <cellStyle name="Migliaia 23 3 2" xfId="521" xr:uid="{6F77EDC5-2970-4323-9B58-378B18E420AE}"/>
    <cellStyle name="Migliaia 23 3 2 2" xfId="522" xr:uid="{1BB1534C-7BE7-424F-AF98-983C9F2015CD}"/>
    <cellStyle name="Migliaia 23 3 3" xfId="1849" xr:uid="{76BFA400-BCBF-49FD-A288-E36764BDA57E}"/>
    <cellStyle name="Migliaia 23 4" xfId="523" xr:uid="{5448571B-9828-4086-AF85-8F5E46A42B1A}"/>
    <cellStyle name="Migliaia 23 4 2" xfId="2443" xr:uid="{C637DA30-D867-484A-B750-4A070F129A03}"/>
    <cellStyle name="Migliaia 23 5" xfId="1847" xr:uid="{0363A61B-8280-4083-B615-E8062FDE1075}"/>
    <cellStyle name="Migliaia 24" xfId="524" xr:uid="{C1EA13A6-F73C-4A39-9302-9F3416CD76C0}"/>
    <cellStyle name="Migliaia 24 2" xfId="525" xr:uid="{99FEB36B-2004-4B5A-BFE0-8353B724D1DF}"/>
    <cellStyle name="Migliaia 24 2 2" xfId="1851" xr:uid="{8EAAD691-4F3A-4818-96D2-3B26D0AD88DC}"/>
    <cellStyle name="Migliaia 24 3" xfId="526" xr:uid="{81365AB6-973D-47FB-8AE7-8FEBF282493E}"/>
    <cellStyle name="Migliaia 24 3 2" xfId="527" xr:uid="{567E1DD8-EC23-4A33-9F43-F15ECA822697}"/>
    <cellStyle name="Migliaia 24 3 2 2" xfId="528" xr:uid="{C3C06085-207B-48BF-9ED2-070BD028C0C7}"/>
    <cellStyle name="Migliaia 24 3 3" xfId="1852" xr:uid="{F7B6BDC3-8205-44FB-BDA6-DB898BD26584}"/>
    <cellStyle name="Migliaia 24 4" xfId="529" xr:uid="{9338CA1F-B216-4793-ACD6-AD4DB355C35A}"/>
    <cellStyle name="Migliaia 24 4 2" xfId="2444" xr:uid="{ADBA3FFC-2389-43D1-9397-387169463B35}"/>
    <cellStyle name="Migliaia 24 5" xfId="1850" xr:uid="{EF8DCBA9-06E5-4EF1-91D0-6DCEBB07341E}"/>
    <cellStyle name="Migliaia 25" xfId="530" xr:uid="{1E1FD182-5ACD-4BF1-AAF3-79AF7A91A5E3}"/>
    <cellStyle name="Migliaia 25 2" xfId="531" xr:uid="{4F86E345-5C63-4B22-AE9C-E184FB11FB75}"/>
    <cellStyle name="Migliaia 25 2 2" xfId="1854" xr:uid="{54485FC5-8A43-4D23-918F-F2F8FB2FD36C}"/>
    <cellStyle name="Migliaia 25 3" xfId="532" xr:uid="{E257A906-555C-414C-84B1-7FC1AE88556A}"/>
    <cellStyle name="Migliaia 25 3 2" xfId="533" xr:uid="{92E49215-14B9-4D98-89A7-BE3EE60FFFA6}"/>
    <cellStyle name="Migliaia 25 3 2 2" xfId="534" xr:uid="{2B0AF670-58CA-4C3F-B7F0-DB765D914552}"/>
    <cellStyle name="Migliaia 25 3 3" xfId="1855" xr:uid="{4C18E5F4-1699-4F02-8BC0-8966B6D4F49B}"/>
    <cellStyle name="Migliaia 25 4" xfId="535" xr:uid="{3FBC4A48-9E05-436D-BB36-96C8D7E8B5EC}"/>
    <cellStyle name="Migliaia 25 4 2" xfId="2445" xr:uid="{8F7EC63A-F03D-4376-BD4A-FB2EA55312CD}"/>
    <cellStyle name="Migliaia 25 5" xfId="1853" xr:uid="{053077B6-FABD-4202-9306-8C329109C12A}"/>
    <cellStyle name="Migliaia 26" xfId="536" xr:uid="{52383C08-0063-41B1-AC17-F47B5F0A7085}"/>
    <cellStyle name="Migliaia 26 2" xfId="537" xr:uid="{C8D454B4-C9AD-4818-BD11-22033586F781}"/>
    <cellStyle name="Migliaia 26 2 2" xfId="1857" xr:uid="{E4A2C39D-BF4D-462E-A3AA-7694542E88DD}"/>
    <cellStyle name="Migliaia 26 3" xfId="538" xr:uid="{974292B1-0313-4785-8098-60D8AF678499}"/>
    <cellStyle name="Migliaia 26 3 2" xfId="539" xr:uid="{7103134C-D175-49F2-AF17-6DB06B32E309}"/>
    <cellStyle name="Migliaia 26 3 2 2" xfId="540" xr:uid="{F1F82902-28B6-46CD-BC57-CF218A39F4AB}"/>
    <cellStyle name="Migliaia 26 3 3" xfId="1858" xr:uid="{5FF85FDE-56C7-4255-B97B-6B7A5B386289}"/>
    <cellStyle name="Migliaia 26 4" xfId="541" xr:uid="{6E8C2D81-A9C7-4A37-92EF-A4190D238E57}"/>
    <cellStyle name="Migliaia 26 4 2" xfId="2446" xr:uid="{CCD22744-1FD0-4D57-AEE5-F7F53273F854}"/>
    <cellStyle name="Migliaia 26 5" xfId="1856" xr:uid="{8EC29CB7-72EF-4D4C-91B4-ED76EEA54562}"/>
    <cellStyle name="Migliaia 27" xfId="542" xr:uid="{D051968E-3267-4369-AA81-ED58D2A58C1A}"/>
    <cellStyle name="Migliaia 27 2" xfId="543" xr:uid="{268AA388-250F-4691-8A9F-2400CFED113D}"/>
    <cellStyle name="Migliaia 27 2 2" xfId="1860" xr:uid="{7F7B53D1-BC25-4AB7-A5CF-F44BEA3542A2}"/>
    <cellStyle name="Migliaia 27 3" xfId="544" xr:uid="{1CD53233-09F3-42FD-AE5A-F59AB9B29612}"/>
    <cellStyle name="Migliaia 27 3 2" xfId="545" xr:uid="{6A11D5B6-4877-4746-92E8-785DAF6C8B5C}"/>
    <cellStyle name="Migliaia 27 3 2 2" xfId="546" xr:uid="{0B0B8562-FF7A-4F5A-A0B4-0FA4B485A41F}"/>
    <cellStyle name="Migliaia 27 3 3" xfId="1861" xr:uid="{15FFCAC3-13B2-4195-8D0E-3D8875E60AB8}"/>
    <cellStyle name="Migliaia 27 4" xfId="547" xr:uid="{A9B6D2B6-9F0A-4787-A63F-DFB53A5D11F7}"/>
    <cellStyle name="Migliaia 27 4 2" xfId="2447" xr:uid="{95AFAC9C-7FC1-4C9D-BF7B-EE05F16C5F93}"/>
    <cellStyle name="Migliaia 27 5" xfId="1859" xr:uid="{7D736EE1-9729-468D-BD2F-1C349FA9C5D6}"/>
    <cellStyle name="Migliaia 28" xfId="548" xr:uid="{484B79DB-03EF-472B-93A0-2F4427CEF6BF}"/>
    <cellStyle name="Migliaia 28 2" xfId="549" xr:uid="{B41FB225-3469-474C-B69E-F62FDF868A88}"/>
    <cellStyle name="Migliaia 28 2 2" xfId="1863" xr:uid="{172B1E94-37AD-44BF-9E1E-0FDC768A0985}"/>
    <cellStyle name="Migliaia 28 3" xfId="550" xr:uid="{95E0D74F-1BCE-4021-9BC6-BD3A14506F1B}"/>
    <cellStyle name="Migliaia 28 3 2" xfId="551" xr:uid="{C3DB91D5-CE52-4E1D-A4CA-53F5E45A02AB}"/>
    <cellStyle name="Migliaia 28 3 2 2" xfId="552" xr:uid="{79C77605-622A-4992-9C23-5039E037C6C7}"/>
    <cellStyle name="Migliaia 28 3 3" xfId="1864" xr:uid="{289919AB-105B-4543-BB96-2B1DBA11F21A}"/>
    <cellStyle name="Migliaia 28 4" xfId="553" xr:uid="{B657999C-E029-4BF5-B8AF-40F6B03A1691}"/>
    <cellStyle name="Migliaia 28 4 2" xfId="2448" xr:uid="{55E69153-4FCB-4979-9835-A3D92D643902}"/>
    <cellStyle name="Migliaia 28 5" xfId="1862" xr:uid="{291E6583-B67A-47B0-8F7D-D70BA57E327D}"/>
    <cellStyle name="Migliaia 29" xfId="554" xr:uid="{78098AA0-F3FD-4469-8CF6-50C8085190D9}"/>
    <cellStyle name="Migliaia 29 2" xfId="555" xr:uid="{2C88B8FA-0B43-44B4-AD9F-E2BBE6C8E630}"/>
    <cellStyle name="Migliaia 29 2 2" xfId="1866" xr:uid="{E9B2B579-1975-4A1E-8A04-AA088428AA6A}"/>
    <cellStyle name="Migliaia 29 3" xfId="556" xr:uid="{8BC79040-3FE6-47ED-9A16-DBC9D01CFB30}"/>
    <cellStyle name="Migliaia 29 3 2" xfId="557" xr:uid="{76406D98-CF95-4719-ACD5-07CBEAA0238C}"/>
    <cellStyle name="Migliaia 29 3 2 2" xfId="558" xr:uid="{856B76FC-EDAC-4E5C-B590-52E3E2E3B634}"/>
    <cellStyle name="Migliaia 29 3 3" xfId="1867" xr:uid="{9CCEFDC2-D285-4984-942A-E8455A8D33AE}"/>
    <cellStyle name="Migliaia 29 4" xfId="559" xr:uid="{D72CECD8-24DB-40B7-9E51-DA32F5F17916}"/>
    <cellStyle name="Migliaia 29 4 2" xfId="2449" xr:uid="{45A02BB6-9E94-412F-BCD3-BD28D850C96C}"/>
    <cellStyle name="Migliaia 29 5" xfId="1865" xr:uid="{38F0632C-8EC9-4022-A23D-4D7AF2CB4A1B}"/>
    <cellStyle name="Migliaia 3" xfId="560" xr:uid="{7412640C-BB32-4EE4-801E-203FAE9176A6}"/>
    <cellStyle name="Migliaia 3 2" xfId="561" xr:uid="{5891C40E-CFB4-46E0-8F6C-10F4E6250B7B}"/>
    <cellStyle name="Migliaia 3 2 2" xfId="1869" xr:uid="{250855FD-E64B-4549-9221-359E357F4FC0}"/>
    <cellStyle name="Migliaia 3 3" xfId="562" xr:uid="{F2F44394-DC1C-4407-A38E-490E51A3CEFE}"/>
    <cellStyle name="Migliaia 3 3 2" xfId="563" xr:uid="{91D12648-3B43-4B3F-8C5F-F01BC0BAD36A}"/>
    <cellStyle name="Migliaia 3 3 2 2" xfId="564" xr:uid="{672B9438-43E3-414E-8CE0-894496510CF2}"/>
    <cellStyle name="Migliaia 3 3 3" xfId="1870" xr:uid="{D8A913D9-768C-4FB0-A602-BEC0F59FA80B}"/>
    <cellStyle name="Migliaia 3 4" xfId="565" xr:uid="{8E02A198-56D7-49A5-A305-8D3136434939}"/>
    <cellStyle name="Migliaia 3 4 2" xfId="2450" xr:uid="{BA8CF8B7-DF0B-4DDA-AEB9-A28AFB11859E}"/>
    <cellStyle name="Migliaia 3 5" xfId="1868" xr:uid="{C0D06FEB-F5A7-4245-8B74-64859A66F4FC}"/>
    <cellStyle name="Migliaia 30" xfId="566" xr:uid="{944042EA-980E-4658-B601-B67F7970DA5D}"/>
    <cellStyle name="Migliaia 30 2" xfId="567" xr:uid="{981C7462-3541-49CD-8AE0-5068813DF527}"/>
    <cellStyle name="Migliaia 30 2 2" xfId="1872" xr:uid="{3CE0D4C4-7752-493C-99F1-8AF6C3665792}"/>
    <cellStyle name="Migliaia 30 3" xfId="568" xr:uid="{A78BE0D6-7083-4929-BFD0-0E8DA45C0954}"/>
    <cellStyle name="Migliaia 30 3 2" xfId="569" xr:uid="{91197571-1AEF-4F55-BEC2-AB75C9B4DBC5}"/>
    <cellStyle name="Migliaia 30 3 2 2" xfId="570" xr:uid="{7CD58C6F-9D2B-4280-9BAE-F7DE9C569E6C}"/>
    <cellStyle name="Migliaia 30 3 3" xfId="1873" xr:uid="{219E6533-06C6-48B9-8FD0-D7081AD8B0AB}"/>
    <cellStyle name="Migliaia 30 4" xfId="571" xr:uid="{1426396F-CC94-45E6-B027-7DD145747A0E}"/>
    <cellStyle name="Migliaia 30 4 2" xfId="2451" xr:uid="{97E4A4B7-9367-457B-A89D-81B239A51058}"/>
    <cellStyle name="Migliaia 30 5" xfId="1871" xr:uid="{45051B14-B78D-4428-913F-F53CD6C02872}"/>
    <cellStyle name="Migliaia 31" xfId="572" xr:uid="{2797C988-A98B-4D68-BEB7-3DD00CA1A840}"/>
    <cellStyle name="Migliaia 31 2" xfId="573" xr:uid="{13911741-022C-41BE-B6F7-4F6F48138120}"/>
    <cellStyle name="Migliaia 31 2 2" xfId="1875" xr:uid="{A8638DCD-F62A-4BE2-A680-0CF8FCF36EA1}"/>
    <cellStyle name="Migliaia 31 3" xfId="574" xr:uid="{DFFFEC7C-04BF-4EF3-813D-01B04F61B1C1}"/>
    <cellStyle name="Migliaia 31 3 2" xfId="575" xr:uid="{8073B472-F507-4DB2-B2A8-5FB583A4D872}"/>
    <cellStyle name="Migliaia 31 3 2 2" xfId="576" xr:uid="{7AF621CF-937B-4593-87B4-9C750A0404CA}"/>
    <cellStyle name="Migliaia 31 3 3" xfId="1876" xr:uid="{D8130965-B07A-4383-B194-A6205BB4D128}"/>
    <cellStyle name="Migliaia 31 4" xfId="577" xr:uid="{EC7A303C-BD10-4068-B1B4-FC9B58B703E2}"/>
    <cellStyle name="Migliaia 31 4 2" xfId="2452" xr:uid="{E80655EF-1BAB-47E8-AFE7-9944C976F9DC}"/>
    <cellStyle name="Migliaia 31 5" xfId="1874" xr:uid="{B55C03D5-FE1C-4B76-BB2E-29762D8FFA81}"/>
    <cellStyle name="Migliaia 32" xfId="578" xr:uid="{193966EF-D0DC-49D2-82BC-EF72F40EA6B7}"/>
    <cellStyle name="Migliaia 32 2" xfId="579" xr:uid="{C5E1A3E0-7836-478D-A0FC-049E35F11525}"/>
    <cellStyle name="Migliaia 32 2 2" xfId="1878" xr:uid="{74FB6CC1-20E3-44FC-AF6F-EFA34E688BDE}"/>
    <cellStyle name="Migliaia 32 3" xfId="580" xr:uid="{C70CF191-6B8E-4BFF-AFF8-6E9F8831B828}"/>
    <cellStyle name="Migliaia 32 3 2" xfId="581" xr:uid="{7C19EF9A-31ED-4AD2-88CB-22F72B491B93}"/>
    <cellStyle name="Migliaia 32 3 2 2" xfId="582" xr:uid="{0000C2C8-8918-4E76-B03A-A31242F198F9}"/>
    <cellStyle name="Migliaia 32 3 3" xfId="1879" xr:uid="{9A76CA62-1D83-4ABF-BBD1-96CBDE205F60}"/>
    <cellStyle name="Migliaia 32 4" xfId="583" xr:uid="{B6796933-846C-45BA-B53E-3BA69A454542}"/>
    <cellStyle name="Migliaia 32 4 2" xfId="2453" xr:uid="{03EAFE51-513B-4621-BC5C-414B8E2C16D5}"/>
    <cellStyle name="Migliaia 32 5" xfId="1877" xr:uid="{32E7D48B-B865-4A97-9B16-B6E43AB96E1D}"/>
    <cellStyle name="Migliaia 33" xfId="584" xr:uid="{A2A41F1B-1762-4B46-9AD0-1B636629B6D4}"/>
    <cellStyle name="Migliaia 33 2" xfId="585" xr:uid="{10B4D9D9-D5D0-497C-A033-C81FCDC148D4}"/>
    <cellStyle name="Migliaia 33 2 2" xfId="1881" xr:uid="{9DD0D00F-9E13-4B32-98DD-BA5B441A8B7B}"/>
    <cellStyle name="Migliaia 33 3" xfId="586" xr:uid="{9E2F35F7-909B-4D79-AB56-1C6F7CADE60D}"/>
    <cellStyle name="Migliaia 33 3 2" xfId="587" xr:uid="{1F289E66-7308-4EC4-93A1-88B224D5F064}"/>
    <cellStyle name="Migliaia 33 3 2 2" xfId="588" xr:uid="{786E55F7-9C25-41EE-986A-913CA8D5BDE0}"/>
    <cellStyle name="Migliaia 33 3 3" xfId="1882" xr:uid="{45F4171F-3390-4584-B59A-9853933C1F7D}"/>
    <cellStyle name="Migliaia 33 4" xfId="589" xr:uid="{A6EDCC2E-533E-45AD-8788-23F23088F804}"/>
    <cellStyle name="Migliaia 33 4 2" xfId="2454" xr:uid="{B4DD72D2-FA33-4185-A475-CE8102EC6BD3}"/>
    <cellStyle name="Migliaia 33 5" xfId="1880" xr:uid="{DEE07811-907B-497F-9E6E-A1452E50BDB2}"/>
    <cellStyle name="Migliaia 34" xfId="590" xr:uid="{9F607FB3-8905-4792-AC4E-22ADCFCB7ACE}"/>
    <cellStyle name="Migliaia 34 2" xfId="591" xr:uid="{35729502-C74D-43DA-98A2-F76D88746A31}"/>
    <cellStyle name="Migliaia 34 2 2" xfId="1884" xr:uid="{DB8D48A5-8916-48A8-B761-F6D627192CF6}"/>
    <cellStyle name="Migliaia 34 3" xfId="592" xr:uid="{F6C68E1D-DA37-47E8-A529-874D0D8C54DC}"/>
    <cellStyle name="Migliaia 34 3 2" xfId="593" xr:uid="{54DAB1A9-0721-4204-B6D5-A99F303D5FD3}"/>
    <cellStyle name="Migliaia 34 3 2 2" xfId="594" xr:uid="{323D7DDE-5BC1-4F16-92FD-CE7F30912F04}"/>
    <cellStyle name="Migliaia 34 3 3" xfId="1885" xr:uid="{05D3576C-5FE8-4F5F-BF83-001FF8A56783}"/>
    <cellStyle name="Migliaia 34 4" xfId="595" xr:uid="{68B659D4-965A-4974-B88F-8FEB300638C3}"/>
    <cellStyle name="Migliaia 34 4 2" xfId="2455" xr:uid="{49F0941D-E884-46BF-B70C-41191185AF08}"/>
    <cellStyle name="Migliaia 34 5" xfId="1883" xr:uid="{A68FD150-3A11-4BF9-B1C1-7D1E40852E36}"/>
    <cellStyle name="Migliaia 35" xfId="596" xr:uid="{0F9878B2-1705-4C18-9C67-FAE9DD4D04F5}"/>
    <cellStyle name="Migliaia 35 2" xfId="597" xr:uid="{969E669C-8EE1-49C5-B112-AA7F57B0F343}"/>
    <cellStyle name="Migliaia 35 2 2" xfId="1887" xr:uid="{9E7DAFF7-D2A0-4D56-B614-3E8BAD6D082E}"/>
    <cellStyle name="Migliaia 35 3" xfId="598" xr:uid="{2D5CE367-1058-4584-AD79-349A8458B1E4}"/>
    <cellStyle name="Migliaia 35 3 2" xfId="599" xr:uid="{75989DA9-D457-4D57-A579-60F3D1637438}"/>
    <cellStyle name="Migliaia 35 3 2 2" xfId="600" xr:uid="{9ABEB0A1-E883-4C92-813D-2A51A14F4356}"/>
    <cellStyle name="Migliaia 35 3 3" xfId="1888" xr:uid="{F3774601-F6F8-4522-A2E0-E92284EFD9B1}"/>
    <cellStyle name="Migliaia 35 4" xfId="601" xr:uid="{5C65EDA3-5652-44D8-8495-87DFF52086B1}"/>
    <cellStyle name="Migliaia 35 4 2" xfId="2456" xr:uid="{A8B232E1-C5E6-4C05-B05B-D575658C7F81}"/>
    <cellStyle name="Migliaia 35 5" xfId="1886" xr:uid="{ACC1CA3A-4FDB-4AF9-A6BE-6EC614E6365A}"/>
    <cellStyle name="Migliaia 36" xfId="602" xr:uid="{1371CF5E-3591-44B9-81F7-86F1B9C1DD5E}"/>
    <cellStyle name="Migliaia 36 2" xfId="603" xr:uid="{E8E499C3-C71B-4CE6-B772-C35363CBAF82}"/>
    <cellStyle name="Migliaia 36 2 2" xfId="1890" xr:uid="{BDEF8F7A-AE8D-4BA6-A9F2-636E72E4F3A6}"/>
    <cellStyle name="Migliaia 36 3" xfId="604" xr:uid="{49111438-4B15-4526-9606-8925A76C047E}"/>
    <cellStyle name="Migliaia 36 3 2" xfId="605" xr:uid="{188D739F-E397-4714-A9F1-DFDF96C22522}"/>
    <cellStyle name="Migliaia 36 3 2 2" xfId="606" xr:uid="{40D57E12-8D80-46AE-931A-7332B19B935C}"/>
    <cellStyle name="Migliaia 36 3 3" xfId="1891" xr:uid="{0167B122-C3E0-4A0B-807E-8EC5B23569F7}"/>
    <cellStyle name="Migliaia 36 4" xfId="607" xr:uid="{8FBE3753-72DA-4EF6-BB17-780DD1CE2859}"/>
    <cellStyle name="Migliaia 36 4 2" xfId="2457" xr:uid="{6604F6A7-751D-4834-AA14-466B8F00B854}"/>
    <cellStyle name="Migliaia 36 5" xfId="1889" xr:uid="{C15F1200-3513-4438-A0EC-65402ADFE2B5}"/>
    <cellStyle name="Migliaia 37" xfId="608" xr:uid="{6D31954C-A6AE-45F5-A32B-75448CB81B15}"/>
    <cellStyle name="Migliaia 37 2" xfId="609" xr:uid="{3B6E8CBF-5D55-4863-A239-02BB7DF8155A}"/>
    <cellStyle name="Migliaia 37 2 2" xfId="1893" xr:uid="{4953C54D-EB64-4C11-9022-F98EF920C633}"/>
    <cellStyle name="Migliaia 37 3" xfId="610" xr:uid="{D1E2023C-F959-47F9-B548-644B4E10B1E5}"/>
    <cellStyle name="Migliaia 37 3 2" xfId="611" xr:uid="{D8A29A73-367E-48DB-9BBF-0FBBD4C564CC}"/>
    <cellStyle name="Migliaia 37 3 2 2" xfId="612" xr:uid="{396805B3-1F40-4F46-88E0-BD4E0F42A3FD}"/>
    <cellStyle name="Migliaia 37 3 3" xfId="1894" xr:uid="{871F4751-8062-4BAC-8DBB-D24653C6CE07}"/>
    <cellStyle name="Migliaia 37 4" xfId="613" xr:uid="{4499853E-066B-4FBF-AFFC-1340065AE802}"/>
    <cellStyle name="Migliaia 37 4 2" xfId="2458" xr:uid="{2D056755-B408-4F30-BEAE-9A6070831C7E}"/>
    <cellStyle name="Migliaia 37 5" xfId="1892" xr:uid="{84B4EAEC-E361-4BD8-B55E-85E535D12179}"/>
    <cellStyle name="Migliaia 38" xfId="614" xr:uid="{B10D057A-E670-48B0-B2ED-58979BC6ECAF}"/>
    <cellStyle name="Migliaia 38 2" xfId="615" xr:uid="{DC275240-2964-442F-AD73-F161B7035102}"/>
    <cellStyle name="Migliaia 38 2 2" xfId="1896" xr:uid="{B1C2D080-97B9-4ABC-AF29-6F2F7D7AE17D}"/>
    <cellStyle name="Migliaia 38 3" xfId="616" xr:uid="{372F9D44-D3E8-4A23-A401-1CEB21082E4E}"/>
    <cellStyle name="Migliaia 38 3 2" xfId="617" xr:uid="{71209FA1-6D72-45E5-8D47-4109187D1CB2}"/>
    <cellStyle name="Migliaia 38 3 2 2" xfId="618" xr:uid="{1F44FFB9-F213-4444-B872-1D6378830224}"/>
    <cellStyle name="Migliaia 38 3 3" xfId="1897" xr:uid="{633E42C9-49A4-485E-8564-C286D3D0D5A5}"/>
    <cellStyle name="Migliaia 38 4" xfId="619" xr:uid="{246B91DF-07EF-4690-A32A-CA769FE9EA34}"/>
    <cellStyle name="Migliaia 38 4 2" xfId="2459" xr:uid="{C228F022-CDAC-480A-BF5E-CB157E681B96}"/>
    <cellStyle name="Migliaia 38 5" xfId="1895" xr:uid="{94CD8B5B-837A-4585-95DE-7E0C612E4B4C}"/>
    <cellStyle name="Migliaia 39" xfId="620" xr:uid="{B1CA6ACF-719E-40C6-8B14-DAB562023FA6}"/>
    <cellStyle name="Migliaia 39 2" xfId="621" xr:uid="{E4119AFD-65A4-416F-AC6F-5B158F9BF4F4}"/>
    <cellStyle name="Migliaia 39 2 2" xfId="1899" xr:uid="{14F777F7-97BD-4DF9-8245-48F15FCF0425}"/>
    <cellStyle name="Migliaia 39 3" xfId="622" xr:uid="{FA7B3502-7BE6-4E37-A398-677B7B3F97C6}"/>
    <cellStyle name="Migliaia 39 3 2" xfId="623" xr:uid="{C0E3C1ED-A23D-445E-A55B-9240D08EED21}"/>
    <cellStyle name="Migliaia 39 3 2 2" xfId="624" xr:uid="{5190D48F-9893-47DA-865B-318B49265558}"/>
    <cellStyle name="Migliaia 39 3 3" xfId="1900" xr:uid="{A2BAFEB4-59D8-41F8-878B-386D5832EF60}"/>
    <cellStyle name="Migliaia 39 4" xfId="625" xr:uid="{77E81BC2-C5F5-403F-A88C-A6EEB50DAFE9}"/>
    <cellStyle name="Migliaia 39 4 2" xfId="2460" xr:uid="{B3965BD5-D48B-4D3B-971B-57EE41219F54}"/>
    <cellStyle name="Migliaia 39 5" xfId="1898" xr:uid="{FE5DDC5F-D81F-4947-93B5-4E165CAE8EE3}"/>
    <cellStyle name="Migliaia 4" xfId="626" xr:uid="{459253A7-9084-41A2-9105-3475CE05342A}"/>
    <cellStyle name="Migliaia 4 2" xfId="627" xr:uid="{5A777AEF-76C6-4E58-BFAA-B7C320464FE6}"/>
    <cellStyle name="Migliaia 4 2 2" xfId="1902" xr:uid="{37A64035-331A-4FCC-B7DA-CF8410BC385C}"/>
    <cellStyle name="Migliaia 4 3" xfId="628" xr:uid="{79DC8C2F-7D04-42A5-9DFF-B5A2B7F5471D}"/>
    <cellStyle name="Migliaia 4 3 2" xfId="629" xr:uid="{06E516B2-2DC2-4621-BE04-2EC91CB04993}"/>
    <cellStyle name="Migliaia 4 3 2 2" xfId="630" xr:uid="{14BF4EB7-D2AE-4CBE-8FE6-D435783D6DAC}"/>
    <cellStyle name="Migliaia 4 3 3" xfId="1903" xr:uid="{3420487B-51B1-4F6A-A7A5-5E2407AD4DC9}"/>
    <cellStyle name="Migliaia 4 4" xfId="631" xr:uid="{2F7D3A53-F925-4E06-B2D0-65FE33AD1876}"/>
    <cellStyle name="Migliaia 4 4 2" xfId="2461" xr:uid="{C30EE02D-CFB0-4483-9262-8C8F5E08E143}"/>
    <cellStyle name="Migliaia 4 5" xfId="1901" xr:uid="{7F3777DE-A380-4A07-BF4C-092A6485A3D4}"/>
    <cellStyle name="Migliaia 40" xfId="632" xr:uid="{C008D29C-5E86-4D4D-87D7-3100F71589A2}"/>
    <cellStyle name="Migliaia 40 2" xfId="633" xr:uid="{827EEEC7-9541-404A-B86A-F94EBCAC97B3}"/>
    <cellStyle name="Migliaia 40 2 2" xfId="1905" xr:uid="{6876E58D-A384-4A0C-8885-7C82C991E54B}"/>
    <cellStyle name="Migliaia 40 3" xfId="634" xr:uid="{E3022892-C026-445B-BD27-BAD0485235A5}"/>
    <cellStyle name="Migliaia 40 3 2" xfId="635" xr:uid="{A3250AA7-2605-4DBA-9FD5-D4E8A27DEAA9}"/>
    <cellStyle name="Migliaia 40 3 2 2" xfId="636" xr:uid="{2EACF506-9847-44BA-97D6-4A55E911268C}"/>
    <cellStyle name="Migliaia 40 3 3" xfId="1906" xr:uid="{B98C8B1D-7174-4327-A3C2-01CDB2FE553A}"/>
    <cellStyle name="Migliaia 40 4" xfId="637" xr:uid="{B19705B8-A192-4521-A68B-AE1058FE7E32}"/>
    <cellStyle name="Migliaia 40 4 2" xfId="2462" xr:uid="{2E18308E-5104-44F7-8D4B-C47EC60CAC1A}"/>
    <cellStyle name="Migliaia 40 5" xfId="1904" xr:uid="{CF819387-CA66-4BA5-8EB7-74333EFB3504}"/>
    <cellStyle name="Migliaia 41" xfId="638" xr:uid="{5D0D0737-C623-4A79-9CE3-A49C593F0374}"/>
    <cellStyle name="Migliaia 41 2" xfId="639" xr:uid="{781D5A6F-D96F-4F80-9FF9-76D35AEE523C}"/>
    <cellStyle name="Migliaia 41 2 2" xfId="1908" xr:uid="{D76AC2B0-F815-497A-A99B-6F8DFB2A0C31}"/>
    <cellStyle name="Migliaia 41 3" xfId="640" xr:uid="{44F6144F-0CC2-4198-9864-3B2D3C9875FB}"/>
    <cellStyle name="Migliaia 41 3 2" xfId="641" xr:uid="{4804E4E8-2AF2-42A5-8B5F-5173A7F231F9}"/>
    <cellStyle name="Migliaia 41 3 2 2" xfId="642" xr:uid="{10FDA8E6-932F-4F62-8300-D9BC08838242}"/>
    <cellStyle name="Migliaia 41 3 3" xfId="1909" xr:uid="{1306F37F-CD20-4CDE-B24B-7D6381C6CE1D}"/>
    <cellStyle name="Migliaia 41 4" xfId="643" xr:uid="{F10B8F17-A3C4-4787-AB23-36812B245B8E}"/>
    <cellStyle name="Migliaia 41 4 2" xfId="2463" xr:uid="{0AE40C6A-8B9C-44C9-A323-673F1400CD27}"/>
    <cellStyle name="Migliaia 41 5" xfId="1907" xr:uid="{4981BAA4-8A1C-4218-85EF-90D4858339BA}"/>
    <cellStyle name="Migliaia 42" xfId="644" xr:uid="{5D9F5DCE-3A89-4175-9375-E321337A37F7}"/>
    <cellStyle name="Migliaia 42 2" xfId="645" xr:uid="{FA54E421-B9DA-411D-AABB-E6F843061EF5}"/>
    <cellStyle name="Migliaia 42 2 2" xfId="1911" xr:uid="{4FDFBC26-07E0-4F82-A842-4C448B09B240}"/>
    <cellStyle name="Migliaia 42 3" xfId="646" xr:uid="{D8A13593-9B4F-4410-BFC2-725A94040193}"/>
    <cellStyle name="Migliaia 42 3 2" xfId="647" xr:uid="{AA95ABF6-C410-400F-841F-96F85180FE30}"/>
    <cellStyle name="Migliaia 42 3 2 2" xfId="648" xr:uid="{6F975C91-3F5D-4A8D-A3BC-E252CF429013}"/>
    <cellStyle name="Migliaia 42 3 3" xfId="1912" xr:uid="{7935B22B-8A2B-4AA6-9499-8F0E7F51B4F6}"/>
    <cellStyle name="Migliaia 42 4" xfId="649" xr:uid="{6E0D71BE-0E4A-4D3E-AB59-392476445567}"/>
    <cellStyle name="Migliaia 42 4 2" xfId="2464" xr:uid="{AE2499D7-0798-4213-B5BD-2E50939C78E1}"/>
    <cellStyle name="Migliaia 42 5" xfId="1910" xr:uid="{1221E372-FC41-47AE-B7D4-2A0A75974A6B}"/>
    <cellStyle name="Migliaia 43" xfId="650" xr:uid="{70AFFA75-2F61-4AE8-8E18-6B5E50008FB8}"/>
    <cellStyle name="Migliaia 43 2" xfId="651" xr:uid="{7B19C975-FACC-452C-9626-14E3689D892F}"/>
    <cellStyle name="Migliaia 43 2 2" xfId="1914" xr:uid="{6091080C-B1CD-4D62-9485-19AFC9E2FAFD}"/>
    <cellStyle name="Migliaia 43 3" xfId="652" xr:uid="{840E3271-4825-4119-9541-F72F0B79D11D}"/>
    <cellStyle name="Migliaia 43 3 2" xfId="653" xr:uid="{B2C72FD7-6C84-4F19-8CC4-EE57CBDEF0B1}"/>
    <cellStyle name="Migliaia 43 3 2 2" xfId="654" xr:uid="{EF8FE475-2AD9-4534-8D39-518CC42F98EA}"/>
    <cellStyle name="Migliaia 43 3 3" xfId="1915" xr:uid="{C6A0C7F0-F447-4400-9F36-57F396D47E2D}"/>
    <cellStyle name="Migliaia 43 4" xfId="655" xr:uid="{1075D440-28E6-4B6C-9295-4275AD111B94}"/>
    <cellStyle name="Migliaia 43 4 2" xfId="2465" xr:uid="{B5798139-4DCD-441F-85E2-DB23F3BAB0F2}"/>
    <cellStyle name="Migliaia 43 5" xfId="1913" xr:uid="{EF1532F4-B637-4B98-8F8E-EAA5C47CA49F}"/>
    <cellStyle name="Migliaia 44" xfId="656" xr:uid="{E59C8CA8-A02B-4E3D-8D6D-60EB8C46719A}"/>
    <cellStyle name="Migliaia 44 2" xfId="657" xr:uid="{CABD01EF-C6F0-41D8-8798-EAD344803CC9}"/>
    <cellStyle name="Migliaia 44 2 2" xfId="1917" xr:uid="{6847E19F-423C-4A46-88E4-5CFBBC13A5B6}"/>
    <cellStyle name="Migliaia 44 3" xfId="658" xr:uid="{DD6D1DC7-B642-465A-B045-137763934CD0}"/>
    <cellStyle name="Migliaia 44 3 2" xfId="659" xr:uid="{E4AF4A87-0F7C-4167-83D7-340A0E3588FF}"/>
    <cellStyle name="Migliaia 44 3 2 2" xfId="660" xr:uid="{3F2A17E6-4484-4E31-A3BE-030D02054E7E}"/>
    <cellStyle name="Migliaia 44 3 3" xfId="1918" xr:uid="{E9BA74A9-5FDD-4E73-B0F4-090B122B9C6C}"/>
    <cellStyle name="Migliaia 44 4" xfId="661" xr:uid="{913D5D57-0376-48A1-8608-BBAEA818F30F}"/>
    <cellStyle name="Migliaia 44 4 2" xfId="2466" xr:uid="{2253E486-B2D3-41DA-8867-DD392F0A1C02}"/>
    <cellStyle name="Migliaia 44 5" xfId="1916" xr:uid="{4F78DF4D-DCC3-4F84-BD1C-C6FC8E0151F9}"/>
    <cellStyle name="Migliaia 45" xfId="662" xr:uid="{D48BE8E8-D7D9-4709-88D7-ED7762794AE0}"/>
    <cellStyle name="Migliaia 45 2" xfId="663" xr:uid="{A9BC8858-B330-4AED-8FCD-5368A52AED57}"/>
    <cellStyle name="Migliaia 45 2 2" xfId="1920" xr:uid="{7ECC1448-4E1E-45F9-BA40-C9CE95757085}"/>
    <cellStyle name="Migliaia 45 3" xfId="664" xr:uid="{F48E347F-52B9-4BB7-AF6E-074C65D52D26}"/>
    <cellStyle name="Migliaia 45 3 2" xfId="665" xr:uid="{CF591062-C747-47C6-9D01-05EA6B5E698E}"/>
    <cellStyle name="Migliaia 45 3 2 2" xfId="666" xr:uid="{3D6E5D71-FDFC-4041-9314-56389F76EAC8}"/>
    <cellStyle name="Migliaia 45 3 3" xfId="1921" xr:uid="{0D89173E-CF3B-4457-BC4F-FF8AAE201CC8}"/>
    <cellStyle name="Migliaia 45 4" xfId="667" xr:uid="{27117CAA-00BD-49F6-8442-0E81878A7583}"/>
    <cellStyle name="Migliaia 45 4 2" xfId="2467" xr:uid="{494D7AD2-FB0C-4C71-ABAB-C7A24BCB9783}"/>
    <cellStyle name="Migliaia 45 5" xfId="1919" xr:uid="{CCB8D1AD-354D-4191-A433-D68DC0855725}"/>
    <cellStyle name="Migliaia 46" xfId="668" xr:uid="{B68C2B87-E3B3-4975-80F1-34B0C468B1AC}"/>
    <cellStyle name="Migliaia 46 2" xfId="669" xr:uid="{9BA89F37-6873-4434-B561-4363E51FC0F0}"/>
    <cellStyle name="Migliaia 46 2 2" xfId="1923" xr:uid="{BBAA633C-2664-4568-B094-E623CD912910}"/>
    <cellStyle name="Migliaia 46 3" xfId="670" xr:uid="{E38103DF-3BD8-4C3F-8A0F-CB2BBC9EF8AD}"/>
    <cellStyle name="Migliaia 46 3 2" xfId="671" xr:uid="{167D6976-9A7E-4367-9913-A8DB0B277C1D}"/>
    <cellStyle name="Migliaia 46 3 2 2" xfId="672" xr:uid="{4AE1002B-2E66-4148-9D3D-CF389D5117B9}"/>
    <cellStyle name="Migliaia 46 3 3" xfId="1924" xr:uid="{360322F4-AA7C-4C8C-AE16-7B547B2324B1}"/>
    <cellStyle name="Migliaia 46 4" xfId="673" xr:uid="{1F1E0BAF-AEDF-40D2-BA16-E4869CFFDAB1}"/>
    <cellStyle name="Migliaia 46 4 2" xfId="2468" xr:uid="{1D528C3C-ECFE-47F3-BE6B-6E196945E4CC}"/>
    <cellStyle name="Migliaia 46 5" xfId="1922" xr:uid="{13BCF36D-E6D1-41A3-9EC8-F9830E040B9E}"/>
    <cellStyle name="Migliaia 47" xfId="674" xr:uid="{C33678F0-1C0C-4701-A4FA-0A546AF6F6D1}"/>
    <cellStyle name="Migliaia 47 2" xfId="675" xr:uid="{F9422ED5-6E8A-49C9-89AE-225E1A9AA8D4}"/>
    <cellStyle name="Migliaia 47 2 2" xfId="1926" xr:uid="{1608FEDC-A039-4174-B18A-2C939971A435}"/>
    <cellStyle name="Migliaia 47 3" xfId="676" xr:uid="{DF34A64D-9E87-4A9F-B358-CA35CDCC4EC8}"/>
    <cellStyle name="Migliaia 47 3 2" xfId="677" xr:uid="{BCAD3144-2614-40C4-A5F2-7F190021F822}"/>
    <cellStyle name="Migliaia 47 3 2 2" xfId="678" xr:uid="{77337A75-C255-4662-957B-D8D485EB1507}"/>
    <cellStyle name="Migliaia 47 3 3" xfId="1927" xr:uid="{79E5EA1D-954D-4E26-81C8-03F1F90B0C54}"/>
    <cellStyle name="Migliaia 47 4" xfId="679" xr:uid="{E5F3894A-D450-4CE7-8E06-C6B8E1802271}"/>
    <cellStyle name="Migliaia 47 4 2" xfId="2469" xr:uid="{347451EA-E08D-4E7F-9E59-DB0AEDC20EBD}"/>
    <cellStyle name="Migliaia 47 5" xfId="1925" xr:uid="{2C2C1950-A320-4A0A-B057-6F332BF0BC5B}"/>
    <cellStyle name="Migliaia 48" xfId="680" xr:uid="{94AB938A-7BF2-46D4-82EE-CC1737BC791B}"/>
    <cellStyle name="Migliaia 48 2" xfId="681" xr:uid="{AD7AB381-68B7-4174-919B-BD7AD794D21B}"/>
    <cellStyle name="Migliaia 48 2 2" xfId="1929" xr:uid="{1A1E4171-D614-4E33-914A-AD813B6A7AA7}"/>
    <cellStyle name="Migliaia 48 3" xfId="682" xr:uid="{622C338D-B02A-45BF-AE09-0973847670AF}"/>
    <cellStyle name="Migliaia 48 3 2" xfId="683" xr:uid="{03F820B0-20FF-4F74-8535-9D3A8ABBB102}"/>
    <cellStyle name="Migliaia 48 3 2 2" xfId="684" xr:uid="{114B345D-FB02-43B9-B0C9-8ABC3001E987}"/>
    <cellStyle name="Migliaia 48 3 3" xfId="1930" xr:uid="{790AAE4D-923F-4A33-8B11-3BE8C4E263F7}"/>
    <cellStyle name="Migliaia 48 4" xfId="685" xr:uid="{FFC22694-5E80-40CC-8F1F-10AD743F7FAA}"/>
    <cellStyle name="Migliaia 48 4 2" xfId="2470" xr:uid="{FE0D8FE0-D261-47AC-A96D-4D8C9745510B}"/>
    <cellStyle name="Migliaia 48 5" xfId="1928" xr:uid="{4F8AA5CB-D677-413B-AA3F-164A95510B90}"/>
    <cellStyle name="Migliaia 49" xfId="686" xr:uid="{EB6BDC8F-8D7E-4D21-BD49-8007281B39CC}"/>
    <cellStyle name="Migliaia 49 2" xfId="687" xr:uid="{CBCD16BD-9A0E-4F4E-8484-3D7DCD27A4C4}"/>
    <cellStyle name="Migliaia 49 2 2" xfId="1932" xr:uid="{E8D9A051-8997-4432-9555-5AA789554428}"/>
    <cellStyle name="Migliaia 49 3" xfId="688" xr:uid="{8B4993F6-11F7-4961-8673-C3E8E098E515}"/>
    <cellStyle name="Migliaia 49 3 2" xfId="689" xr:uid="{3D928A0F-7FB4-448C-9B96-6F109602EFD7}"/>
    <cellStyle name="Migliaia 49 3 2 2" xfId="690" xr:uid="{075D14BC-A004-4414-B154-4A85D78AAC22}"/>
    <cellStyle name="Migliaia 49 3 3" xfId="1933" xr:uid="{5559B367-0B13-453D-895A-02A2AB80EB3A}"/>
    <cellStyle name="Migliaia 49 4" xfId="691" xr:uid="{E960C7DC-8038-4A5B-827F-3DFE2A308331}"/>
    <cellStyle name="Migliaia 49 4 2" xfId="2471" xr:uid="{0E04609A-22B0-469B-95EF-9433F124C7D9}"/>
    <cellStyle name="Migliaia 49 5" xfId="1931" xr:uid="{8D7170F8-9C1C-4B88-B112-16D7F462B949}"/>
    <cellStyle name="Migliaia 5" xfId="692" xr:uid="{E8D2EE27-2ADA-4D1D-879E-AB4B65650A7D}"/>
    <cellStyle name="Migliaia 5 2" xfId="693" xr:uid="{EBACE30F-AE34-471D-B451-F749080A2F70}"/>
    <cellStyle name="Migliaia 5 2 2" xfId="1935" xr:uid="{EFD8B5F7-2AB4-48E6-8D14-B23BE17993FF}"/>
    <cellStyle name="Migliaia 5 3" xfId="694" xr:uid="{02BD9ED5-650C-4BF6-82AC-8F974370BD1A}"/>
    <cellStyle name="Migliaia 5 3 2" xfId="695" xr:uid="{87A8C3CE-75C9-4E2C-A75C-3A52E496A097}"/>
    <cellStyle name="Migliaia 5 3 2 2" xfId="696" xr:uid="{00F555E2-F8B2-4E4E-AA71-1D3ED436A554}"/>
    <cellStyle name="Migliaia 5 3 3" xfId="1936" xr:uid="{725B9773-4B00-4C91-A1FA-6115F6AFD5CF}"/>
    <cellStyle name="Migliaia 5 4" xfId="697" xr:uid="{D3A2A290-D934-4B04-86FC-748D8A5EF881}"/>
    <cellStyle name="Migliaia 5 4 2" xfId="2472" xr:uid="{41CBB8DC-6CF5-41B7-BD49-2208805441E4}"/>
    <cellStyle name="Migliaia 5 5" xfId="1934" xr:uid="{76EF23A5-7092-484F-B0F4-70E859B4B0AE}"/>
    <cellStyle name="Migliaia 50" xfId="698" xr:uid="{025EDDFE-EBC5-4C1D-8564-8338CF78C761}"/>
    <cellStyle name="Migliaia 50 2" xfId="699" xr:uid="{9334F0A7-0EAC-476C-A5FD-041FEFBB9E08}"/>
    <cellStyle name="Migliaia 50 2 2" xfId="1938" xr:uid="{92EB8709-C24F-45E9-836C-27E8EF25EE25}"/>
    <cellStyle name="Migliaia 50 3" xfId="700" xr:uid="{553B36F5-8947-43E7-8762-6393472BAAB5}"/>
    <cellStyle name="Migliaia 50 3 2" xfId="701" xr:uid="{39BFF8CD-3592-4418-A3FD-69557BC1A8A0}"/>
    <cellStyle name="Migliaia 50 3 2 2" xfId="702" xr:uid="{3CF04A7B-2E7D-48E0-B9B2-F059321F1476}"/>
    <cellStyle name="Migliaia 50 3 3" xfId="1939" xr:uid="{29899388-3063-4540-9824-675D42CCE089}"/>
    <cellStyle name="Migliaia 50 4" xfId="703" xr:uid="{DF28379E-D9FB-4366-BDEC-B0CF61B9A42F}"/>
    <cellStyle name="Migliaia 50 4 2" xfId="2473" xr:uid="{7371A581-B2F4-4B52-A4AF-E791CCFEDBF4}"/>
    <cellStyle name="Migliaia 50 5" xfId="1937" xr:uid="{5DA234F9-60F6-4CF1-AF0B-A4D01A640833}"/>
    <cellStyle name="Migliaia 51" xfId="704" xr:uid="{04ABAFC7-958A-46B0-83DD-D38A5EB28B25}"/>
    <cellStyle name="Migliaia 51 2" xfId="705" xr:uid="{1539F9D0-AC39-45B6-96BE-6A62F8F4AD00}"/>
    <cellStyle name="Migliaia 51 2 2" xfId="1941" xr:uid="{C3654BFB-D5E8-4673-8E3B-828FF06263D1}"/>
    <cellStyle name="Migliaia 51 3" xfId="706" xr:uid="{E2FCD107-3102-4948-A53F-B668DC55D81B}"/>
    <cellStyle name="Migliaia 51 3 2" xfId="707" xr:uid="{19545E54-A55D-4CD9-A8E9-1F338A5CE6E9}"/>
    <cellStyle name="Migliaia 51 3 2 2" xfId="708" xr:uid="{F642641C-AF7C-4DAA-B6E0-87CD2D5F2644}"/>
    <cellStyle name="Migliaia 51 3 3" xfId="1942" xr:uid="{CF1932AC-B6FB-49A4-854B-4C87846E68F0}"/>
    <cellStyle name="Migliaia 51 4" xfId="709" xr:uid="{8646F0A5-11BF-4229-8954-DB348A36D33E}"/>
    <cellStyle name="Migliaia 51 4 2" xfId="2474" xr:uid="{871F250A-CAC4-4E6C-AD86-D0AFDE6E2127}"/>
    <cellStyle name="Migliaia 51 5" xfId="1940" xr:uid="{FFE95C37-2B32-4B7B-99F0-BF154B9FD023}"/>
    <cellStyle name="Migliaia 52" xfId="710" xr:uid="{5B69F6CE-A3F5-4230-B90D-CA3DD1B1CC6E}"/>
    <cellStyle name="Migliaia 52 2" xfId="711" xr:uid="{D543DD88-32F7-4BC2-AB89-AFF98252941B}"/>
    <cellStyle name="Migliaia 52 2 2" xfId="1944" xr:uid="{7DC1E074-4390-459D-93EE-B658E011126E}"/>
    <cellStyle name="Migliaia 52 3" xfId="712" xr:uid="{28E8C920-83C6-4A0D-A74F-6880B3AED694}"/>
    <cellStyle name="Migliaia 52 3 2" xfId="713" xr:uid="{3B3272A2-419E-40E5-94A0-74B6D3C6D57B}"/>
    <cellStyle name="Migliaia 52 3 2 2" xfId="714" xr:uid="{3FCAC5BA-50D6-4C69-A74E-B2A69411203C}"/>
    <cellStyle name="Migliaia 52 3 3" xfId="1945" xr:uid="{B376A3DB-7089-47D8-9DCE-6AE1E4CBAF72}"/>
    <cellStyle name="Migliaia 52 4" xfId="715" xr:uid="{5E4AD401-E96C-4648-9BBE-909E52E56783}"/>
    <cellStyle name="Migliaia 52 4 2" xfId="2475" xr:uid="{997D48A1-3CD9-483E-A01A-D2F8B2857702}"/>
    <cellStyle name="Migliaia 52 5" xfId="1943" xr:uid="{A744B2B0-20FE-4A4C-8888-DB1D2404FBD4}"/>
    <cellStyle name="Migliaia 53" xfId="716" xr:uid="{D802AB07-30CE-476E-A4DF-9C2B8752C75A}"/>
    <cellStyle name="Migliaia 53 2" xfId="717" xr:uid="{29E8F21D-0CB6-4848-953E-BCEA5AC370C6}"/>
    <cellStyle name="Migliaia 53 2 2" xfId="1947" xr:uid="{CC7A7D17-52C4-4D90-809B-6EE29CC11E21}"/>
    <cellStyle name="Migliaia 53 3" xfId="718" xr:uid="{3F72F9B1-BE6B-4BD0-A76B-C0CBEA03D322}"/>
    <cellStyle name="Migliaia 53 3 2" xfId="719" xr:uid="{4A5F0909-986F-4F23-B4F4-45F21CC0EA90}"/>
    <cellStyle name="Migliaia 53 3 2 2" xfId="720" xr:uid="{5D93584C-5631-45F9-AB7C-A4D546A22430}"/>
    <cellStyle name="Migliaia 53 3 3" xfId="1948" xr:uid="{FC1EE385-F052-4E83-A885-15B2F05374E2}"/>
    <cellStyle name="Migliaia 53 4" xfId="721" xr:uid="{38B384A1-4E8F-46BC-9589-C803004EA7EE}"/>
    <cellStyle name="Migliaia 53 4 2" xfId="2476" xr:uid="{BCC21D66-404F-4272-900A-7F6296C26B33}"/>
    <cellStyle name="Migliaia 53 5" xfId="1946" xr:uid="{A614744E-FA43-4F08-96B9-CC93895D354B}"/>
    <cellStyle name="Migliaia 54" xfId="722" xr:uid="{EECE23FB-D2B2-4C33-945F-CCBB1BA82123}"/>
    <cellStyle name="Migliaia 54 2" xfId="723" xr:uid="{2BDC2D1E-5DF3-4BBF-B4C8-F2D25B3A0296}"/>
    <cellStyle name="Migliaia 54 2 2" xfId="1950" xr:uid="{D362D685-4D31-4405-9284-090912C6988D}"/>
    <cellStyle name="Migliaia 54 3" xfId="724" xr:uid="{77186F0A-C471-4BBC-BD8A-534D9EF34449}"/>
    <cellStyle name="Migliaia 54 3 2" xfId="725" xr:uid="{F211D652-692E-4FA2-A06A-3ACD594B11E9}"/>
    <cellStyle name="Migliaia 54 3 2 2" xfId="726" xr:uid="{7FECE929-850B-40CE-A943-B54E0708C7F2}"/>
    <cellStyle name="Migliaia 54 3 3" xfId="1951" xr:uid="{A4F58BD3-D414-4FA2-A32C-BDA53F17D38B}"/>
    <cellStyle name="Migliaia 54 4" xfId="727" xr:uid="{9A96837C-78B0-409D-919A-1AC0DDBED780}"/>
    <cellStyle name="Migliaia 54 4 2" xfId="2477" xr:uid="{07129EEC-B723-4F4B-B80F-B3EC58417EAA}"/>
    <cellStyle name="Migliaia 54 5" xfId="1949" xr:uid="{59CF3F7E-92CA-4ECB-B923-18A4AC67388B}"/>
    <cellStyle name="Migliaia 55" xfId="728" xr:uid="{03EC49AD-E8AE-40AD-B585-B8744EDC0906}"/>
    <cellStyle name="Migliaia 55 2" xfId="729" xr:uid="{2C26C0DA-DA31-4913-B7B4-AED0F8D9182C}"/>
    <cellStyle name="Migliaia 55 2 2" xfId="1953" xr:uid="{3CF867AA-927C-406F-B086-0D040A0C3091}"/>
    <cellStyle name="Migliaia 55 3" xfId="730" xr:uid="{D3134CC2-3209-402E-B3ED-41DE853AA583}"/>
    <cellStyle name="Migliaia 55 3 2" xfId="731" xr:uid="{3D9AE9C3-378B-4414-ABA1-6179CB5994D4}"/>
    <cellStyle name="Migliaia 55 3 2 2" xfId="732" xr:uid="{E895D02E-F588-438D-90AC-083870A034F4}"/>
    <cellStyle name="Migliaia 55 3 3" xfId="1954" xr:uid="{449BD700-3AFA-4783-86DA-E70DC39F82CF}"/>
    <cellStyle name="Migliaia 55 4" xfId="733" xr:uid="{3C85DCC3-939C-4B21-B745-1900256F267E}"/>
    <cellStyle name="Migliaia 55 4 2" xfId="2478" xr:uid="{0138F815-C83D-46A1-B018-4B0B543D8169}"/>
    <cellStyle name="Migliaia 55 5" xfId="1952" xr:uid="{E7D47F7D-7825-45DA-A936-5C61B3625B54}"/>
    <cellStyle name="Migliaia 56" xfId="734" xr:uid="{5905260A-D8B8-4486-BC50-C11AD761EEDC}"/>
    <cellStyle name="Migliaia 56 2" xfId="735" xr:uid="{C4034457-B8B7-4E76-8CDA-1D269ED85B3D}"/>
    <cellStyle name="Migliaia 56 2 2" xfId="1956" xr:uid="{F6463F75-EFE1-484E-AF50-7CBFEE4C243E}"/>
    <cellStyle name="Migliaia 56 3" xfId="736" xr:uid="{6E7BD012-D985-4BC7-B1B3-FC7C93ECB4F0}"/>
    <cellStyle name="Migliaia 56 3 2" xfId="737" xr:uid="{C77C921C-18BC-4602-B34A-94ED4F0B8F4C}"/>
    <cellStyle name="Migliaia 56 3 2 2" xfId="738" xr:uid="{A0157917-BC80-48CE-9AE7-DEDE95AC65EF}"/>
    <cellStyle name="Migliaia 56 3 3" xfId="1957" xr:uid="{75E66793-A703-43DE-8E74-01E72E01C943}"/>
    <cellStyle name="Migliaia 56 4" xfId="739" xr:uid="{6E1D6D0B-1F4C-4FF1-870B-AAA7A6FD0FF5}"/>
    <cellStyle name="Migliaia 56 4 2" xfId="2479" xr:uid="{76509882-B773-4B53-BE42-EB177FF31941}"/>
    <cellStyle name="Migliaia 56 5" xfId="1955" xr:uid="{EE0565D6-D98B-493E-B7A3-B293361F1E5D}"/>
    <cellStyle name="Migliaia 57" xfId="740" xr:uid="{D7EEE259-B076-454B-80B4-0581E014D3B5}"/>
    <cellStyle name="Migliaia 57 2" xfId="741" xr:uid="{606E35D6-0E17-46C4-B325-9230CE951EC1}"/>
    <cellStyle name="Migliaia 57 2 2" xfId="1959" xr:uid="{6D246C95-2B79-48C0-BD49-10ABB9E84E59}"/>
    <cellStyle name="Migliaia 57 3" xfId="742" xr:uid="{E3FCF96C-6E5E-4E14-AD81-5C3DFAA4E54E}"/>
    <cellStyle name="Migliaia 57 3 2" xfId="743" xr:uid="{4C9065D5-9ECB-4383-9CC9-D6BE3627A363}"/>
    <cellStyle name="Migliaia 57 3 2 2" xfId="744" xr:uid="{D7979776-ABB3-4E78-8A96-AA003D5AC127}"/>
    <cellStyle name="Migliaia 57 3 3" xfId="1960" xr:uid="{65DD2F9A-FE6B-4A0E-977F-FA039E2F5A6A}"/>
    <cellStyle name="Migliaia 57 4" xfId="745" xr:uid="{0A719D64-3F5E-4938-91CD-F03F30C07DDD}"/>
    <cellStyle name="Migliaia 57 4 2" xfId="2480" xr:uid="{8ECD3182-7978-4311-8F02-97DE3B2C3CDA}"/>
    <cellStyle name="Migliaia 57 5" xfId="1958" xr:uid="{7ABE89C4-D7E6-4CFC-A6B8-B45FCEF98E81}"/>
    <cellStyle name="Migliaia 58" xfId="746" xr:uid="{B0E5216C-9E9A-4E4A-AC84-7493D62FF156}"/>
    <cellStyle name="Migliaia 58 2" xfId="747" xr:uid="{E9E04F56-9E0D-4570-A29B-87E01C6B5A6A}"/>
    <cellStyle name="Migliaia 58 2 2" xfId="1962" xr:uid="{54B80622-1377-4069-96C8-AA8756BA940C}"/>
    <cellStyle name="Migliaia 58 3" xfId="748" xr:uid="{E95948FA-91C4-481D-8B3E-FDB25C96466A}"/>
    <cellStyle name="Migliaia 58 3 2" xfId="749" xr:uid="{615D5C21-DD67-4349-98EE-5419BDD0A184}"/>
    <cellStyle name="Migliaia 58 3 2 2" xfId="750" xr:uid="{D717458B-A4AE-4ADC-B859-D6626EA48F04}"/>
    <cellStyle name="Migliaia 58 3 3" xfId="1963" xr:uid="{F2081EF3-0ACF-4D0A-A1BA-BE09E163C206}"/>
    <cellStyle name="Migliaia 58 4" xfId="751" xr:uid="{B06EA95C-4296-4F90-AB9E-785274F13ABA}"/>
    <cellStyle name="Migliaia 58 4 2" xfId="2481" xr:uid="{0309F244-3C36-4BE7-A4F2-EF86944E55AA}"/>
    <cellStyle name="Migliaia 58 5" xfId="1961" xr:uid="{E29C2D46-6CA7-4378-B320-C0E3B528CDA2}"/>
    <cellStyle name="Migliaia 59" xfId="752" xr:uid="{E30C5A5D-87E4-439B-85C3-A91F3E04E390}"/>
    <cellStyle name="Migliaia 59 2" xfId="753" xr:uid="{121ECECC-2D07-4923-8B16-B41964B53E82}"/>
    <cellStyle name="Migliaia 59 2 2" xfId="1965" xr:uid="{20AAB305-87B3-4688-A53E-58F4FCD4791B}"/>
    <cellStyle name="Migliaia 59 3" xfId="754" xr:uid="{4040A254-55DA-4144-A6AC-E863BD25089E}"/>
    <cellStyle name="Migliaia 59 3 2" xfId="755" xr:uid="{EEF80815-2EA9-4ED3-BA1E-F8E9050BC18E}"/>
    <cellStyle name="Migliaia 59 3 2 2" xfId="756" xr:uid="{1A19D9E1-4687-4DFD-ABF6-FB99E98BED34}"/>
    <cellStyle name="Migliaia 59 3 3" xfId="1966" xr:uid="{E21CCF9A-29AE-426E-90DD-1E81911DECAE}"/>
    <cellStyle name="Migliaia 59 4" xfId="757" xr:uid="{190F3F6A-2630-4F0B-AC41-CB9B37E590F3}"/>
    <cellStyle name="Migliaia 59 4 2" xfId="2482" xr:uid="{6474A5A1-A11E-4145-BC3D-B4B43E1D9C18}"/>
    <cellStyle name="Migliaia 59 5" xfId="1964" xr:uid="{2984857B-A726-4DD3-92F7-A741280E01FD}"/>
    <cellStyle name="Migliaia 6" xfId="758" xr:uid="{55F068E4-36D4-4C62-ABCD-F899C81CB05D}"/>
    <cellStyle name="Migliaia 6 2" xfId="759" xr:uid="{F4FD325E-918B-4F15-9BCE-F179D2EE040E}"/>
    <cellStyle name="Migliaia 6 2 2" xfId="1968" xr:uid="{B8E10199-278F-4315-AE2B-F3FE8B350996}"/>
    <cellStyle name="Migliaia 6 3" xfId="760" xr:uid="{20E5127B-763C-4F24-821C-D4EB8A58882F}"/>
    <cellStyle name="Migliaia 6 3 2" xfId="761" xr:uid="{2EF3E7A2-B128-4D47-AAD9-DCCC4B5F1637}"/>
    <cellStyle name="Migliaia 6 3 2 2" xfId="762" xr:uid="{A830E51F-773D-4C3B-BDC9-99B219A9DF01}"/>
    <cellStyle name="Migliaia 6 3 3" xfId="1969" xr:uid="{8FA1D527-9B5C-422E-9FC0-2DD194933230}"/>
    <cellStyle name="Migliaia 6 4" xfId="763" xr:uid="{7446252F-8C48-4215-9DEF-E12B0CEC4D1C}"/>
    <cellStyle name="Migliaia 6 4 2" xfId="2483" xr:uid="{93C764C5-7E40-45DB-8884-62334E6E6823}"/>
    <cellStyle name="Migliaia 6 5" xfId="1967" xr:uid="{140F4196-A8DC-4A70-B5FD-28E475616BE7}"/>
    <cellStyle name="Migliaia 60" xfId="764" xr:uid="{ACEC2EE4-AA66-4A6D-B71D-0195A766B8F8}"/>
    <cellStyle name="Migliaia 60 2" xfId="765" xr:uid="{41767580-86A8-44F6-B65E-3892F5912F53}"/>
    <cellStyle name="Migliaia 60 2 2" xfId="1971" xr:uid="{3CE3204E-6A25-4175-B40F-69D86B4432B5}"/>
    <cellStyle name="Migliaia 60 3" xfId="766" xr:uid="{ADCE6F94-6792-4353-B3D4-E60A103FC25E}"/>
    <cellStyle name="Migliaia 60 3 2" xfId="767" xr:uid="{1E7D8897-5C8A-4B05-9945-6E0094F6C3E5}"/>
    <cellStyle name="Migliaia 60 3 2 2" xfId="768" xr:uid="{5426912C-982D-4B6A-8695-D7C3FDEC8404}"/>
    <cellStyle name="Migliaia 60 3 3" xfId="1972" xr:uid="{49242E06-8628-42E9-BF92-C0C51CADC3E6}"/>
    <cellStyle name="Migliaia 60 4" xfId="769" xr:uid="{FC09F044-D4CA-4119-A8ED-86CB78EA687D}"/>
    <cellStyle name="Migliaia 60 4 2" xfId="2484" xr:uid="{66C5A2BF-3327-4EE3-84DE-45F7C4379A01}"/>
    <cellStyle name="Migliaia 60 5" xfId="1970" xr:uid="{4E34BF8D-A6BA-400C-B466-EDD86A6039C7}"/>
    <cellStyle name="Migliaia 61" xfId="770" xr:uid="{DBD080D2-A8A3-4499-BDE8-9C14C1A96986}"/>
    <cellStyle name="Migliaia 61 2" xfId="771" xr:uid="{79B502A8-B806-4778-9284-1F84DB2FF6C8}"/>
    <cellStyle name="Migliaia 61 2 2" xfId="1974" xr:uid="{22355ACA-CD84-4B1F-8D98-36593C377EEB}"/>
    <cellStyle name="Migliaia 61 3" xfId="772" xr:uid="{B5545CA8-65C1-411A-8AF0-77440610052B}"/>
    <cellStyle name="Migliaia 61 3 2" xfId="773" xr:uid="{AAD686B7-832D-4F97-B3F9-CEC3B5DD3A48}"/>
    <cellStyle name="Migliaia 61 3 2 2" xfId="774" xr:uid="{E9AD9E71-1B00-4C9F-9425-FE472AE65BD0}"/>
    <cellStyle name="Migliaia 61 3 3" xfId="1975" xr:uid="{66BE9FF3-563D-4A4A-A81E-72CA0E362AC9}"/>
    <cellStyle name="Migliaia 61 4" xfId="775" xr:uid="{B42C3511-C8CA-44E2-B90E-1E05E927CA16}"/>
    <cellStyle name="Migliaia 61 4 2" xfId="2485" xr:uid="{D3033E81-D64F-45B2-9920-740E0AB79B1E}"/>
    <cellStyle name="Migliaia 61 5" xfId="1973" xr:uid="{D5546FF2-88A1-4A7B-8B33-94DA5ADDBE9A}"/>
    <cellStyle name="Migliaia 7" xfId="776" xr:uid="{9202DEB9-FE30-4282-A1EB-59277ADC3375}"/>
    <cellStyle name="Migliaia 7 2" xfId="777" xr:uid="{C9929956-CA7D-4ED2-A26C-74CDB2D8C354}"/>
    <cellStyle name="Migliaia 7 2 2" xfId="1977" xr:uid="{15211CDC-F591-49B2-AA2C-7B70359334C8}"/>
    <cellStyle name="Migliaia 7 3" xfId="778" xr:uid="{13325489-E511-4C92-8DE7-AB12A51CFCBB}"/>
    <cellStyle name="Migliaia 7 3 2" xfId="779" xr:uid="{C09308FD-FE77-4C3D-996E-F4E3602383DB}"/>
    <cellStyle name="Migliaia 7 3 2 2" xfId="780" xr:uid="{56545FAB-F597-47AD-9E5B-A481D0478F59}"/>
    <cellStyle name="Migliaia 7 3 3" xfId="1978" xr:uid="{3FE546EF-6EDF-416F-80C8-40C037E16454}"/>
    <cellStyle name="Migliaia 7 4" xfId="781" xr:uid="{D5979854-AE24-40FA-8AB4-420E06BB1BDA}"/>
    <cellStyle name="Migliaia 7 4 2" xfId="2486" xr:uid="{E93FD3D6-0049-43CB-92CC-9B73C8361008}"/>
    <cellStyle name="Migliaia 7 5" xfId="1976" xr:uid="{91A55607-C670-495C-A9BC-E18C56190CE5}"/>
    <cellStyle name="Migliaia 8" xfId="782" xr:uid="{13E08934-574C-4305-9085-A9A25C293E51}"/>
    <cellStyle name="Migliaia 8 2" xfId="783" xr:uid="{30566531-5177-45FD-A8F8-89D99730EB61}"/>
    <cellStyle name="Migliaia 8 2 2" xfId="1980" xr:uid="{EE04578D-8C0C-4C69-AF30-099A9A85B8BB}"/>
    <cellStyle name="Migliaia 8 3" xfId="784" xr:uid="{CD22F81E-2AE3-469D-8E19-C4A07905A744}"/>
    <cellStyle name="Migliaia 8 3 2" xfId="785" xr:uid="{15517F06-B9CF-4516-8C13-B6E19353E1F0}"/>
    <cellStyle name="Migliaia 8 3 2 2" xfId="786" xr:uid="{3DFD61A4-1408-40A7-A5E7-4662EE08B812}"/>
    <cellStyle name="Migliaia 8 3 3" xfId="1981" xr:uid="{3E0E634A-D081-4B0B-BF7F-3949FA3BC759}"/>
    <cellStyle name="Migliaia 8 4" xfId="787" xr:uid="{AE62A365-8D76-45BD-8BDA-07CFF2CB8B48}"/>
    <cellStyle name="Migliaia 8 4 2" xfId="2487" xr:uid="{8C3B7524-B50D-4ED3-A0E4-6A5D454BB980}"/>
    <cellStyle name="Migliaia 8 5" xfId="1979" xr:uid="{0BC2435D-7FBF-4AC4-A50B-8576F3564347}"/>
    <cellStyle name="Migliaia 9" xfId="788" xr:uid="{79BCBA87-6B8A-4BAF-A120-B6D1197DFC3C}"/>
    <cellStyle name="Migliaia 9 2" xfId="789" xr:uid="{70E2E83A-D0D4-41A2-B10B-573E892E0608}"/>
    <cellStyle name="Migliaia 9 2 2" xfId="1983" xr:uid="{09297B67-DC77-49F8-BAAE-B5AB34C93FD3}"/>
    <cellStyle name="Migliaia 9 3" xfId="790" xr:uid="{D0FA53DD-27E3-4FD6-816F-FC35BDCE1CB7}"/>
    <cellStyle name="Migliaia 9 3 2" xfId="791" xr:uid="{BE96152A-5055-46EA-84A0-1DB56ED842AA}"/>
    <cellStyle name="Migliaia 9 3 2 2" xfId="792" xr:uid="{8FCF1D83-8D03-4F94-B00D-570F6A507E45}"/>
    <cellStyle name="Migliaia 9 3 3" xfId="1984" xr:uid="{5A7635ED-F107-42A1-A6F6-A5BF61ABF41A}"/>
    <cellStyle name="Migliaia 9 4" xfId="793" xr:uid="{5FC26D3D-CCF8-43B1-BE19-4F3BB1915464}"/>
    <cellStyle name="Migliaia 9 4 2" xfId="2488" xr:uid="{2C63B09A-64CE-4202-84A3-0662D7CA507A}"/>
    <cellStyle name="Migliaia 9 5" xfId="1982" xr:uid="{9CC437F9-D2F7-4CD2-B8FD-A4513845E880}"/>
    <cellStyle name="Neutral 2" xfId="2156" xr:uid="{B092ED78-C47B-4F29-8ED4-345CE60B81D9}"/>
    <cellStyle name="Neutral 3" xfId="1721" xr:uid="{B23FF1E3-CBD0-47EF-8FA1-7D54147DBA5F}"/>
    <cellStyle name="Neutrale" xfId="794" xr:uid="{C14AD4E5-13E5-4B77-A17A-5E371BE0BB8B}"/>
    <cellStyle name="Normal" xfId="0" builtinId="0"/>
    <cellStyle name="Normal 10" xfId="795" xr:uid="{C7C5EAB8-5D62-4B07-A1BC-3F18B1DCD596}"/>
    <cellStyle name="Normal 10 2" xfId="796" xr:uid="{15AA649E-076A-4EC2-9276-8BC0AA34DADF}"/>
    <cellStyle name="Normal 11" xfId="797" xr:uid="{A5FAF564-784B-492C-A985-8943AE0965BA}"/>
    <cellStyle name="Normal 11 2" xfId="2157" xr:uid="{3E2ED565-A6B9-4BA6-90E9-DFA755D2494C}"/>
    <cellStyle name="Normal 12" xfId="2158" xr:uid="{860EE7B6-85DF-4C97-BC49-FF94B2DEDF2F}"/>
    <cellStyle name="Normal 12 2" xfId="2489" xr:uid="{D7058031-BB29-4EC6-A339-9816649F3988}"/>
    <cellStyle name="Normal 13" xfId="2159" xr:uid="{2D3F3679-BC25-497B-B8BC-89A8CBE295B0}"/>
    <cellStyle name="Normal 14" xfId="2490" xr:uid="{1D1F65B7-EF7B-4BEF-9140-B0AF4C4A1951}"/>
    <cellStyle name="Normal 15" xfId="2491" xr:uid="{2A079A3C-DD19-42AC-A488-68D0340ABC4C}"/>
    <cellStyle name="Normal 16" xfId="2492" xr:uid="{65CC7F39-E661-40B0-B371-27B2EAEDB901}"/>
    <cellStyle name="Normal 16 2" xfId="2493" xr:uid="{685D3486-D2E1-4458-A51D-AFEAA2FB6ABF}"/>
    <cellStyle name="Normal 16 3" xfId="2494" xr:uid="{6F0F2083-84D1-42A8-AAFA-66F440E0941E}"/>
    <cellStyle name="Normal 17" xfId="2495" xr:uid="{CCF33126-2911-4EC6-85E9-5AE2725666BD}"/>
    <cellStyle name="Normal 17 2" xfId="2496" xr:uid="{230EA2E5-BB5D-48D3-909B-35B1C83BB226}"/>
    <cellStyle name="Normal 18" xfId="2497" xr:uid="{DD40E99C-EDD3-4B75-BAF0-B03A0ECED6A4}"/>
    <cellStyle name="Normal 18 2" xfId="2498" xr:uid="{CBDE86C5-038D-490E-8AFD-1B3EBA7A45E1}"/>
    <cellStyle name="Normal 19" xfId="2499" xr:uid="{CC0A1C77-2D28-46FF-A571-CC4FF2123048}"/>
    <cellStyle name="Normal 19 2" xfId="2500" xr:uid="{89D9C7CF-E698-4E9C-B793-042CD8F353CB}"/>
    <cellStyle name="Normal 19 3" xfId="2501" xr:uid="{94DF03DC-98D1-4585-BA36-9A1F686F5FC4}"/>
    <cellStyle name="Normal 2" xfId="2" xr:uid="{DC7A1CE9-37D0-459A-A301-856A486A4E27}"/>
    <cellStyle name="Normal 2 2" xfId="799" xr:uid="{9A9CA2FD-3608-4A17-97D0-E21981AA9EB6}"/>
    <cellStyle name="Normal 2 2 2" xfId="800" xr:uid="{ED854BCA-0D85-4236-86F0-F97613741D59}"/>
    <cellStyle name="Normal 2 2 2 2" xfId="2161" xr:uid="{3F9FA3A6-1F6D-4AC5-B3CE-FF72866294EB}"/>
    <cellStyle name="Normal 2 2 2 2 2" xfId="2502" xr:uid="{0A09E317-1438-4BEB-BD54-74DEF1D12D4C}"/>
    <cellStyle name="Normal 2 2 2 2 2 2" xfId="2503" xr:uid="{6E92D568-F3EC-448B-AE0A-38E59741D9FC}"/>
    <cellStyle name="Normal 2 2 2 2 3" xfId="2504" xr:uid="{4A21909E-7024-4F26-9055-4CDCAE0D722C}"/>
    <cellStyle name="Normal 2 2 2 3" xfId="2160" xr:uid="{E917A934-708D-46F6-93FA-AEEC66D52BBE}"/>
    <cellStyle name="Normal 2 2 3" xfId="801" xr:uid="{EEECFD6B-B200-4E03-BE9B-FDA771A043A9}"/>
    <cellStyle name="Normal 2 2 3 2" xfId="2162" xr:uid="{909721BC-5545-4F44-9703-DAA005A1FEA2}"/>
    <cellStyle name="Normal 2 2 3 2 2" xfId="2505" xr:uid="{CD4EAC4C-A80D-4A0D-AC9F-25CB9CB312C1}"/>
    <cellStyle name="Normal 2 2 3 3" xfId="2506" xr:uid="{C512720D-4EC8-4526-B73B-2A01F756CEA6}"/>
    <cellStyle name="Normal 2 2 4" xfId="802" xr:uid="{9AB82D39-14D1-418B-88BF-78C9D147F0A0}"/>
    <cellStyle name="Normal 2 2 4 2" xfId="803" xr:uid="{B98D68D5-D393-4A02-8488-5884A4350B39}"/>
    <cellStyle name="Normal 2 2 5" xfId="2507" xr:uid="{8613BFA5-DC2B-46B5-859C-CA25DC7D15E2}"/>
    <cellStyle name="Normal 2 3" xfId="804" xr:uid="{3775AC39-BE03-4407-9530-32A2FFAD4E7D}"/>
    <cellStyle name="Normal 2 4" xfId="805" xr:uid="{D9E103F2-A95F-43D6-83E6-DD394369D113}"/>
    <cellStyle name="Normal 2 4 2" xfId="2163" xr:uid="{0CA4581B-5279-42A4-959F-BEAAD7EA4801}"/>
    <cellStyle name="Normal 2 4 2 2" xfId="2508" xr:uid="{085018CC-2E35-4F92-A55E-AE334E4EC482}"/>
    <cellStyle name="Normal 2 4 3" xfId="2509" xr:uid="{FF24DF29-BE34-4B26-9B76-08327F1747FB}"/>
    <cellStyle name="Normal 2 5" xfId="806" xr:uid="{3E383EF3-65C3-4CCC-A70F-940753FBC7EC}"/>
    <cellStyle name="Normal 2 5 2" xfId="2164" xr:uid="{261E342B-7D3A-4C59-B476-028E4DE11CA2}"/>
    <cellStyle name="Normal 2 6" xfId="798" xr:uid="{6E047312-FC4F-4DC4-AC1E-A8D69CE35DBF}"/>
    <cellStyle name="Normal 2_Plants" xfId="2510" xr:uid="{2199DD7E-C4A6-4CE2-A402-33DD3E3BBD2A}"/>
    <cellStyle name="Normal 20" xfId="2511" xr:uid="{EF25F10E-08E5-4448-A14F-28A72C7D89FC}"/>
    <cellStyle name="Normal 21" xfId="2512" xr:uid="{FF30FB0D-AD97-4067-8128-3B3344394DDE}"/>
    <cellStyle name="Normal 22" xfId="2513" xr:uid="{ED8C08D5-D742-4424-877B-260D249DF37A}"/>
    <cellStyle name="Normal 23" xfId="2514" xr:uid="{F7EA9A1F-0F6B-45C6-BA05-474400FF42C1}"/>
    <cellStyle name="Normal 24" xfId="2515" xr:uid="{EA24AF3B-27D7-4B50-A54C-715AEDDBBFDC}"/>
    <cellStyle name="Normal 25" xfId="2516" xr:uid="{F05BC910-D006-4B59-BB8E-C1F3929D831F}"/>
    <cellStyle name="Normal 26" xfId="2517" xr:uid="{229BC747-9060-4D75-ABC3-EEDB338BC2B0}"/>
    <cellStyle name="Normal 27" xfId="2518" xr:uid="{177A2135-911E-4F9D-89E9-44B9CDB66560}"/>
    <cellStyle name="Normal 28" xfId="2519" xr:uid="{F3F5FB57-2FDD-4DC7-90AC-ABB82989E9CB}"/>
    <cellStyle name="Normal 29" xfId="2520" xr:uid="{6509DA30-5B2C-4345-8B31-58E5AD67B05E}"/>
    <cellStyle name="Normal 29 2" xfId="2521" xr:uid="{47F7F89A-A779-46B6-AE04-99D6E68DA2D3}"/>
    <cellStyle name="Normal 3" xfId="3" xr:uid="{A6488B38-5091-4F21-AE09-342450767C15}"/>
    <cellStyle name="Normal 3 10" xfId="2522" xr:uid="{B3792586-B569-47E8-BD10-53D07F2A3D86}"/>
    <cellStyle name="Normal 3 11" xfId="2523" xr:uid="{DB413EBF-C088-45C2-A3CB-2240BA479035}"/>
    <cellStyle name="Normal 3 12" xfId="2524" xr:uid="{540BA066-24F0-4F67-A5BC-17AA3F8F2F6B}"/>
    <cellStyle name="Normal 3 13" xfId="2525" xr:uid="{7ED65CBE-49CB-4807-A011-EDEE1BDEB215}"/>
    <cellStyle name="Normal 3 14" xfId="2526" xr:uid="{85971536-75D1-4B3C-B00B-2556579D09EB}"/>
    <cellStyle name="Normal 3 15" xfId="2527" xr:uid="{2570B2F2-BC87-472F-BCB2-E3E1085E13B8}"/>
    <cellStyle name="Normal 3 16" xfId="2528" xr:uid="{3F0BB352-67C9-4632-9612-A0109734A646}"/>
    <cellStyle name="Normal 3 17" xfId="807" xr:uid="{F7DD4C9E-2190-4248-8DBB-2598C188A349}"/>
    <cellStyle name="Normal 3 2" xfId="808" xr:uid="{654F2D93-6B4D-441B-9607-2A0EE0954B46}"/>
    <cellStyle name="Normal 3 2 2" xfId="809" xr:uid="{20FA213C-8A6B-4F7E-811C-B946A48C45B8}"/>
    <cellStyle name="Normal 3 2 2 2" xfId="2165" xr:uid="{A2782D51-B414-4AEF-89C2-315EF8F880DB}"/>
    <cellStyle name="Normal 3 2 2 3" xfId="2529" xr:uid="{9F22ABC0-7BBF-4079-B248-7ECC77B00323}"/>
    <cellStyle name="Normal 3 2 2 3 2" xfId="2530" xr:uid="{81308235-0683-49B0-9148-653458EBDC44}"/>
    <cellStyle name="Normal 3 2 2 4" xfId="2531" xr:uid="{909D99E2-38C4-4641-91B7-65E0738D005A}"/>
    <cellStyle name="Normal 3 2 3" xfId="810" xr:uid="{03BF1E6F-77C7-4E1D-910B-B76F243565F9}"/>
    <cellStyle name="Normal 3 2 3 2" xfId="2532" xr:uid="{102A5919-868F-4AB8-A5E8-D246422E672E}"/>
    <cellStyle name="Normal 3 2 3 2 2" xfId="2533" xr:uid="{98E977A1-FF23-49AC-B94C-E8845E3F73E0}"/>
    <cellStyle name="Normal 3 2 3 3" xfId="2534" xr:uid="{BF908A44-3805-4B5E-BCC0-CDB7BC96353C}"/>
    <cellStyle name="Normal 3 2 4" xfId="1985" xr:uid="{32611A67-1B15-4181-94AB-068BE005B325}"/>
    <cellStyle name="Normal 3 2 4 2" xfId="2535" xr:uid="{7B963F9B-81CA-4AED-8F35-8589BB008DE4}"/>
    <cellStyle name="Normal 3 2 5" xfId="2536" xr:uid="{9D2CDD9B-847E-4988-A863-49CDB494C531}"/>
    <cellStyle name="Normal 3 3" xfId="811" xr:uid="{36CED173-9083-44D4-A57E-6DDACDC0D40D}"/>
    <cellStyle name="Normal 3 3 2" xfId="1986" xr:uid="{81EEEFD7-BD8C-441F-9127-DD7116D71C20}"/>
    <cellStyle name="Normal 3 3 2 2" xfId="2537" xr:uid="{80ECCE05-195C-4480-B3B7-A45B7F04F43F}"/>
    <cellStyle name="Normal 3 3 2 2 2" xfId="2538" xr:uid="{AC22B5E6-930A-465F-BF83-3B997C8ACB63}"/>
    <cellStyle name="Normal 3 3 2 3" xfId="2539" xr:uid="{539E404A-FCA5-428F-8A5C-14E0C6240F2C}"/>
    <cellStyle name="Normal 3 3 3" xfId="2540" xr:uid="{3C4E0A78-4318-4CED-A6F1-2510F9A686DF}"/>
    <cellStyle name="Normal 3 3 3 2" xfId="2541" xr:uid="{FAB5DBA2-0BF3-4C7D-B9FF-4797C7AC2FB5}"/>
    <cellStyle name="Normal 3 3 4" xfId="2542" xr:uid="{E34F0257-9381-4EE6-A8BC-E8A29FC73ED9}"/>
    <cellStyle name="Normal 3 4" xfId="812" xr:uid="{5289626B-EF26-4AD5-B658-1D7147CC8A93}"/>
    <cellStyle name="Normal 3 4 2" xfId="2543" xr:uid="{79EFFDB7-23D5-4B73-BF2D-3CECCEC709AA}"/>
    <cellStyle name="Normal 3 5" xfId="813" xr:uid="{97781C83-EC28-44E2-B9C6-F72FEBAB570F}"/>
    <cellStyle name="Normal 3 6" xfId="814" xr:uid="{22B24053-A210-4842-BC60-03CD84A15E2B}"/>
    <cellStyle name="Normal 3 6 2" xfId="2544" xr:uid="{95C1130F-B691-435C-809E-DDA25475BE8C}"/>
    <cellStyle name="Normal 3 7" xfId="2545" xr:uid="{8DDA427D-988E-4C1D-8548-44E7BD4F31E2}"/>
    <cellStyle name="Normal 3 8" xfId="2546" xr:uid="{7467E080-55D9-4C19-BF55-5E82F205781D}"/>
    <cellStyle name="Normal 3 9" xfId="2547" xr:uid="{C94FBED4-0D59-44A3-9936-39F9BFDFA9E7}"/>
    <cellStyle name="Normal 31" xfId="2548" xr:uid="{E258D5B3-F754-46A0-B4F3-BB23208BE615}"/>
    <cellStyle name="Normal 32" xfId="2549" xr:uid="{33C035D0-23C4-4537-BB3E-D7854EFE7863}"/>
    <cellStyle name="Normal 33" xfId="2550" xr:uid="{3DE8F930-09DA-4ED0-B82B-CFC6BB9F80F5}"/>
    <cellStyle name="Normal 34" xfId="2551" xr:uid="{E7C69C63-4931-4F84-88A4-FEDF46234AEC}"/>
    <cellStyle name="Normal 4" xfId="815" xr:uid="{7C0D8A2B-BD22-4991-A56D-46C750090CD4}"/>
    <cellStyle name="Normal 4 10" xfId="2552" xr:uid="{81C785EF-913B-4EB5-BAA6-5CB03C7758F9}"/>
    <cellStyle name="Normal 4 11" xfId="2553" xr:uid="{A088BB69-3131-4650-BCEE-9ED8E1B66BE6}"/>
    <cellStyle name="Normal 4 12" xfId="2554" xr:uid="{37352B1E-75A2-4542-B702-E537E10C3B39}"/>
    <cellStyle name="Normal 4 13" xfId="2555" xr:uid="{1BE66149-4075-44B7-8501-998A29C4D483}"/>
    <cellStyle name="Normal 4 14" xfId="2556" xr:uid="{A7618C7B-5F4E-4399-871D-1E656DBEF91C}"/>
    <cellStyle name="Normal 4 15" xfId="2557" xr:uid="{B52A5256-E85A-4499-908C-A61F37E5AF41}"/>
    <cellStyle name="Normal 4 2" xfId="816" xr:uid="{9E181D78-9E6F-4220-99E3-30837F7EC46F}"/>
    <cellStyle name="Normal 4 2 2" xfId="2166" xr:uid="{59B45ADF-21E4-4194-853A-5B6220BCF150}"/>
    <cellStyle name="Normal 4 3" xfId="817" xr:uid="{ADA689A6-D09B-46B2-A4D2-DD5689C0F728}"/>
    <cellStyle name="Normal 4 3 2" xfId="2167" xr:uid="{993A2EA7-089B-4ADD-85D5-3EBD6AD49137}"/>
    <cellStyle name="Normal 4 4" xfId="1987" xr:uid="{8ABC1A91-21CC-4468-A310-1851D12C60F7}"/>
    <cellStyle name="Normal 4 5" xfId="2558" xr:uid="{6E19A19B-7186-4D73-8AE2-1BA2D7DCB8D1}"/>
    <cellStyle name="Normal 4 6" xfId="2559" xr:uid="{00D41CBF-C32C-40E7-A11D-E316641CA563}"/>
    <cellStyle name="Normal 4 7" xfId="2560" xr:uid="{9A9887E7-ABF7-4BBB-BF43-A2DBE2FC16C9}"/>
    <cellStyle name="Normal 4 8" xfId="2561" xr:uid="{04892DA8-8C45-4B50-B79A-978B8F0140CA}"/>
    <cellStyle name="Normal 4 9" xfId="2562" xr:uid="{3CDDC0BC-7C3D-4953-AC68-4C00E3EDFB8D}"/>
    <cellStyle name="Normal 5" xfId="818" xr:uid="{C6D890D4-4322-4019-ABEA-C6827533DDB1}"/>
    <cellStyle name="Normal 5 2" xfId="819" xr:uid="{433E357D-5D4A-4316-978F-D7FBE2CB1036}"/>
    <cellStyle name="Normal 5 2 2" xfId="820" xr:uid="{8BDEB09B-E5E7-4105-891A-C6F795DCDB35}"/>
    <cellStyle name="Normal 5 2 2 2" xfId="821" xr:uid="{EFBAA809-232B-43EF-B875-2D624683042D}"/>
    <cellStyle name="Normal 5 2 2 3" xfId="2563" xr:uid="{F964E85B-6883-4153-9937-8C4F406B4DA4}"/>
    <cellStyle name="Normal 5 2 3" xfId="2168" xr:uid="{4715AD11-70F7-4FE6-915A-F0124F168D3F}"/>
    <cellStyle name="Normal 5 2 3 2" xfId="2564" xr:uid="{09D7BB46-947A-4BA1-B13A-265726F44B22}"/>
    <cellStyle name="Normal 5 3" xfId="2169" xr:uid="{0ABEAC93-72E6-4CFC-A2A8-F471700B29B8}"/>
    <cellStyle name="Normal 5 4" xfId="2012" xr:uid="{F17DCD60-E9C1-425C-B18A-9D86C3563728}"/>
    <cellStyle name="Normal 6" xfId="822" xr:uid="{4C0A8F01-2205-4B03-8608-6400223D8143}"/>
    <cellStyle name="Normal 6 2" xfId="823" xr:uid="{5BFE0B8B-E20E-43A5-B7DA-CF99EB7C82C7}"/>
    <cellStyle name="Normal 6 2 2" xfId="2171" xr:uid="{F16481EB-248F-4E7D-89DF-82A6119ADF7B}"/>
    <cellStyle name="Normal 6 2 3" xfId="2565" xr:uid="{E9EF5482-58D5-40B1-AE2F-42CB701CB8EA}"/>
    <cellStyle name="Normal 6 2 3 2" xfId="2566" xr:uid="{DAE93BB3-FD41-4D84-905B-B8294E055ECB}"/>
    <cellStyle name="Normal 6 2 4" xfId="2567" xr:uid="{3E24B5B6-F78C-4F4E-8CFA-81CE01EABE1C}"/>
    <cellStyle name="Normal 6 3" xfId="824" xr:uid="{17AD70E8-E41E-4582-B3A6-D023EDDC542B}"/>
    <cellStyle name="Normal 6 3 2" xfId="2172" xr:uid="{090F868B-10FC-42EE-8803-B9B4E740411C}"/>
    <cellStyle name="Normal 6 3 2 2" xfId="2568" xr:uid="{5CEB77DB-A5E9-4718-BE6E-312B85A1000F}"/>
    <cellStyle name="Normal 6 3 2 2 2" xfId="2569" xr:uid="{8679E304-1199-4A5B-A576-7C7399D3F66D}"/>
    <cellStyle name="Normal 6 3 2 3" xfId="2570" xr:uid="{0EC01BBA-F3FA-48C6-918F-DE00B0C4552C}"/>
    <cellStyle name="Normal 6 4" xfId="2170" xr:uid="{7A5D7833-6090-4E0F-9822-70C17B21AF6D}"/>
    <cellStyle name="Normal 6 4 2" xfId="2571" xr:uid="{1BBCDD48-1758-45D9-A25E-A320D6A92744}"/>
    <cellStyle name="Normal 6 5" xfId="2572" xr:uid="{91156AB2-3389-4EA7-B2A0-40B36586BC92}"/>
    <cellStyle name="Normal 7" xfId="825" xr:uid="{91E3472D-9B18-416A-A6E2-CB3753F8698C}"/>
    <cellStyle name="Normal 7 2" xfId="826" xr:uid="{6F4E19EC-11E9-415C-A977-F87942C9C74A}"/>
    <cellStyle name="Normal 7 2 2" xfId="2174" xr:uid="{92117FE6-6D83-472C-A876-B484329D0C2C}"/>
    <cellStyle name="Normal 7 3" xfId="827" xr:uid="{B31BAEC8-5872-474E-8A29-5ABBA23BA1FD}"/>
    <cellStyle name="Normal 7 3 2" xfId="2573" xr:uid="{8737A0C6-4E82-4938-9774-0C94154E1A4C}"/>
    <cellStyle name="Normal 7 3 2 2" xfId="2574" xr:uid="{B98E688C-D206-4321-BF40-39C00347ACF6}"/>
    <cellStyle name="Normal 7 3 3" xfId="2575" xr:uid="{FD352A2A-4A2F-4280-A3E2-AC411FE22F47}"/>
    <cellStyle name="Normal 7 4" xfId="2173" xr:uid="{ED05F438-9941-4D13-96B3-F8A9B2B02CDB}"/>
    <cellStyle name="Normal 8" xfId="828" xr:uid="{902DA6FB-AF20-4A88-BB85-428C1EF029E2}"/>
    <cellStyle name="Normal 8 2" xfId="829" xr:uid="{8D259155-4B30-4AE1-8337-D0E8B48E8A0C}"/>
    <cellStyle name="Normal 8 2 2" xfId="2576" xr:uid="{5788E55B-0485-4C72-AC13-E35D096E2B46}"/>
    <cellStyle name="Normal 8 2 2 2" xfId="2577" xr:uid="{E8AB5515-E2E5-49D7-B8C7-F1C853E9FD7F}"/>
    <cellStyle name="Normal 8 2 2 2 2" xfId="2578" xr:uid="{6483D64E-CFFB-4B9C-92EE-3778B44FE034}"/>
    <cellStyle name="Normal 8 2 2 3" xfId="2579" xr:uid="{BA41A95D-B31A-42B2-A87C-6BAB8876C710}"/>
    <cellStyle name="Normal 8 3" xfId="2580" xr:uid="{587F809C-BDB5-4160-A7B1-818EF61700E2}"/>
    <cellStyle name="Normal 9" xfId="830" xr:uid="{DF314368-17B5-47EC-8628-1B361FCBA7FC}"/>
    <cellStyle name="Normal 9 2" xfId="2175" xr:uid="{76AE9669-1112-4271-8E69-90FD41674947}"/>
    <cellStyle name="Normal 9 2 2" xfId="2581" xr:uid="{71EF836A-1787-4908-83CE-FFBFA439C817}"/>
    <cellStyle name="Normal GHG Numbers (0.00)" xfId="831" xr:uid="{1C372074-AD3E-424F-A4EC-CF4471D5BACF}"/>
    <cellStyle name="Normal GHG Numbers (0.00) 2" xfId="832" xr:uid="{A5C90335-5AE2-42FD-957A-097AF872B69B}"/>
    <cellStyle name="Normal GHG Numbers (0.00) 3" xfId="833" xr:uid="{44D1C33B-99B9-4601-B54A-A769AC1AEAB3}"/>
    <cellStyle name="Normal GHG Textfiels Bold" xfId="834" xr:uid="{57143034-1373-4358-A6AD-9CC173FD58CC}"/>
    <cellStyle name="Normal GHG-Shade" xfId="835" xr:uid="{153E84D8-B98E-4067-BBA9-DDE5F133B115}"/>
    <cellStyle name="Normale 10" xfId="836" xr:uid="{111B11A7-91FA-4308-BF1E-2037003DA8CC}"/>
    <cellStyle name="Normale 10 2" xfId="837" xr:uid="{105ADE79-C272-4E9A-8A77-7C8604A12CD7}"/>
    <cellStyle name="Normale 10 2 2" xfId="838" xr:uid="{8E2F967D-FB85-44E9-BF4D-16BC6EED05A7}"/>
    <cellStyle name="Normale 10 3" xfId="839" xr:uid="{BDF82F08-03EA-4D43-8455-F366641EE5D3}"/>
    <cellStyle name="Normale 10 3 2" xfId="840" xr:uid="{ED07AD7B-78BD-4421-A226-C8FDEF4485B1}"/>
    <cellStyle name="Normale 10 4" xfId="841" xr:uid="{BB9279BF-38E0-4D07-B815-E797754FA6F3}"/>
    <cellStyle name="Normale 10_EDEN industria 2008 rev" xfId="842" xr:uid="{94811A43-B97A-41A4-B1EA-195A1AB53BE3}"/>
    <cellStyle name="Normale 11" xfId="843" xr:uid="{11B32D39-A9A6-4129-AC1D-CC4EC4F632E7}"/>
    <cellStyle name="Normale 11 2" xfId="844" xr:uid="{ED6EEC19-2806-432B-BC44-E6C343033CE2}"/>
    <cellStyle name="Normale 11 2 2" xfId="845" xr:uid="{B38B9E32-AE6C-4D0F-AA09-3453A8A32639}"/>
    <cellStyle name="Normale 11 3" xfId="846" xr:uid="{72A4CF91-BB1E-4FA9-BA45-1C315B8D6CC4}"/>
    <cellStyle name="Normale 11 3 2" xfId="847" xr:uid="{023F1C28-A821-4663-BD8B-702E5282BC2B}"/>
    <cellStyle name="Normale 11 4" xfId="848" xr:uid="{A9ACC371-DFE3-43AD-A384-B591273C0157}"/>
    <cellStyle name="Normale 11_EDEN industria 2008 rev" xfId="849" xr:uid="{D016298A-04B6-41D0-8F5E-D1C7EDAFE24A}"/>
    <cellStyle name="Normale 12" xfId="850" xr:uid="{558CABA3-127E-4AD0-9544-50235BF87544}"/>
    <cellStyle name="Normale 12 2" xfId="851" xr:uid="{845A9520-3D7D-4DBA-A3B0-492409C8CC74}"/>
    <cellStyle name="Normale 12 2 2" xfId="852" xr:uid="{87E5CE1D-EDAB-49EC-BD0E-34E839CC761A}"/>
    <cellStyle name="Normale 12 3" xfId="853" xr:uid="{D398198D-7E6D-43DB-8EF3-77C756C55AA4}"/>
    <cellStyle name="Normale 12 3 2" xfId="854" xr:uid="{78D39556-17CD-4EEF-9849-E9C6A795EC68}"/>
    <cellStyle name="Normale 12 4" xfId="855" xr:uid="{28036B02-A8AF-4F94-93C6-2861032BB251}"/>
    <cellStyle name="Normale 12_EDEN industria 2008 rev" xfId="856" xr:uid="{968AAAC0-4F81-4AC9-9F76-7B91DC2142A4}"/>
    <cellStyle name="Normale 13" xfId="857" xr:uid="{C3CCE65E-00BA-4B01-BD57-B99CB42D8806}"/>
    <cellStyle name="Normale 13 2" xfId="858" xr:uid="{1AFC16E6-962F-4654-BDC3-17FCDAD5C045}"/>
    <cellStyle name="Normale 13 2 2" xfId="859" xr:uid="{934DB39A-8852-479F-AC32-2F533A3B9E8C}"/>
    <cellStyle name="Normale 13 3" xfId="860" xr:uid="{2CD2B59E-A749-4688-99F7-1D3A8287068F}"/>
    <cellStyle name="Normale 13 3 2" xfId="861" xr:uid="{39FD825C-B935-4E0C-8BC6-AE4C02B08863}"/>
    <cellStyle name="Normale 13 4" xfId="862" xr:uid="{F13DE226-2D07-4E9C-AF52-75659D199717}"/>
    <cellStyle name="Normale 13_EDEN industria 2008 rev" xfId="863" xr:uid="{313D5B1D-3C24-41BE-BA0B-2AE57B7E6B1C}"/>
    <cellStyle name="Normale 14" xfId="864" xr:uid="{0FA7320E-F002-4ACE-A445-66EE02726B4E}"/>
    <cellStyle name="Normale 14 2" xfId="865" xr:uid="{677B458C-A504-44E0-8B25-F4230F9219BE}"/>
    <cellStyle name="Normale 14 2 2" xfId="866" xr:uid="{C705CDC3-5CB3-4F4E-A820-579B7934E068}"/>
    <cellStyle name="Normale 14 3" xfId="867" xr:uid="{38E51F24-385B-43B5-B3F8-A9FF4593B668}"/>
    <cellStyle name="Normale 14 3 2" xfId="868" xr:uid="{A881802E-FEB6-45DB-9728-9C1EF4A4CC74}"/>
    <cellStyle name="Normale 14 4" xfId="869" xr:uid="{1F400AAE-A71D-49DC-83EE-03FCA75D056A}"/>
    <cellStyle name="Normale 14_EDEN industria 2008 rev" xfId="870" xr:uid="{E6E08808-4ECC-4982-AC60-0F725CAC1140}"/>
    <cellStyle name="Normale 15" xfId="871" xr:uid="{88E8B59F-7285-4EEE-828D-93C03B9C8E9E}"/>
    <cellStyle name="Normale 15 2" xfId="872" xr:uid="{4FCA9DC7-6171-4F29-B37D-0164E80C3FD7}"/>
    <cellStyle name="Normale 15 2 2" xfId="873" xr:uid="{DD4F781C-5898-4634-AC1D-3D3EC5698B16}"/>
    <cellStyle name="Normale 15 3" xfId="874" xr:uid="{DF1859A9-CABF-4A13-92CA-7F41EE878A7E}"/>
    <cellStyle name="Normale 15 3 2" xfId="875" xr:uid="{0C555733-63EA-4C29-8B1F-A87494A2FD4B}"/>
    <cellStyle name="Normale 15 4" xfId="876" xr:uid="{C1E65A7D-CE83-4850-8CC1-1F98E2197E60}"/>
    <cellStyle name="Normale 15_EDEN industria 2008 rev" xfId="877" xr:uid="{8FEE1766-6C4A-44D0-ACE7-DBA8EBB2026B}"/>
    <cellStyle name="Normale 16" xfId="878" xr:uid="{6F70C479-BC61-4C2E-A6C0-CBBB1673BEF6}"/>
    <cellStyle name="Normale 16 2" xfId="879" xr:uid="{B0FB64C5-D306-400D-837E-532F2E3BEB47}"/>
    <cellStyle name="Normale 17" xfId="880" xr:uid="{F023E1BC-0A33-4511-A452-6F79E6F7C5DF}"/>
    <cellStyle name="Normale 17 2" xfId="881" xr:uid="{4D5F90C1-BD40-4518-970E-C50004C022FA}"/>
    <cellStyle name="Normale 18" xfId="882" xr:uid="{B0002B61-8C16-4F4D-ACDF-4F994BCA05D0}"/>
    <cellStyle name="Normale 18 2" xfId="883" xr:uid="{24F4C49C-5F25-40A0-8F0A-1FEF1F0720E1}"/>
    <cellStyle name="Normale 19" xfId="884" xr:uid="{ED6FBB13-9061-4714-A600-21D3D63AE30E}"/>
    <cellStyle name="Normale 19 2" xfId="885" xr:uid="{2D762421-4FF9-40B1-9CA0-DD06975EA673}"/>
    <cellStyle name="Normale 2" xfId="886" xr:uid="{06434CD7-0A4D-4DD5-B598-736E3097BEAD}"/>
    <cellStyle name="Normale 2 2" xfId="887" xr:uid="{9D96912A-9BB3-4514-9459-5A8D20ECCC28}"/>
    <cellStyle name="Normale 2 2 2" xfId="888" xr:uid="{D5087758-F03B-4F85-BA7D-76BFED3519FF}"/>
    <cellStyle name="Normale 2 3" xfId="889" xr:uid="{991BE627-2E2B-4379-B26D-2A7FA9A0A8E5}"/>
    <cellStyle name="Normale 2_EDEN industria 2008 rev" xfId="890" xr:uid="{2FAAD275-0438-4465-B63E-3C1FD24784B6}"/>
    <cellStyle name="Normale 20" xfId="891" xr:uid="{10CE4686-2C32-4D52-BF67-E1C0024A427C}"/>
    <cellStyle name="Normale 20 2" xfId="892" xr:uid="{679DDE6D-C4A9-482C-BB65-FDCD66066A3F}"/>
    <cellStyle name="Normale 21" xfId="893" xr:uid="{D8FB84EB-DFDF-49FE-A4EA-5A0D4E043A3F}"/>
    <cellStyle name="Normale 21 2" xfId="894" xr:uid="{EE0444BD-5DE6-4A6C-A2D0-33886822697C}"/>
    <cellStyle name="Normale 22" xfId="895" xr:uid="{6DFC70A0-48F3-424D-9C24-D055518805F8}"/>
    <cellStyle name="Normale 22 2" xfId="896" xr:uid="{CAC1A054-0409-40F6-B3DC-1803A309962A}"/>
    <cellStyle name="Normale 23" xfId="897" xr:uid="{40068D28-44AD-47F2-9C6E-8625AC9E4F9F}"/>
    <cellStyle name="Normale 23 2" xfId="898" xr:uid="{59775892-4892-4F76-A5E2-9A1AFA3DF3D9}"/>
    <cellStyle name="Normale 24" xfId="899" xr:uid="{8F932A46-7930-4D78-AD42-3FF25C7CA57B}"/>
    <cellStyle name="Normale 24 2" xfId="900" xr:uid="{233F6DF9-E845-45BC-8EC9-8CA6869CE15C}"/>
    <cellStyle name="Normale 25" xfId="901" xr:uid="{04AE82E1-59CF-4609-AED2-AEC2570CEAB3}"/>
    <cellStyle name="Normale 25 2" xfId="902" xr:uid="{E1324FF4-9CBE-4545-AD81-48B17626B731}"/>
    <cellStyle name="Normale 26" xfId="903" xr:uid="{7E58ACDF-7D82-4890-B2CD-849BC4D7C31D}"/>
    <cellStyle name="Normale 26 2" xfId="904" xr:uid="{B89D2E11-C255-4F33-9D95-B7092849FB1F}"/>
    <cellStyle name="Normale 27" xfId="905" xr:uid="{09963F85-6D40-49C3-9876-32E44DD9B6C8}"/>
    <cellStyle name="Normale 27 2" xfId="906" xr:uid="{1FE865E4-BAEE-413B-8473-2B1A6A0AD818}"/>
    <cellStyle name="Normale 28" xfId="907" xr:uid="{377C3B95-F9CB-48CC-A8B6-3526DC3214A5}"/>
    <cellStyle name="Normale 28 2" xfId="908" xr:uid="{67AF911A-E717-4F8D-9ADA-A5828350B20F}"/>
    <cellStyle name="Normale 29" xfId="909" xr:uid="{60B3A85F-2DAA-4193-9AF3-0637CC299778}"/>
    <cellStyle name="Normale 29 2" xfId="910" xr:uid="{CA73F05A-7C1B-4166-86AD-8C39F1812575}"/>
    <cellStyle name="Normale 3" xfId="911" xr:uid="{26245E8F-F0D2-4B6D-B547-F7913BF52871}"/>
    <cellStyle name="Normale 3 2" xfId="912" xr:uid="{3145C257-E4E0-44FF-BF0C-8A700EC66453}"/>
    <cellStyle name="Normale 3 2 2" xfId="913" xr:uid="{D0D6C921-0022-44D0-96FA-6101BB972204}"/>
    <cellStyle name="Normale 3 3" xfId="914" xr:uid="{E90883D6-6F3B-4E99-94DB-4029608AD90E}"/>
    <cellStyle name="Normale 3 3 2" xfId="915" xr:uid="{377E6CB4-E74D-4AA5-BDBA-57614340471F}"/>
    <cellStyle name="Normale 3 4" xfId="916" xr:uid="{7FEAFF4B-049A-4EEE-A57B-9E3B83F05052}"/>
    <cellStyle name="Normale 3_EDEN industria 2008 rev" xfId="917" xr:uid="{915B46A3-521A-44AF-89F1-710D1E041041}"/>
    <cellStyle name="Normale 30" xfId="918" xr:uid="{E8E1553C-CBB6-43C6-86B5-E9A2C5417EFD}"/>
    <cellStyle name="Normale 30 2" xfId="919" xr:uid="{5BEB889D-85B1-49F0-A867-324D17CC683F}"/>
    <cellStyle name="Normale 31" xfId="920" xr:uid="{D71DB9D3-C6AB-4B51-AFC3-4B7CA09D46D4}"/>
    <cellStyle name="Normale 31 2" xfId="921" xr:uid="{A8CA617A-314B-443E-A848-FFA13E497F7C}"/>
    <cellStyle name="Normale 32" xfId="922" xr:uid="{30502E8D-ED17-4E38-B5FA-25F955C2FA0A}"/>
    <cellStyle name="Normale 32 2" xfId="923" xr:uid="{08D31E8C-82F4-465A-8464-4636FE1456BD}"/>
    <cellStyle name="Normale 33" xfId="924" xr:uid="{294C69F2-3541-40FD-BE26-7674A825C81A}"/>
    <cellStyle name="Normale 33 2" xfId="925" xr:uid="{9612D25E-D366-434A-9BA9-52B0C01F91C9}"/>
    <cellStyle name="Normale 34" xfId="926" xr:uid="{E1EB4932-73B5-49A0-B869-BC01E46AE5F8}"/>
    <cellStyle name="Normale 34 2" xfId="927" xr:uid="{F599A155-2CCA-4B76-8D57-57FD8B95CE41}"/>
    <cellStyle name="Normale 35" xfId="928" xr:uid="{53D2CA3D-F3DD-43C4-9DBD-713F5FEEF82E}"/>
    <cellStyle name="Normale 35 2" xfId="929" xr:uid="{40B92A37-454B-4743-959F-1EAF16AA9864}"/>
    <cellStyle name="Normale 36" xfId="930" xr:uid="{2793735A-4DDC-47EF-A28A-711A50BB85A7}"/>
    <cellStyle name="Normale 36 2" xfId="931" xr:uid="{D520D668-46D6-471E-B399-3E1DC4104F7C}"/>
    <cellStyle name="Normale 37" xfId="932" xr:uid="{A35886C7-85DA-40E5-A330-0B6934C2F897}"/>
    <cellStyle name="Normale 37 2" xfId="933" xr:uid="{8FE398A1-36D3-4171-8CAC-673286EB8750}"/>
    <cellStyle name="Normale 38" xfId="934" xr:uid="{EFEE5978-62D3-4D4E-A3E8-CFB5E4187630}"/>
    <cellStyle name="Normale 38 2" xfId="935" xr:uid="{41BA8248-D2DC-462F-A5F2-6A29717CA0B4}"/>
    <cellStyle name="Normale 39" xfId="936" xr:uid="{6728FE67-BC23-485B-BCC0-3222FAA545ED}"/>
    <cellStyle name="Normale 39 2" xfId="937" xr:uid="{E9E1F5AE-020A-46E7-A713-34B2C37D843F}"/>
    <cellStyle name="Normale 4" xfId="938" xr:uid="{19CBC02B-2E07-44BE-BD85-254491ACC62B}"/>
    <cellStyle name="Normale 4 2" xfId="939" xr:uid="{CD9AE840-11DA-4FDA-9BD2-1B9746E08F7F}"/>
    <cellStyle name="Normale 4 2 2" xfId="940" xr:uid="{461BF5B5-CBAA-4C35-A86F-EF77F154FDAD}"/>
    <cellStyle name="Normale 4 3" xfId="941" xr:uid="{82A3D102-0421-4405-9B68-903ABFC527BF}"/>
    <cellStyle name="Normale 4 3 2" xfId="942" xr:uid="{1F524E8F-3D29-48FC-AB17-566C4B6BD504}"/>
    <cellStyle name="Normale 4 4" xfId="943" xr:uid="{61E6F5C9-695B-45C9-BFF7-53E74E1E5BA9}"/>
    <cellStyle name="Normale 4_EDEN industria 2008 rev" xfId="944" xr:uid="{2D8D28EA-9C07-4C5D-AD1D-37CC860E13BB}"/>
    <cellStyle name="Normale 40" xfId="945" xr:uid="{99F07617-C7DC-4431-9F4F-D1C51C847BF6}"/>
    <cellStyle name="Normale 40 2" xfId="946" xr:uid="{B8DB0ADE-A603-40D1-932B-9B3589F4171B}"/>
    <cellStyle name="Normale 41" xfId="947" xr:uid="{34F42BCB-7619-4857-ACAA-CF6B73974D9F}"/>
    <cellStyle name="Normale 41 2" xfId="948" xr:uid="{5F2E991A-A2C2-40B2-988A-F301B87646AA}"/>
    <cellStyle name="Normale 42" xfId="949" xr:uid="{ECA86311-7DE4-4A27-AE9F-8D36A843FB54}"/>
    <cellStyle name="Normale 42 2" xfId="950" xr:uid="{CEB6AFE3-517D-4CAA-A606-B1C5C4F1DF19}"/>
    <cellStyle name="Normale 43" xfId="951" xr:uid="{BEDF40C2-D25F-4463-B97D-67259ACB51CE}"/>
    <cellStyle name="Normale 43 2" xfId="952" xr:uid="{E8FACCF6-9797-4EBA-9995-90C630F32D4D}"/>
    <cellStyle name="Normale 44" xfId="953" xr:uid="{06CEFA3E-3D01-4A03-8B1C-9C611EA1EAB0}"/>
    <cellStyle name="Normale 44 2" xfId="954" xr:uid="{3D572D1D-2A8A-40C3-A024-63DCBDBADA00}"/>
    <cellStyle name="Normale 45" xfId="955" xr:uid="{F8ED3B33-2819-4844-9F78-E3AE09A121CA}"/>
    <cellStyle name="Normale 45 2" xfId="956" xr:uid="{627BA181-019C-469C-843D-3DA859C36C45}"/>
    <cellStyle name="Normale 46" xfId="957" xr:uid="{7B611813-F821-419D-80C6-8860778EBA06}"/>
    <cellStyle name="Normale 46 2" xfId="958" xr:uid="{4FEB16BC-F684-4E78-AE87-1F95265CDB47}"/>
    <cellStyle name="Normale 47" xfId="959" xr:uid="{51CBF7BC-2654-4817-94DC-874DFBB13D9E}"/>
    <cellStyle name="Normale 47 2" xfId="960" xr:uid="{E8E9188C-9FC0-42CD-A45E-0F12364F5188}"/>
    <cellStyle name="Normale 48" xfId="961" xr:uid="{761D0378-0805-4FDF-AA29-04139AD1A1E7}"/>
    <cellStyle name="Normale 48 2" xfId="962" xr:uid="{A06ACEC3-8FE9-41F6-B7F5-141DD0F208AF}"/>
    <cellStyle name="Normale 49" xfId="963" xr:uid="{0500C08C-54C1-40A5-A1D9-256E639F6721}"/>
    <cellStyle name="Normale 49 2" xfId="964" xr:uid="{37F30B81-C65C-4229-B07C-7BF21FDF8E94}"/>
    <cellStyle name="Normale 5" xfId="965" xr:uid="{57014B54-D24C-45A5-B9D2-21579D311B0E}"/>
    <cellStyle name="Normale 5 2" xfId="966" xr:uid="{577106DA-CBAF-4DC0-9988-2CFE92B63BD5}"/>
    <cellStyle name="Normale 5 2 2" xfId="967" xr:uid="{B5745492-2113-456B-AC6E-DC3482D4C40C}"/>
    <cellStyle name="Normale 5 3" xfId="968" xr:uid="{C3109989-6236-40EA-A89C-3D73607F3716}"/>
    <cellStyle name="Normale 5 3 2" xfId="969" xr:uid="{448E8615-B47B-4A2B-AF13-E9AD36886E4D}"/>
    <cellStyle name="Normale 5 4" xfId="970" xr:uid="{A7D9DBEA-A613-4EAE-BE68-1C88127313D2}"/>
    <cellStyle name="Normale 5_EDEN industria 2008 rev" xfId="971" xr:uid="{339976C9-4379-4B1F-9551-ADAB9174D5CC}"/>
    <cellStyle name="Normale 50" xfId="972" xr:uid="{58C448D6-1209-4BDE-ADB5-611505E143C3}"/>
    <cellStyle name="Normale 50 2" xfId="973" xr:uid="{1DB5DDC3-2406-46B1-A186-ACE582120927}"/>
    <cellStyle name="Normale 51" xfId="974" xr:uid="{DC9D66FE-9B16-4638-962A-B840D357D75B}"/>
    <cellStyle name="Normale 51 2" xfId="975" xr:uid="{F8E4FD64-CE8E-47D4-B2A4-FC29FA5055E3}"/>
    <cellStyle name="Normale 52" xfId="976" xr:uid="{CF388C05-7BC7-4B57-A3A6-47D1ED38D9E2}"/>
    <cellStyle name="Normale 52 2" xfId="977" xr:uid="{6FE9E22D-D4C2-422B-A542-A94E82759115}"/>
    <cellStyle name="Normale 53" xfId="978" xr:uid="{9CC7468A-AC29-478B-BD32-51D0500B444D}"/>
    <cellStyle name="Normale 53 2" xfId="979" xr:uid="{91AF9F16-533E-4CFE-9392-1E5CA25FCBC7}"/>
    <cellStyle name="Normale 54" xfId="980" xr:uid="{9E662D78-824F-43DD-88FB-F787ECF00776}"/>
    <cellStyle name="Normale 54 2" xfId="981" xr:uid="{16A07050-12AF-49E8-8EB0-59A238E09E34}"/>
    <cellStyle name="Normale 55" xfId="982" xr:uid="{F30E4645-1C75-416B-B1CE-F23CEC5939F1}"/>
    <cellStyle name="Normale 55 2" xfId="983" xr:uid="{C00B7D89-52A2-4C11-976E-5FCDE5241CF3}"/>
    <cellStyle name="Normale 56" xfId="984" xr:uid="{5602949E-D1E9-4C62-A0E5-7516E351AC70}"/>
    <cellStyle name="Normale 56 2" xfId="985" xr:uid="{6B4E62CB-2FAF-4F9A-8499-2760BC98ABA0}"/>
    <cellStyle name="Normale 57" xfId="986" xr:uid="{D99F5C57-FC70-41AF-99DC-14135785A7F5}"/>
    <cellStyle name="Normale 57 2" xfId="987" xr:uid="{D46C4DAD-3255-451A-93CA-A2A62119C02C}"/>
    <cellStyle name="Normale 58" xfId="988" xr:uid="{115D1D76-4434-45C0-BDE4-C79575536A18}"/>
    <cellStyle name="Normale 58 2" xfId="989" xr:uid="{0240CC65-49CD-4593-94F5-0B53CEAB75D4}"/>
    <cellStyle name="Normale 59" xfId="990" xr:uid="{C084B9D1-DD2D-46C4-8A29-CCD7EE91942E}"/>
    <cellStyle name="Normale 59 2" xfId="991" xr:uid="{540C8902-6357-4DE4-ACA3-A82699080F0F}"/>
    <cellStyle name="Normale 6" xfId="992" xr:uid="{B51DE44F-5954-48C4-ADD0-69211CBEA083}"/>
    <cellStyle name="Normale 6 2" xfId="993" xr:uid="{F61009EF-BCE8-4FDA-8126-2E0619B73B8D}"/>
    <cellStyle name="Normale 6 2 2" xfId="994" xr:uid="{B9B62A94-4562-4E17-8A4E-09E338FE3108}"/>
    <cellStyle name="Normale 6 3" xfId="995" xr:uid="{CA4CADDE-8FE8-4CAF-B83B-232643C352F5}"/>
    <cellStyle name="Normale 6 3 2" xfId="996" xr:uid="{B64843DA-F204-40AB-B103-95D58AD9166E}"/>
    <cellStyle name="Normale 6 4" xfId="997" xr:uid="{F97DBECB-89C6-43EC-A33E-0895F79CA0ED}"/>
    <cellStyle name="Normale 6_EDEN industria 2008 rev" xfId="998" xr:uid="{0E831CCA-D56B-4195-9D75-BBF83865FA2C}"/>
    <cellStyle name="Normale 60" xfId="999" xr:uid="{7E969047-F3CF-4EB7-9012-9C534E900747}"/>
    <cellStyle name="Normale 60 2" xfId="1000" xr:uid="{E023A8EB-059F-4659-AB12-1BFE5A1F4544}"/>
    <cellStyle name="Normale 61" xfId="1001" xr:uid="{D7B614EA-1DA0-4D5D-A2D4-58593FBB57BE}"/>
    <cellStyle name="Normale 61 2" xfId="1002" xr:uid="{001243EB-3D27-4212-8325-132815E76D48}"/>
    <cellStyle name="Normale 62" xfId="1003" xr:uid="{4FEC59CE-A04D-46FD-ACBE-8018D3656645}"/>
    <cellStyle name="Normale 62 2" xfId="1004" xr:uid="{0E4B3D31-E2A8-475D-9A14-8DF9FB5C8363}"/>
    <cellStyle name="Normale 63" xfId="1005" xr:uid="{05552C6C-5E8B-43D1-9590-775C75937BDE}"/>
    <cellStyle name="Normale 63 2" xfId="1006" xr:uid="{F115E353-BB35-4B55-ADED-1C568A4683B2}"/>
    <cellStyle name="Normale 64" xfId="1007" xr:uid="{805D3F92-8F1D-462E-8077-999D0090C2D6}"/>
    <cellStyle name="Normale 64 2" xfId="1008" xr:uid="{EF0445B0-5427-4068-BBC5-16B2CA64EE91}"/>
    <cellStyle name="Normale 65" xfId="1009" xr:uid="{3021F71B-20EB-4116-9045-BF355C5677F1}"/>
    <cellStyle name="Normale 65 2" xfId="1010" xr:uid="{6E02EB0A-0796-40ED-AD99-5E4FDED2CFEC}"/>
    <cellStyle name="Normale 7" xfId="1011" xr:uid="{E0A63D87-9038-4341-B4A0-FE18E86FE771}"/>
    <cellStyle name="Normale 7 2" xfId="1012" xr:uid="{E1619E00-9A7B-473F-A467-A381E10636B1}"/>
    <cellStyle name="Normale 7 2 2" xfId="1013" xr:uid="{1150693A-01BB-4808-91F4-A25AC195AA9B}"/>
    <cellStyle name="Normale 7 3" xfId="1014" xr:uid="{B39B4240-3918-4FFD-AFC9-71A9D8A4B89F}"/>
    <cellStyle name="Normale 7 3 2" xfId="1015" xr:uid="{5404AF6A-7BE9-4807-98AA-6FC266301BB9}"/>
    <cellStyle name="Normale 7 4" xfId="1016" xr:uid="{FB7EDC62-8E57-45DA-A066-48D59504E199}"/>
    <cellStyle name="Normale 7_EDEN industria 2008 rev" xfId="1017" xr:uid="{1AF19B4F-9AEC-4EFB-AE07-E4B2AF589743}"/>
    <cellStyle name="Normale 8" xfId="1018" xr:uid="{37F1D3F3-C0CE-46D9-836A-03483E858197}"/>
    <cellStyle name="Normale 8 2" xfId="1019" xr:uid="{6AFDBE2B-CF0F-4D1F-8B10-8E0A60522C3D}"/>
    <cellStyle name="Normale 8 2 2" xfId="1020" xr:uid="{F2B04429-0848-4089-A7B9-7587F5DDE443}"/>
    <cellStyle name="Normale 8 3" xfId="1021" xr:uid="{48E0214D-02E0-4EEE-AF82-ED4615C26C3D}"/>
    <cellStyle name="Normale 8 3 2" xfId="1022" xr:uid="{4B861C1C-5271-4ED3-8F3E-2B213EDA245E}"/>
    <cellStyle name="Normale 8 4" xfId="1023" xr:uid="{F7065898-4DF8-4449-9889-ED4261004D30}"/>
    <cellStyle name="Normale 8_EDEN industria 2008 rev" xfId="1024" xr:uid="{BBCE93CF-CE8F-4359-99B0-BC4CB64A6E40}"/>
    <cellStyle name="Normale 9" xfId="1025" xr:uid="{80BFAC86-1F23-47A2-820E-32955308CEFA}"/>
    <cellStyle name="Normale 9 2" xfId="1026" xr:uid="{E951EA72-0B1C-4D61-B58F-6A7EA888067D}"/>
    <cellStyle name="Normale 9 2 2" xfId="1027" xr:uid="{CEF52413-1704-4F85-88D9-A50773A008DD}"/>
    <cellStyle name="Normale 9 3" xfId="1028" xr:uid="{CA4463CB-3D0B-429A-96AA-0315F41BAB42}"/>
    <cellStyle name="Normale 9 3 2" xfId="1029" xr:uid="{8B8DD31C-1011-4EFB-B365-5EEA179D1ED8}"/>
    <cellStyle name="Normale 9 4" xfId="1030" xr:uid="{832D3CC5-D103-4883-9EAE-C569910CF226}"/>
    <cellStyle name="Normale 9_EDEN industria 2008 rev" xfId="1031" xr:uid="{E4C38FF0-9467-431E-B331-A4D215DD4BFD}"/>
    <cellStyle name="Normale_B2020" xfId="1032" xr:uid="{EDEBCECF-EC44-424E-B0A0-284A91EC4F49}"/>
    <cellStyle name="Nota" xfId="1033" xr:uid="{C7562D24-9672-4FB7-A0E4-FC62EAAA7335}"/>
    <cellStyle name="Nota 2" xfId="1034" xr:uid="{611742CE-F801-4DFF-8B0C-9386EDBEE0FA}"/>
    <cellStyle name="Nota 2 2" xfId="1035" xr:uid="{D59CB1A4-6888-4B12-8B75-FA9F51665E6A}"/>
    <cellStyle name="Nota 2 3" xfId="1988" xr:uid="{1B43BD37-77B4-49B3-A830-1A69EE68F004}"/>
    <cellStyle name="Nota 2 4" xfId="1989" xr:uid="{DA0880E7-0930-422E-91DF-EF5D86BE5DF7}"/>
    <cellStyle name="Nota 2 5" xfId="1990" xr:uid="{EAF22B02-F3D8-4855-AD72-17C4162743BC}"/>
    <cellStyle name="Nota 3" xfId="1036" xr:uid="{DCB15A57-8B56-4BD1-BB88-781F42CA1DC8}"/>
    <cellStyle name="Nota 3 2" xfId="1037" xr:uid="{532FDC60-2D23-47A0-9E79-13346F993D7C}"/>
    <cellStyle name="Nota 3 2 2" xfId="1038" xr:uid="{13EA004E-B5B5-423F-9504-DB611AEC6D6F}"/>
    <cellStyle name="Nota 3 2 2 2" xfId="2582" xr:uid="{44F5BDF5-7307-4E8C-9835-99654D5B3053}"/>
    <cellStyle name="Nota 3 2 3" xfId="2583" xr:uid="{94A7F9D7-20A9-4107-A04A-9528789ECE76}"/>
    <cellStyle name="Nota 3 3" xfId="1991" xr:uid="{881F8B21-45FD-4BC2-B9BA-5073419716BE}"/>
    <cellStyle name="Nota 3 4" xfId="1992" xr:uid="{22365596-22AC-4618-A1AD-D6441601F602}"/>
    <cellStyle name="Nota 3 5" xfId="1993" xr:uid="{1E5E3016-7A7A-47A7-982A-31F36B5640A4}"/>
    <cellStyle name="Nota 4" xfId="1039" xr:uid="{C6CF5388-9739-48B3-B823-3FB666E3D96E}"/>
    <cellStyle name="Nota 4 2" xfId="2584" xr:uid="{2D7E0A16-20C2-4AB3-976C-34EAB7AEE56A}"/>
    <cellStyle name="Nota 4 2 2" xfId="2585" xr:uid="{D9751109-7A4E-4B28-9D72-1CF39DBDC7A0}"/>
    <cellStyle name="Nota 4 3" xfId="2586" xr:uid="{AD7338DC-A466-46A9-B894-E3C862CC594C}"/>
    <cellStyle name="Nota 5" xfId="1040" xr:uid="{DB77C700-BC62-414E-8799-B3CF646320D3}"/>
    <cellStyle name="Nota 5 2" xfId="2587" xr:uid="{51554147-6B9B-4268-A6B1-D65C2A840D30}"/>
    <cellStyle name="Nota 6" xfId="2588" xr:uid="{FB767441-E2FE-47F0-B691-90682025BEC9}"/>
    <cellStyle name="Note 2" xfId="1994" xr:uid="{D2AA470C-8AAB-4260-B26A-94CFB35293AF}"/>
    <cellStyle name="Note 2 2" xfId="2589" xr:uid="{5FB0DF46-8EC0-41CA-8D83-9F76EBA42A87}"/>
    <cellStyle name="Note 2 2 2" xfId="2590" xr:uid="{72410CC7-FB9C-4C91-804D-0236F26CAD09}"/>
    <cellStyle name="Note 2 3" xfId="2591" xr:uid="{D8C86289-003C-4662-9AE1-628D1D812E51}"/>
    <cellStyle name="Nuovo" xfId="1041" xr:uid="{BD9F6B61-91D6-4D55-8BB6-62DD14E9D0DC}"/>
    <cellStyle name="Nuovo 10" xfId="1042" xr:uid="{48DBFC60-E92D-4911-B984-BF4A87201593}"/>
    <cellStyle name="Nuovo 10 2" xfId="1043" xr:uid="{08D5D52E-459E-4530-BD48-377B41D3AD6D}"/>
    <cellStyle name="Nuovo 10 3" xfId="1044" xr:uid="{FCFDEC8E-AB11-43D2-9AD5-DB1274B19B76}"/>
    <cellStyle name="Nuovo 10 3 2" xfId="1045" xr:uid="{06C17C16-2C95-46A3-B1A5-BB0B54F1BA9B}"/>
    <cellStyle name="Nuovo 10 3 2 2" xfId="1046" xr:uid="{73094DDD-B476-4DB7-8914-57502B9AD910}"/>
    <cellStyle name="Nuovo 10 4" xfId="1047" xr:uid="{8079EE44-121B-449F-8199-BFEA5C453349}"/>
    <cellStyle name="Nuovo 10 4 2" xfId="2592" xr:uid="{8E960E16-5927-4861-84B8-3C66558D99BA}"/>
    <cellStyle name="Nuovo 10 5" xfId="2593" xr:uid="{DB27CEA0-DB04-42C1-9841-FC4EF116E0C9}"/>
    <cellStyle name="Nuovo 11" xfId="1048" xr:uid="{37B7DBEE-D634-4EA4-8CA3-1D17C86987B0}"/>
    <cellStyle name="Nuovo 11 2" xfId="1049" xr:uid="{9B841D02-D2EE-41A8-B895-C602BBBDF026}"/>
    <cellStyle name="Nuovo 11 3" xfId="1050" xr:uid="{9BEEC9E3-BD0C-4C28-A363-BBF831B57E56}"/>
    <cellStyle name="Nuovo 11 3 2" xfId="1051" xr:uid="{37DC4FB7-ED76-4044-9F36-AEF420CB87A5}"/>
    <cellStyle name="Nuovo 11 3 2 2" xfId="1052" xr:uid="{64C19E1E-1DE7-4F54-AC28-D6B13E6A0F7A}"/>
    <cellStyle name="Nuovo 11 4" xfId="1053" xr:uid="{A5B2A452-E84E-4F17-B6E8-D2472FCDC91A}"/>
    <cellStyle name="Nuovo 11 4 2" xfId="2594" xr:uid="{8A9ACAFC-CDA1-4D0B-9BDA-AA2F21C1D42F}"/>
    <cellStyle name="Nuovo 11 5" xfId="2595" xr:uid="{DFB83F5E-7197-4A56-A761-5E0725C5D424}"/>
    <cellStyle name="Nuovo 12" xfId="1054" xr:uid="{FD2FA676-5D6E-4F43-A6ED-ED6BFACF304C}"/>
    <cellStyle name="Nuovo 12 2" xfId="1055" xr:uid="{7EE743FF-6508-42A3-B382-9B6BA9655FA7}"/>
    <cellStyle name="Nuovo 12 3" xfId="1056" xr:uid="{E6427EC7-E346-4AD0-B490-076F25CC3E09}"/>
    <cellStyle name="Nuovo 12 3 2" xfId="1057" xr:uid="{B0B97C89-1E09-49B4-9A7D-C6508A923236}"/>
    <cellStyle name="Nuovo 12 3 2 2" xfId="1058" xr:uid="{097E0985-BC2A-4E4C-B07D-6F5F68859302}"/>
    <cellStyle name="Nuovo 12 4" xfId="1059" xr:uid="{C1862085-175D-4249-8CED-AF65A687BDCB}"/>
    <cellStyle name="Nuovo 12 4 2" xfId="2596" xr:uid="{42A44BE2-9E89-4742-B3DA-5569EB2685BF}"/>
    <cellStyle name="Nuovo 12 5" xfId="2597" xr:uid="{2F108C51-C63E-43BA-B2C1-EBCF2F8B6AF7}"/>
    <cellStyle name="Nuovo 13" xfId="1060" xr:uid="{0E49328A-90D9-46D7-B7C9-8D8CBCBD7C7B}"/>
    <cellStyle name="Nuovo 13 2" xfId="1061" xr:uid="{C5423D40-F8F0-4F0F-871D-E31929665592}"/>
    <cellStyle name="Nuovo 13 3" xfId="1062" xr:uid="{1A36A3B8-6EA0-4338-B8E1-37DD709975C5}"/>
    <cellStyle name="Nuovo 13 3 2" xfId="1063" xr:uid="{F5B08838-5377-4B45-90B8-14FC39091CA6}"/>
    <cellStyle name="Nuovo 13 3 2 2" xfId="1064" xr:uid="{8BC957B1-12F8-4280-A155-3BD690F0C9C4}"/>
    <cellStyle name="Nuovo 13 4" xfId="1065" xr:uid="{0AA7451F-7C94-4B6E-89F8-3DD35E64218B}"/>
    <cellStyle name="Nuovo 13 4 2" xfId="2598" xr:uid="{AA324DC9-2E34-4768-AE39-0757FC79BB7D}"/>
    <cellStyle name="Nuovo 13 5" xfId="2599" xr:uid="{BB7A2B5C-31F6-41EB-A704-B19917CBDE66}"/>
    <cellStyle name="Nuovo 14" xfId="1066" xr:uid="{507DCD90-5290-40BD-9656-E5054A22D3DB}"/>
    <cellStyle name="Nuovo 14 2" xfId="1067" xr:uid="{5C82E136-68D7-4CB2-BBAC-6A9499554FEB}"/>
    <cellStyle name="Nuovo 14 3" xfId="1068" xr:uid="{9ACF6B5B-FA46-4C18-8425-D86C22AE3149}"/>
    <cellStyle name="Nuovo 14 3 2" xfId="1069" xr:uid="{40D9394A-021E-40BC-9828-BCC38E609B17}"/>
    <cellStyle name="Nuovo 14 3 2 2" xfId="1070" xr:uid="{9AE478C9-2B16-4A31-AC96-02F34ECD55D3}"/>
    <cellStyle name="Nuovo 14 4" xfId="1071" xr:uid="{76BD6974-50AB-4EC5-BFD2-489BD73771E2}"/>
    <cellStyle name="Nuovo 14 4 2" xfId="2600" xr:uid="{68EB68FA-F5E8-49AE-B9CD-6BB9B76095B7}"/>
    <cellStyle name="Nuovo 14 5" xfId="2601" xr:uid="{83D24AEC-2577-4D77-A5EF-811572E03166}"/>
    <cellStyle name="Nuovo 15" xfId="1072" xr:uid="{2D346738-500B-4F8D-943E-74031F0FA96A}"/>
    <cellStyle name="Nuovo 15 2" xfId="1073" xr:uid="{CA351D2D-DA38-43C4-8988-C1956F0BA6D4}"/>
    <cellStyle name="Nuovo 15 3" xfId="1074" xr:uid="{B5F682B2-1AE1-40C0-A489-E653CB4654C8}"/>
    <cellStyle name="Nuovo 15 3 2" xfId="1075" xr:uid="{5A4FF511-FAB9-4357-8174-F5E3310612ED}"/>
    <cellStyle name="Nuovo 15 3 2 2" xfId="1076" xr:uid="{52B4DD72-B2B5-4CAC-B129-797D51373910}"/>
    <cellStyle name="Nuovo 15 4" xfId="1077" xr:uid="{712E052B-D1E6-4602-A069-549952C2C956}"/>
    <cellStyle name="Nuovo 15 4 2" xfId="2602" xr:uid="{9C195C63-6AAF-4C33-B276-C1440BB1BC56}"/>
    <cellStyle name="Nuovo 15 5" xfId="2603" xr:uid="{DAF740A5-3BF3-4AD3-A059-BAC5D05C4AF8}"/>
    <cellStyle name="Nuovo 16" xfId="1078" xr:uid="{0BF191E4-2799-4DDC-863F-F56D78BD4907}"/>
    <cellStyle name="Nuovo 16 2" xfId="1079" xr:uid="{3358E5EB-BCAE-4F0D-93F5-AEF4564AF0ED}"/>
    <cellStyle name="Nuovo 16 3" xfId="1080" xr:uid="{4B66F001-C7C1-4DE8-B173-0847A85D98DD}"/>
    <cellStyle name="Nuovo 16 3 2" xfId="1081" xr:uid="{CAA95854-9B5F-487D-9219-4F68A7925B1D}"/>
    <cellStyle name="Nuovo 16 3 2 2" xfId="1082" xr:uid="{33804685-8D25-4CB1-A42C-932FD3B4A186}"/>
    <cellStyle name="Nuovo 16 4" xfId="1083" xr:uid="{5B24B917-83CD-461C-AE77-9CC27DD10014}"/>
    <cellStyle name="Nuovo 16 4 2" xfId="2604" xr:uid="{33EA2F22-6CED-4C71-8482-0F54B454012E}"/>
    <cellStyle name="Nuovo 16 5" xfId="2605" xr:uid="{AAB4BBBC-04F5-4E4F-8965-DA9600C84B09}"/>
    <cellStyle name="Nuovo 17" xfId="1084" xr:uid="{2BD015FE-56D0-4806-B2BE-34A3F746A2F2}"/>
    <cellStyle name="Nuovo 17 2" xfId="1085" xr:uid="{87250EC0-1E9E-4A13-9BF1-6AE44F074FBA}"/>
    <cellStyle name="Nuovo 17 3" xfId="1086" xr:uid="{D2A4966C-74C4-417E-B24F-1BAB017CED9D}"/>
    <cellStyle name="Nuovo 17 3 2" xfId="1087" xr:uid="{2AB66D02-0F77-4888-89DC-59A7767F6CBB}"/>
    <cellStyle name="Nuovo 17 3 2 2" xfId="1088" xr:uid="{601EA8B1-C011-4940-AD32-7B4E7810BCC2}"/>
    <cellStyle name="Nuovo 17 4" xfId="1089" xr:uid="{E317E288-A367-4158-BE64-89AD56701672}"/>
    <cellStyle name="Nuovo 17 4 2" xfId="2606" xr:uid="{F38571D0-303B-4C81-8650-544AC6267F68}"/>
    <cellStyle name="Nuovo 17 5" xfId="2607" xr:uid="{94A174EB-0B3F-4F28-B5D5-DF143CAC1679}"/>
    <cellStyle name="Nuovo 18" xfId="1090" xr:uid="{CEB29CA1-7171-4527-AA6C-1838FC6F5CAF}"/>
    <cellStyle name="Nuovo 18 2" xfId="1091" xr:uid="{0E50D803-9478-4A39-BA26-018EED7FED95}"/>
    <cellStyle name="Nuovo 18 3" xfId="1092" xr:uid="{1A916D0F-3B11-4DE7-81DD-536D73653BB9}"/>
    <cellStyle name="Nuovo 18 3 2" xfId="1093" xr:uid="{A895423B-7851-40E9-B400-8D99498080D3}"/>
    <cellStyle name="Nuovo 18 3 2 2" xfId="1094" xr:uid="{F00C89D6-C755-4391-82B0-0E9351D4A1D8}"/>
    <cellStyle name="Nuovo 18 4" xfId="1095" xr:uid="{D35D0EED-7790-4652-B69E-88606C21FEE8}"/>
    <cellStyle name="Nuovo 18 4 2" xfId="2608" xr:uid="{93DE72DC-8BAA-4F62-9F76-5D58D569CC50}"/>
    <cellStyle name="Nuovo 18 5" xfId="2609" xr:uid="{A3697173-40FE-4911-A790-661C0C9A667A}"/>
    <cellStyle name="Nuovo 19" xfId="1096" xr:uid="{C8E14DD9-73CC-45C6-99CF-798495FE9B50}"/>
    <cellStyle name="Nuovo 19 2" xfId="1097" xr:uid="{52EDA9B5-0EE6-4993-9C81-B6CDD72C8DD5}"/>
    <cellStyle name="Nuovo 19 3" xfId="1098" xr:uid="{84DF3B48-8C42-4B7B-81A7-173767C406BE}"/>
    <cellStyle name="Nuovo 19 3 2" xfId="1099" xr:uid="{0F4DCC53-D6DC-435D-B7DA-66B5DDEFCED2}"/>
    <cellStyle name="Nuovo 19 3 2 2" xfId="1100" xr:uid="{6558A5F4-E884-40B1-8F53-05C966D206F9}"/>
    <cellStyle name="Nuovo 19 4" xfId="1101" xr:uid="{C1F7DF3B-1163-43BA-9972-2CF6B984B256}"/>
    <cellStyle name="Nuovo 19 4 2" xfId="2610" xr:uid="{830503DE-763B-46B3-823F-73AED1BF8C3D}"/>
    <cellStyle name="Nuovo 19 5" xfId="2611" xr:uid="{2E875AD6-1673-44C6-B481-247E164932F6}"/>
    <cellStyle name="Nuovo 2" xfId="1102" xr:uid="{947D2F8C-7972-4E16-97CB-3626E2FC5604}"/>
    <cellStyle name="Nuovo 2 2" xfId="1103" xr:uid="{047C2920-314C-447D-9EA0-7A8E0F2F4708}"/>
    <cellStyle name="Nuovo 2 3" xfId="1104" xr:uid="{3D8C53CD-1A57-486B-9CC2-6FFD43B85FFD}"/>
    <cellStyle name="Nuovo 2 3 2" xfId="1105" xr:uid="{2F6C89EE-D7C2-48C3-A005-0B6BB2092AAB}"/>
    <cellStyle name="Nuovo 2 3 2 2" xfId="1106" xr:uid="{6180F856-F564-403A-B382-4EB931E1EEB0}"/>
    <cellStyle name="Nuovo 2 4" xfId="1107" xr:uid="{D249CD2A-E414-48D5-83B7-CA304642FA43}"/>
    <cellStyle name="Nuovo 2 4 2" xfId="2612" xr:uid="{9A604F0D-7614-4BC0-B516-46D273784FC1}"/>
    <cellStyle name="Nuovo 2 5" xfId="2613" xr:uid="{D31F37B1-0E38-410A-B859-6D3E979168E1}"/>
    <cellStyle name="Nuovo 20" xfId="1108" xr:uid="{CEBBA4D6-FE8E-47E1-A1B8-CF2E7A7F3C7D}"/>
    <cellStyle name="Nuovo 20 2" xfId="1109" xr:uid="{5D30614A-FD28-4B08-812C-544D7D368851}"/>
    <cellStyle name="Nuovo 20 3" xfId="1110" xr:uid="{63124266-61D3-44F9-90C7-87747D8FF3C8}"/>
    <cellStyle name="Nuovo 20 3 2" xfId="1111" xr:uid="{DD53BE23-C4E5-4F89-98AA-851966B6B8B6}"/>
    <cellStyle name="Nuovo 20 3 2 2" xfId="1112" xr:uid="{53DB6CEE-F27D-4E01-8FF2-A5AED4DA233D}"/>
    <cellStyle name="Nuovo 20 4" xfId="1113" xr:uid="{B0972869-B492-4C6E-A7BA-865776574A8B}"/>
    <cellStyle name="Nuovo 20 4 2" xfId="2614" xr:uid="{13CD21CF-0A4A-49CE-806B-0C32FEB3B87F}"/>
    <cellStyle name="Nuovo 20 5" xfId="2615" xr:uid="{388F1F1C-8487-46E5-A295-AC7A0149E061}"/>
    <cellStyle name="Nuovo 21" xfId="1114" xr:uid="{DF2E1E2F-DFC0-43FD-99B0-B74F04896D08}"/>
    <cellStyle name="Nuovo 21 2" xfId="1115" xr:uid="{C6865183-B0A9-46BA-88F4-A6157DE54A03}"/>
    <cellStyle name="Nuovo 21 3" xfId="1116" xr:uid="{CACF8301-11F7-4D82-8C84-08C9C5EF8BF5}"/>
    <cellStyle name="Nuovo 21 3 2" xfId="1117" xr:uid="{F147F3E8-9E8E-4A49-9859-B49C2CB94F1D}"/>
    <cellStyle name="Nuovo 21 3 2 2" xfId="1118" xr:uid="{F495920F-4FF4-4EDE-A0F0-5AB1F5387F38}"/>
    <cellStyle name="Nuovo 21 4" xfId="1119" xr:uid="{C1DA68A3-8827-4E9F-B2FD-DFA7170E244E}"/>
    <cellStyle name="Nuovo 21 4 2" xfId="2616" xr:uid="{11B201CA-87F4-4E02-8533-367D6FACD28E}"/>
    <cellStyle name="Nuovo 21 5" xfId="2617" xr:uid="{5350D21B-78D5-4EBD-84BD-D541AAC3430E}"/>
    <cellStyle name="Nuovo 22" xfId="1120" xr:uid="{5F3B1FEC-BD2E-4A58-9C53-7EEEDDFEF2B3}"/>
    <cellStyle name="Nuovo 22 2" xfId="1121" xr:uid="{3B68C7B4-2411-46CE-9CF3-FCFC2D5D6B43}"/>
    <cellStyle name="Nuovo 22 3" xfId="1122" xr:uid="{C6B0FC6C-B918-44FB-8C62-3E421153C953}"/>
    <cellStyle name="Nuovo 22 3 2" xfId="1123" xr:uid="{BF79773A-9447-48CB-83C9-D6E4F244A5EE}"/>
    <cellStyle name="Nuovo 22 3 2 2" xfId="1124" xr:uid="{C3D43289-B278-48FE-9B9A-E38F2EE40594}"/>
    <cellStyle name="Nuovo 22 4" xfId="1125" xr:uid="{633AB64E-D7C8-4B4A-AC03-81B1B3AFE22A}"/>
    <cellStyle name="Nuovo 22 4 2" xfId="2618" xr:uid="{187EA041-CF54-47EB-806B-F423F89CB7D0}"/>
    <cellStyle name="Nuovo 22 5" xfId="2619" xr:uid="{7DA1C3D6-79ED-412B-8D8E-B53D6628ED7A}"/>
    <cellStyle name="Nuovo 23" xfId="1126" xr:uid="{DAA55FC9-A690-4758-A3B0-C987C882BF06}"/>
    <cellStyle name="Nuovo 23 2" xfId="1127" xr:uid="{1F7D6596-7DF4-4930-BA69-416B8F6AD000}"/>
    <cellStyle name="Nuovo 23 3" xfId="1128" xr:uid="{77EE33A2-58CD-4C6D-A86D-158E41AB4280}"/>
    <cellStyle name="Nuovo 23 3 2" xfId="1129" xr:uid="{81261533-6593-4B7E-B23C-57615A4E219B}"/>
    <cellStyle name="Nuovo 23 3 2 2" xfId="1130" xr:uid="{1A7C4688-CF9E-4BBD-965D-99F514836CC6}"/>
    <cellStyle name="Nuovo 23 4" xfId="1131" xr:uid="{8DA90D2B-CE22-4D31-991D-4FA822D5DFF3}"/>
    <cellStyle name="Nuovo 23 4 2" xfId="2620" xr:uid="{F12DB8D8-90DD-44CC-AA55-08E445F7EEAE}"/>
    <cellStyle name="Nuovo 23 5" xfId="2621" xr:uid="{39770165-9040-4CF4-8B53-631714E65F9E}"/>
    <cellStyle name="Nuovo 24" xfId="1132" xr:uid="{6B0E23DF-71D8-4EB6-9AD8-453F567E9775}"/>
    <cellStyle name="Nuovo 24 2" xfId="1133" xr:uid="{231D13E0-5A1D-447A-9290-3008AE6B250F}"/>
    <cellStyle name="Nuovo 24 3" xfId="1134" xr:uid="{6761A03C-198A-4F53-AEB4-1FDE9EF8DAB2}"/>
    <cellStyle name="Nuovo 24 3 2" xfId="1135" xr:uid="{2FB3C184-E078-4425-85B5-5B744720449D}"/>
    <cellStyle name="Nuovo 24 3 2 2" xfId="1136" xr:uid="{A8728E4C-034B-4777-91D3-35F698582DD6}"/>
    <cellStyle name="Nuovo 24 4" xfId="1137" xr:uid="{0B75BF39-84DD-4976-A711-17E1624D1940}"/>
    <cellStyle name="Nuovo 24 4 2" xfId="2622" xr:uid="{AA7889D4-8E6F-4672-A00D-1DA7FE27B461}"/>
    <cellStyle name="Nuovo 24 5" xfId="2623" xr:uid="{A11051E5-7613-40C6-87DF-59E1CC784C34}"/>
    <cellStyle name="Nuovo 25" xfId="1138" xr:uid="{F1AAEE9E-E24F-4C48-A7AB-559417AE21DF}"/>
    <cellStyle name="Nuovo 25 2" xfId="1139" xr:uid="{5A4D2FBB-55BC-422F-96AE-D96E837C6F19}"/>
    <cellStyle name="Nuovo 25 3" xfId="1140" xr:uid="{F8E40BBD-E7CC-4930-B72E-E07E3BDD9B52}"/>
    <cellStyle name="Nuovo 25 3 2" xfId="1141" xr:uid="{3F3E13E5-6155-414B-95C9-3249BA4DEF72}"/>
    <cellStyle name="Nuovo 25 3 2 2" xfId="1142" xr:uid="{72C2A267-4672-4B3A-A27E-35D4176B6808}"/>
    <cellStyle name="Nuovo 25 4" xfId="1143" xr:uid="{ADF98221-654E-45C3-AAAD-A3AFA77E6875}"/>
    <cellStyle name="Nuovo 25 4 2" xfId="2624" xr:uid="{D8352D0C-D937-4F65-AD42-C09611047586}"/>
    <cellStyle name="Nuovo 25 5" xfId="2625" xr:uid="{53033D94-D56E-40DD-805B-ABABC6AC7FEA}"/>
    <cellStyle name="Nuovo 26" xfId="1144" xr:uid="{2146DEEF-BEC1-4AAB-B268-D4B55A1E5731}"/>
    <cellStyle name="Nuovo 26 2" xfId="1145" xr:uid="{6108DDE3-BE6A-4066-A9D5-EDBE82EE396F}"/>
    <cellStyle name="Nuovo 26 3" xfId="1146" xr:uid="{0CA35FB5-203C-4148-ADD0-1DF090C936E5}"/>
    <cellStyle name="Nuovo 26 3 2" xfId="1147" xr:uid="{6A5F42A8-89F5-4FE5-B5D0-320F2FAB6A4B}"/>
    <cellStyle name="Nuovo 26 3 2 2" xfId="1148" xr:uid="{9149EAB4-913E-4B2F-BF9C-6FBB94E49F7A}"/>
    <cellStyle name="Nuovo 26 4" xfId="1149" xr:uid="{53F4B04B-CF16-41D1-8051-02B927ADC0CB}"/>
    <cellStyle name="Nuovo 26 4 2" xfId="2626" xr:uid="{713A8A97-7E16-406D-8162-411BD65D5516}"/>
    <cellStyle name="Nuovo 26 5" xfId="2627" xr:uid="{AC977ADE-4B4D-42FE-905C-97225DFD98BB}"/>
    <cellStyle name="Nuovo 27" xfId="1150" xr:uid="{6770EC4A-D541-487F-8E23-B902F9A2F2D4}"/>
    <cellStyle name="Nuovo 27 2" xfId="1151" xr:uid="{78910FEC-6197-4A06-9803-6C1152FD24E3}"/>
    <cellStyle name="Nuovo 27 3" xfId="1152" xr:uid="{1CEA0102-575D-459B-891D-26BC6D0FB09C}"/>
    <cellStyle name="Nuovo 27 3 2" xfId="1153" xr:uid="{7F36D5F6-90F7-4088-AB8B-F30F0DCA4B5C}"/>
    <cellStyle name="Nuovo 27 3 2 2" xfId="1154" xr:uid="{422D6558-46E7-49AC-BCFD-E6E1093A208F}"/>
    <cellStyle name="Nuovo 27 4" xfId="1155" xr:uid="{7953524B-3F73-4B9D-BBB3-86881F3F551F}"/>
    <cellStyle name="Nuovo 27 4 2" xfId="2628" xr:uid="{C73C278C-8AF9-421F-966C-7D5B789DC7EC}"/>
    <cellStyle name="Nuovo 27 5" xfId="2629" xr:uid="{137D53A4-C87D-4919-846A-CC9AF5B962B9}"/>
    <cellStyle name="Nuovo 28" xfId="1156" xr:uid="{3D7E8F14-E366-46F5-99E9-9832474CC9DB}"/>
    <cellStyle name="Nuovo 28 2" xfId="1157" xr:uid="{C54BE319-8759-4CCB-8E02-640DF4A42692}"/>
    <cellStyle name="Nuovo 28 3" xfId="1158" xr:uid="{AB7F74D5-25BA-43D5-868A-066AFFB27C16}"/>
    <cellStyle name="Nuovo 28 3 2" xfId="1159" xr:uid="{F235D77A-5251-4C10-8D3B-496A4CFD9001}"/>
    <cellStyle name="Nuovo 28 3 2 2" xfId="1160" xr:uid="{B2DD29B8-8B6B-41E9-81AD-3AA02D6FB192}"/>
    <cellStyle name="Nuovo 28 4" xfId="1161" xr:uid="{213941B1-2B5C-4DDF-8E65-DCC529F6E945}"/>
    <cellStyle name="Nuovo 28 4 2" xfId="2630" xr:uid="{75F71DFF-A7FC-481A-B8A6-53C05E206C9F}"/>
    <cellStyle name="Nuovo 28 5" xfId="2631" xr:uid="{9FD6B3B1-146E-4EF4-8AE9-FA489A28590D}"/>
    <cellStyle name="Nuovo 29" xfId="1162" xr:uid="{2F6AE138-EF71-4CB5-98E4-69CE150BB387}"/>
    <cellStyle name="Nuovo 29 2" xfId="1163" xr:uid="{EDA5C32F-0914-4354-9BB1-4B14A17943DC}"/>
    <cellStyle name="Nuovo 29 3" xfId="1164" xr:uid="{EE2A88EF-4994-4739-83C4-C614E24F7AB9}"/>
    <cellStyle name="Nuovo 29 3 2" xfId="1165" xr:uid="{5BCBE797-1432-4257-BBF6-446C4838AE6F}"/>
    <cellStyle name="Nuovo 29 3 2 2" xfId="1166" xr:uid="{55EED733-01A8-49E4-A66B-C3108DD02839}"/>
    <cellStyle name="Nuovo 29 4" xfId="1167" xr:uid="{4E797730-0A4A-4315-B165-BC9535585E79}"/>
    <cellStyle name="Nuovo 29 4 2" xfId="2632" xr:uid="{11CA0EDF-A98B-43A3-BA16-C2B22EAB7FB3}"/>
    <cellStyle name="Nuovo 29 5" xfId="2633" xr:uid="{EFC3B2F2-3C31-4DBA-9C85-76B891A496AE}"/>
    <cellStyle name="Nuovo 3" xfId="1168" xr:uid="{6522D29B-D2DB-495D-A8D2-A709E639FEBB}"/>
    <cellStyle name="Nuovo 3 2" xfId="1169" xr:uid="{18DEFE7B-9CE7-43FB-A1C7-5376DCA389C5}"/>
    <cellStyle name="Nuovo 3 3" xfId="1170" xr:uid="{209520DC-031F-45E5-942C-C6FC6B6E6665}"/>
    <cellStyle name="Nuovo 3 3 2" xfId="1171" xr:uid="{1664E7C7-BBEF-4048-9DB9-54F21C8726AF}"/>
    <cellStyle name="Nuovo 3 3 2 2" xfId="1172" xr:uid="{75AC3980-2AE6-4CA0-8666-34C02CD065D8}"/>
    <cellStyle name="Nuovo 3 4" xfId="1173" xr:uid="{0D14DBDF-CF1E-4B8C-91A5-D3D52A1FCFC4}"/>
    <cellStyle name="Nuovo 3 4 2" xfId="2634" xr:uid="{12A24DBE-2D20-4A76-AAEC-6DD263C2C6C9}"/>
    <cellStyle name="Nuovo 3 5" xfId="2635" xr:uid="{80488481-AE06-45B7-837F-DF80DEDA97DF}"/>
    <cellStyle name="Nuovo 30" xfId="1174" xr:uid="{29F188E0-8EA0-4021-A3A2-4E25DEC22FBE}"/>
    <cellStyle name="Nuovo 30 2" xfId="1175" xr:uid="{A51559E6-82A5-46B0-8F6F-D5046174E207}"/>
    <cellStyle name="Nuovo 30 3" xfId="1176" xr:uid="{DEDB0FEC-B539-4F35-BE82-27D13CD7EEA0}"/>
    <cellStyle name="Nuovo 30 3 2" xfId="1177" xr:uid="{9803263B-37B6-489E-A4CE-46013230E4E7}"/>
    <cellStyle name="Nuovo 30 3 2 2" xfId="1178" xr:uid="{2137F278-5118-41A8-AC70-B5CD04009FCD}"/>
    <cellStyle name="Nuovo 30 4" xfId="1179" xr:uid="{C872C66B-9097-4E8C-A47C-66F1BC57A348}"/>
    <cellStyle name="Nuovo 30 4 2" xfId="2636" xr:uid="{70C4C547-C509-473B-97DB-35646AA5DAAE}"/>
    <cellStyle name="Nuovo 30 5" xfId="2637" xr:uid="{657D838F-F7BA-4DE3-A612-39F4514EC6E3}"/>
    <cellStyle name="Nuovo 31" xfId="1180" xr:uid="{9E722851-487E-427F-8FDE-CFE7775C4344}"/>
    <cellStyle name="Nuovo 31 2" xfId="1181" xr:uid="{88E930DC-35B1-459A-BACB-E477FE6C2463}"/>
    <cellStyle name="Nuovo 31 3" xfId="1182" xr:uid="{831F7719-275F-4D1C-B157-7A469AB61283}"/>
    <cellStyle name="Nuovo 31 3 2" xfId="1183" xr:uid="{B317BD76-1B91-4FCE-8CBA-20EE673D149C}"/>
    <cellStyle name="Nuovo 31 3 2 2" xfId="1184" xr:uid="{F03DC5F0-6BCA-42B7-94B4-EAC88E53968D}"/>
    <cellStyle name="Nuovo 31 4" xfId="1185" xr:uid="{C5D4C7F0-29EA-4D00-85FA-10E85AD417A7}"/>
    <cellStyle name="Nuovo 31 4 2" xfId="2638" xr:uid="{C5F70CE7-0C2D-4785-89F2-2C9E586CE0F1}"/>
    <cellStyle name="Nuovo 31 5" xfId="2639" xr:uid="{6D7DE49A-0C8F-4673-BFB8-C210BADF0B60}"/>
    <cellStyle name="Nuovo 32" xfId="1186" xr:uid="{8FCAF6BD-3D96-44B3-BCA2-D43E499361DD}"/>
    <cellStyle name="Nuovo 32 2" xfId="1187" xr:uid="{9F1860D6-B42A-4F9E-85A9-3BD78F8CC071}"/>
    <cellStyle name="Nuovo 32 3" xfId="1188" xr:uid="{A9B77068-FE7E-4A33-BBB4-084A40641C90}"/>
    <cellStyle name="Nuovo 32 3 2" xfId="1189" xr:uid="{9E819266-D142-4DBD-9CE0-9FE5F8EF20EE}"/>
    <cellStyle name="Nuovo 32 3 2 2" xfId="1190" xr:uid="{8C19D7CB-7C82-4BCE-A524-A8F28F92FB7E}"/>
    <cellStyle name="Nuovo 32 4" xfId="1191" xr:uid="{25872969-B9CB-4EC3-867D-2188AA652274}"/>
    <cellStyle name="Nuovo 32 4 2" xfId="2640" xr:uid="{30EA206C-E76D-4D47-A52B-E86BCE0D3A4B}"/>
    <cellStyle name="Nuovo 32 5" xfId="2641" xr:uid="{2BF49526-A2A6-4B13-A426-8FD5CF62A126}"/>
    <cellStyle name="Nuovo 33" xfId="1192" xr:uid="{14065CB2-FE3A-4510-BDFA-4FB7D9406A0B}"/>
    <cellStyle name="Nuovo 33 2" xfId="1193" xr:uid="{1378D65E-8CB4-46D4-AE79-0A17FCB40024}"/>
    <cellStyle name="Nuovo 33 3" xfId="1194" xr:uid="{E4437AEF-9895-40C0-BE6F-09106FAA6603}"/>
    <cellStyle name="Nuovo 33 3 2" xfId="1195" xr:uid="{D6CFE09F-73D8-4EF4-942C-831D69CF5E0F}"/>
    <cellStyle name="Nuovo 33 3 2 2" xfId="1196" xr:uid="{08F90902-B374-42BA-8774-797E6BE67FC7}"/>
    <cellStyle name="Nuovo 33 4" xfId="1197" xr:uid="{0C1F5D64-8C1A-40A2-AA31-E3CE578D30B5}"/>
    <cellStyle name="Nuovo 33 4 2" xfId="2642" xr:uid="{160946EC-6F8C-451C-AF8B-EE9BAC25D022}"/>
    <cellStyle name="Nuovo 33 5" xfId="2643" xr:uid="{CAF5FB12-2C26-4AED-B163-BE9F6654A44D}"/>
    <cellStyle name="Nuovo 34" xfId="1198" xr:uid="{253A90A5-69DC-40CA-9AF0-16944D382F96}"/>
    <cellStyle name="Nuovo 34 2" xfId="1199" xr:uid="{C2A6EE03-1B23-4202-B612-17C625D66F1B}"/>
    <cellStyle name="Nuovo 34 3" xfId="1200" xr:uid="{71E7E30B-7942-49E2-8EB0-863AC658BC1F}"/>
    <cellStyle name="Nuovo 34 3 2" xfId="1201" xr:uid="{1BCF0902-D06F-441C-B59F-39AE7D3F623B}"/>
    <cellStyle name="Nuovo 34 3 2 2" xfId="1202" xr:uid="{70B35E88-B4AC-4178-8F34-53F98CC12CC1}"/>
    <cellStyle name="Nuovo 34 4" xfId="1203" xr:uid="{0F857965-0CA8-41B2-8103-A5BE547D84C7}"/>
    <cellStyle name="Nuovo 34 4 2" xfId="2644" xr:uid="{946167F2-FA19-4840-8A35-18AEFE001AE0}"/>
    <cellStyle name="Nuovo 34 5" xfId="2645" xr:uid="{4998183A-06EC-4CB8-81E2-5D1BA84AB2F6}"/>
    <cellStyle name="Nuovo 35" xfId="1204" xr:uid="{0AF5161A-F43E-4CA0-9321-759C94D36733}"/>
    <cellStyle name="Nuovo 35 2" xfId="1205" xr:uid="{D51450EA-31E7-493B-9B83-1AE49D25EB2E}"/>
    <cellStyle name="Nuovo 35 3" xfId="1206" xr:uid="{9EE0CA08-E196-4F5A-BB98-431CB5B587B3}"/>
    <cellStyle name="Nuovo 35 3 2" xfId="1207" xr:uid="{3A7C78EF-25B0-49A6-8DE7-AA02D0937A07}"/>
    <cellStyle name="Nuovo 35 3 2 2" xfId="1208" xr:uid="{B23CE072-2AF6-47C2-BBA8-036C4C2C7235}"/>
    <cellStyle name="Nuovo 35 4" xfId="1209" xr:uid="{96568D4F-EC45-4B0D-8A00-2F57821929D8}"/>
    <cellStyle name="Nuovo 35 4 2" xfId="2646" xr:uid="{B4F3B853-835B-4CE6-8028-D9290AA1473F}"/>
    <cellStyle name="Nuovo 35 5" xfId="2647" xr:uid="{33EEB2A1-96D5-4952-982C-CF164F7B1599}"/>
    <cellStyle name="Nuovo 36" xfId="1210" xr:uid="{4FBA6963-8BCC-4D3C-9C20-BFE39B0BA5F4}"/>
    <cellStyle name="Nuovo 36 2" xfId="1211" xr:uid="{6C9FD24C-76EA-4B9B-90C4-47D54DC821D0}"/>
    <cellStyle name="Nuovo 36 3" xfId="1212" xr:uid="{5C35AD92-C671-4CF6-83E2-8E39858E781F}"/>
    <cellStyle name="Nuovo 36 3 2" xfId="1213" xr:uid="{D0C71E7F-FB19-4563-9F27-32357FB3DBAF}"/>
    <cellStyle name="Nuovo 36 3 2 2" xfId="1214" xr:uid="{209CA591-4971-4F53-BE25-22DA6F3D01AE}"/>
    <cellStyle name="Nuovo 36 4" xfId="1215" xr:uid="{6DEB4F5E-D3A2-44AE-A298-B365D188875C}"/>
    <cellStyle name="Nuovo 36 4 2" xfId="2648" xr:uid="{86438AB5-1614-46E3-BC7C-2A60FC46ED6E}"/>
    <cellStyle name="Nuovo 36 5" xfId="2649" xr:uid="{888DC020-2375-4690-B6F4-200029D0014F}"/>
    <cellStyle name="Nuovo 37" xfId="1216" xr:uid="{D3CE3E32-CD59-42A8-B629-A49F006EE399}"/>
    <cellStyle name="Nuovo 37 2" xfId="1217" xr:uid="{3FF5198B-B220-44FC-B5FF-736CA82CF524}"/>
    <cellStyle name="Nuovo 37 3" xfId="1218" xr:uid="{203F5746-ED83-41A4-9883-2500D379221E}"/>
    <cellStyle name="Nuovo 37 3 2" xfId="1219" xr:uid="{F2ADA3EB-40C2-4556-880D-F0D0E8B5C05E}"/>
    <cellStyle name="Nuovo 37 3 2 2" xfId="1220" xr:uid="{829D2989-059B-4622-8C5B-9F620CC4EBE9}"/>
    <cellStyle name="Nuovo 37 4" xfId="1221" xr:uid="{585C0635-11A8-4E95-A200-5FD040F2B1C6}"/>
    <cellStyle name="Nuovo 37 4 2" xfId="2650" xr:uid="{FB65138F-0DA2-40F7-BB9A-4739C4407553}"/>
    <cellStyle name="Nuovo 37 5" xfId="2651" xr:uid="{90191E06-56F6-4E43-8121-CF7E713CE96A}"/>
    <cellStyle name="Nuovo 38" xfId="1222" xr:uid="{E875806D-8515-447F-B4DB-40BCC6FD360B}"/>
    <cellStyle name="Nuovo 38 2" xfId="1223" xr:uid="{83D88A31-A535-4E02-A48E-96B50F3C17A4}"/>
    <cellStyle name="Nuovo 38 3" xfId="1224" xr:uid="{1312F536-D991-427B-B263-FEF7AD261EF3}"/>
    <cellStyle name="Nuovo 38 3 2" xfId="1225" xr:uid="{2FDFFEC1-6A93-4CD8-B8C4-40634286B33E}"/>
    <cellStyle name="Nuovo 38 3 2 2" xfId="1226" xr:uid="{393358FA-6159-41D1-A21C-257E4E02ECE0}"/>
    <cellStyle name="Nuovo 38 4" xfId="1227" xr:uid="{543176BE-F93B-4FC4-8CA4-BB31CC09041D}"/>
    <cellStyle name="Nuovo 38 4 2" xfId="2652" xr:uid="{D56D35B4-628A-46DD-8D13-C8D288B20EF0}"/>
    <cellStyle name="Nuovo 38 5" xfId="2653" xr:uid="{8629F632-C370-4A4F-8804-85D2551047F0}"/>
    <cellStyle name="Nuovo 39" xfId="1228" xr:uid="{77237335-7A76-4809-9B0B-9D592847B216}"/>
    <cellStyle name="Nuovo 39 2" xfId="1229" xr:uid="{ECF89913-ADFD-487E-83FC-109A5E102441}"/>
    <cellStyle name="Nuovo 39 3" xfId="1230" xr:uid="{423BBCFC-24FB-47FA-9C84-41D09377AF05}"/>
    <cellStyle name="Nuovo 39 3 2" xfId="1231" xr:uid="{AA294429-BD20-48FC-88ED-AACAD99984DA}"/>
    <cellStyle name="Nuovo 39 3 2 2" xfId="1232" xr:uid="{598196F9-3371-4BFC-906E-BC8B21500C93}"/>
    <cellStyle name="Nuovo 39 4" xfId="1233" xr:uid="{8184B56C-786F-4E27-B4C1-80C70BE2F853}"/>
    <cellStyle name="Nuovo 39 4 2" xfId="2654" xr:uid="{06B61427-05A3-4834-A4C6-CAFB31764F5A}"/>
    <cellStyle name="Nuovo 39 5" xfId="2655" xr:uid="{C69F8406-8A48-4DD0-80B6-B33174FF0813}"/>
    <cellStyle name="Nuovo 4" xfId="1234" xr:uid="{E50FC2B6-097F-4637-87D7-2C25BC2140DF}"/>
    <cellStyle name="Nuovo 4 2" xfId="1235" xr:uid="{8E310FE2-230B-4DB1-98DA-8E21B68462B7}"/>
    <cellStyle name="Nuovo 4 3" xfId="1236" xr:uid="{BD646420-D6F7-42FD-90BD-3EAD432B3B81}"/>
    <cellStyle name="Nuovo 4 3 2" xfId="1237" xr:uid="{45B2FA94-B401-4097-A0EE-3FB29B6981AE}"/>
    <cellStyle name="Nuovo 4 3 2 2" xfId="1238" xr:uid="{1AD8B4C7-9B54-4234-BCF6-BA4F10C2030C}"/>
    <cellStyle name="Nuovo 4 4" xfId="1239" xr:uid="{48B9ADB9-53AB-466E-9691-1EB024CB0364}"/>
    <cellStyle name="Nuovo 4 4 2" xfId="2656" xr:uid="{7E587199-2CB0-4FCA-B327-1FE214AB1E53}"/>
    <cellStyle name="Nuovo 4 5" xfId="2657" xr:uid="{B73C4846-F96C-486F-A028-45705008B9FB}"/>
    <cellStyle name="Nuovo 40" xfId="1240" xr:uid="{3A7A687F-468E-4C46-AE94-04FC4BDE7275}"/>
    <cellStyle name="Nuovo 40 2" xfId="1241" xr:uid="{B6950EC1-6E5C-4977-8FCB-3751E57F9DDD}"/>
    <cellStyle name="Nuovo 40 3" xfId="1242" xr:uid="{82BF16C4-07A3-4653-A7FF-6253BB9CFD1F}"/>
    <cellStyle name="Nuovo 40 3 2" xfId="1243" xr:uid="{C336BB3B-0EC7-494A-A42C-22AC9C8EB1C6}"/>
    <cellStyle name="Nuovo 40 3 2 2" xfId="1244" xr:uid="{47614AF4-A87D-4748-A44A-B14F69409CCB}"/>
    <cellStyle name="Nuovo 40 4" xfId="1245" xr:uid="{38B556BC-7890-47D8-8962-447DDF3A703D}"/>
    <cellStyle name="Nuovo 40 4 2" xfId="2658" xr:uid="{CEDA4F7C-993E-4321-9B69-DAC5A743A3FF}"/>
    <cellStyle name="Nuovo 40 5" xfId="2659" xr:uid="{6559B7E5-5E9D-408F-A9B3-AF211195303A}"/>
    <cellStyle name="Nuovo 41" xfId="1246" xr:uid="{8EE98B3B-FD7C-438A-A15B-D271539E2A84}"/>
    <cellStyle name="Nuovo 41 2" xfId="1247" xr:uid="{1F7D539C-752A-4CE9-A626-10766ADD2EEC}"/>
    <cellStyle name="Nuovo 41 3" xfId="1248" xr:uid="{FC2FDFAB-588D-4626-B379-76731DABC175}"/>
    <cellStyle name="Nuovo 41 3 2" xfId="1249" xr:uid="{F6C4F35B-0D0C-4CB7-8716-8B51912A05D3}"/>
    <cellStyle name="Nuovo 41 3 2 2" xfId="1250" xr:uid="{DB151E05-B698-4DEC-ACBF-F1BAAE2ED2C4}"/>
    <cellStyle name="Nuovo 41 4" xfId="1251" xr:uid="{E389867F-92ED-4530-AB79-7F0E2FC20EDD}"/>
    <cellStyle name="Nuovo 41 4 2" xfId="2660" xr:uid="{4474B214-5C0E-484F-BBE2-3598C0758375}"/>
    <cellStyle name="Nuovo 41 5" xfId="2661" xr:uid="{ABC25BBA-F279-4781-8344-1430B8BF3FE6}"/>
    <cellStyle name="Nuovo 42" xfId="1252" xr:uid="{10BEED00-A276-47E7-A84E-87E0DC87658E}"/>
    <cellStyle name="Nuovo 42 2" xfId="1253" xr:uid="{130D00CC-C4AA-44FF-B0C5-F0EBAC4751E1}"/>
    <cellStyle name="Nuovo 42 3" xfId="1254" xr:uid="{2B869A95-A4C2-49F6-9A66-04C0D8B2811D}"/>
    <cellStyle name="Nuovo 42 3 2" xfId="1255" xr:uid="{ED6C7AF1-F510-44CB-A917-836794A4AED2}"/>
    <cellStyle name="Nuovo 42 3 2 2" xfId="1256" xr:uid="{1011F019-FA0E-419C-8F1D-F4B105F279E9}"/>
    <cellStyle name="Nuovo 42 4" xfId="1257" xr:uid="{D3DF015D-E99A-43E7-9D1A-376201BC63AC}"/>
    <cellStyle name="Nuovo 42 4 2" xfId="2662" xr:uid="{E5508754-C890-4D10-905B-3F4A1E327DA5}"/>
    <cellStyle name="Nuovo 42 5" xfId="2663" xr:uid="{32B51CC1-6B41-452D-81FB-D140DF74F796}"/>
    <cellStyle name="Nuovo 43" xfId="1258" xr:uid="{BA773E3E-9E1B-4B39-9128-E68A55D73735}"/>
    <cellStyle name="Nuovo 43 2" xfId="1259" xr:uid="{E0C21611-F31A-47E3-B7D0-84638798F761}"/>
    <cellStyle name="Nuovo 43 3" xfId="1260" xr:uid="{2E327A3C-0151-4C1F-B227-1FBFC107E55B}"/>
    <cellStyle name="Nuovo 43 3 2" xfId="1261" xr:uid="{143D7DC9-7D7E-4ABB-A430-21C656C91693}"/>
    <cellStyle name="Nuovo 43 3 2 2" xfId="1262" xr:uid="{18F97126-F4E6-407E-80F5-9EAA0CE0CC5D}"/>
    <cellStyle name="Nuovo 43 4" xfId="1263" xr:uid="{C4B11CB5-1719-4DB7-B308-84193D81A77D}"/>
    <cellStyle name="Nuovo 43 4 2" xfId="2664" xr:uid="{581AB5B0-727E-48D1-B485-FECC808A88B2}"/>
    <cellStyle name="Nuovo 43 5" xfId="2665" xr:uid="{5594A6E9-2184-4556-A450-ADBD74A2A830}"/>
    <cellStyle name="Nuovo 44" xfId="1264" xr:uid="{8F5DA5A7-2921-4287-BAAB-6FB8E1920F70}"/>
    <cellStyle name="Nuovo 44 2" xfId="1265" xr:uid="{D67AECBE-3570-41D2-83D5-FED4FE955EF9}"/>
    <cellStyle name="Nuovo 44 3" xfId="1266" xr:uid="{1E97A4DD-201E-48B8-966C-056FA03B1290}"/>
    <cellStyle name="Nuovo 44 3 2" xfId="1267" xr:uid="{9CCB6C7D-906A-4B14-A216-465E0B959F9C}"/>
    <cellStyle name="Nuovo 44 3 2 2" xfId="1268" xr:uid="{4B779271-CBE3-4C01-BE8D-6A8252AB5267}"/>
    <cellStyle name="Nuovo 44 4" xfId="1269" xr:uid="{36EAC084-9378-4B4A-A9AA-DC1BBD757000}"/>
    <cellStyle name="Nuovo 44 4 2" xfId="2666" xr:uid="{1FCA31FC-6238-4CDA-ACA0-94F707D0A072}"/>
    <cellStyle name="Nuovo 44 5" xfId="2667" xr:uid="{AAEB1300-BBCA-470A-9EBC-6A739311AB77}"/>
    <cellStyle name="Nuovo 45" xfId="1270" xr:uid="{4A4B5CE4-3C9B-4063-B55D-C988A3D34781}"/>
    <cellStyle name="Nuovo 46" xfId="1271" xr:uid="{ED2452FB-9EE3-4804-A3C4-24241985B3FF}"/>
    <cellStyle name="Nuovo 46 2" xfId="1272" xr:uid="{0BF067CB-C4A1-4F1F-868A-244E584C5EFC}"/>
    <cellStyle name="Nuovo 46 2 2" xfId="1273" xr:uid="{D3B7365F-4B74-4DD0-9085-8CF350B4A682}"/>
    <cellStyle name="Nuovo 47" xfId="1274" xr:uid="{02B4B7A6-9294-4BE3-A19E-17CC934F8627}"/>
    <cellStyle name="Nuovo 47 2" xfId="2668" xr:uid="{9C582170-DB8C-4CF9-AFD5-A3BBACD94CCA}"/>
    <cellStyle name="Nuovo 48" xfId="2669" xr:uid="{FC0E83FB-4EBE-43E0-8F58-963D0F3E4759}"/>
    <cellStyle name="Nuovo 5" xfId="1275" xr:uid="{19750717-7779-4926-8D7E-166682A8FAE5}"/>
    <cellStyle name="Nuovo 5 2" xfId="1276" xr:uid="{29AF5370-F933-4171-9BA3-B0F43D70B1FF}"/>
    <cellStyle name="Nuovo 5 3" xfId="1277" xr:uid="{68856B13-2B70-4F3D-B7AB-39668184B95A}"/>
    <cellStyle name="Nuovo 5 3 2" xfId="1278" xr:uid="{34B8501C-D452-4FEF-97D6-BDECA8BDC152}"/>
    <cellStyle name="Nuovo 5 3 2 2" xfId="1279" xr:uid="{F4281A4A-07F2-465B-BB80-63D64A88AF52}"/>
    <cellStyle name="Nuovo 5 4" xfId="1280" xr:uid="{560F4115-F7D8-489F-AE08-CADA7216CB96}"/>
    <cellStyle name="Nuovo 5 4 2" xfId="2670" xr:uid="{E2185B12-6598-46D9-B5AF-C54B68F8425D}"/>
    <cellStyle name="Nuovo 5 5" xfId="2671" xr:uid="{5FD3ADB5-47FD-47CC-99DC-1A7BB24D78B5}"/>
    <cellStyle name="Nuovo 6" xfId="1281" xr:uid="{2BD5FD4E-C2D7-4665-BA45-93F3D30B80A2}"/>
    <cellStyle name="Nuovo 6 2" xfId="1282" xr:uid="{B72F892A-ABD4-47C6-9C51-6B26AE3ECD84}"/>
    <cellStyle name="Nuovo 6 3" xfId="1283" xr:uid="{635691A1-0315-4E54-BDD6-9B9932F3F3CC}"/>
    <cellStyle name="Nuovo 6 3 2" xfId="1284" xr:uid="{88470A7E-36C5-4B0E-B37F-4E035851FDAA}"/>
    <cellStyle name="Nuovo 6 3 2 2" xfId="1285" xr:uid="{CAEA6DDC-F061-4052-BA93-FAC1DDCF4980}"/>
    <cellStyle name="Nuovo 6 4" xfId="1286" xr:uid="{47733EF4-CA5D-4DA3-B56E-5190E7A9B27A}"/>
    <cellStyle name="Nuovo 6 4 2" xfId="2672" xr:uid="{62B85602-702E-4FF0-8C4A-DB161C25B95E}"/>
    <cellStyle name="Nuovo 6 5" xfId="2673" xr:uid="{85F78DA2-5577-43E4-8AF9-E16FD8C788C1}"/>
    <cellStyle name="Nuovo 7" xfId="1287" xr:uid="{A86C5DB1-1518-45B0-87C2-003D0A9E53CB}"/>
    <cellStyle name="Nuovo 7 2" xfId="1288" xr:uid="{3E7156CB-096B-40AC-BF70-DEFED39401FB}"/>
    <cellStyle name="Nuovo 7 3" xfId="1289" xr:uid="{D430A978-A9E4-4A5E-9FCF-6111987458B6}"/>
    <cellStyle name="Nuovo 7 3 2" xfId="1290" xr:uid="{3F6EDB41-0CAC-4E8F-A52D-F61BE62BB6B1}"/>
    <cellStyle name="Nuovo 7 3 2 2" xfId="1291" xr:uid="{4C403BFB-2CD9-481A-B3FB-14429091542C}"/>
    <cellStyle name="Nuovo 7 4" xfId="1292" xr:uid="{C4EEC6A4-46F4-4F3D-BF49-08001B5758C6}"/>
    <cellStyle name="Nuovo 7 4 2" xfId="2674" xr:uid="{BFF2EABD-EDA1-4339-A61F-AA9993A1C492}"/>
    <cellStyle name="Nuovo 7 5" xfId="2675" xr:uid="{51D7B0B4-CB8D-4649-AD96-CBF1D9C1AA12}"/>
    <cellStyle name="Nuovo 8" xfId="1293" xr:uid="{A2BD5618-8362-44E2-995D-3F995B742F90}"/>
    <cellStyle name="Nuovo 8 2" xfId="1294" xr:uid="{7CC0B55C-23CD-43F9-AAC7-8E73023ECDE1}"/>
    <cellStyle name="Nuovo 8 3" xfId="1295" xr:uid="{DC515AD1-C5E6-48A6-B43F-A6A77E28B6AB}"/>
    <cellStyle name="Nuovo 8 3 2" xfId="1296" xr:uid="{13F935FE-804E-4728-A44D-57ABAD2DADE1}"/>
    <cellStyle name="Nuovo 8 3 2 2" xfId="1297" xr:uid="{8B36D95F-05DD-4A30-9CE4-D1E8E5246860}"/>
    <cellStyle name="Nuovo 8 4" xfId="1298" xr:uid="{0C2EE39D-E15B-4255-B5AF-9159C344AEF8}"/>
    <cellStyle name="Nuovo 8 4 2" xfId="2676" xr:uid="{7F302A11-91B1-4F2E-9C3A-23CE5CF2B47D}"/>
    <cellStyle name="Nuovo 8 5" xfId="2677" xr:uid="{5A587AC3-3DF3-4DD5-B5DC-AB948AAA9E1F}"/>
    <cellStyle name="Nuovo 9" xfId="1299" xr:uid="{359FB339-D8D1-4E15-9CE7-FA836C58423E}"/>
    <cellStyle name="Nuovo 9 2" xfId="1300" xr:uid="{F0646D7E-CACF-4C07-B587-845C6D8BDA3A}"/>
    <cellStyle name="Nuovo 9 3" xfId="1301" xr:uid="{9906A9A1-DFD0-4528-87A8-FB8524EB06AC}"/>
    <cellStyle name="Nuovo 9 3 2" xfId="1302" xr:uid="{574BD230-1B97-4323-827B-8ABD3EA24A14}"/>
    <cellStyle name="Nuovo 9 3 2 2" xfId="1303" xr:uid="{E14ACA50-153E-42ED-B3E3-80B8F773A80A}"/>
    <cellStyle name="Nuovo 9 4" xfId="1304" xr:uid="{7B96ECF3-5D0E-42A1-BAA2-FC04C1ADD87D}"/>
    <cellStyle name="Nuovo 9 4 2" xfId="2678" xr:uid="{EF936C49-A968-4653-82BB-FFFE22856775}"/>
    <cellStyle name="Nuovo 9 5" xfId="2679" xr:uid="{BF85AF29-87B7-42EB-9C50-A17360156583}"/>
    <cellStyle name="Output" xfId="12" builtinId="21" customBuiltin="1"/>
    <cellStyle name="Output 2" xfId="1305" xr:uid="{64A0192A-F490-470E-91AC-9FC9D8ADCE9E}"/>
    <cellStyle name="Output 2 2" xfId="1306" xr:uid="{42EF3823-D9AB-4DE5-8EF8-536676C24640}"/>
    <cellStyle name="Output 2 2 2" xfId="1995" xr:uid="{AEF0507C-BB92-48F4-A126-8757821EB3AE}"/>
    <cellStyle name="Output 2 2 3" xfId="1996" xr:uid="{319F7DFC-DAEF-4483-9116-C389A37C24D7}"/>
    <cellStyle name="Output 2 2 4" xfId="1997" xr:uid="{A5207DBC-2C99-4A23-8D02-1B2563683D64}"/>
    <cellStyle name="Output 2 2 5" xfId="1998" xr:uid="{0312EB76-D9F7-49EE-8A84-D1F27B678113}"/>
    <cellStyle name="Output 2 3" xfId="1307" xr:uid="{B05A16CC-BE52-4962-B04C-E73E27FE6244}"/>
    <cellStyle name="Output 2 4" xfId="1999" xr:uid="{EF82265C-F74B-4A84-A7BB-3DAF4BD3E629}"/>
    <cellStyle name="Output 2 5" xfId="2000" xr:uid="{D7009500-A6E3-4ACC-A618-07911A802CB3}"/>
    <cellStyle name="Output 2 6" xfId="2001" xr:uid="{37F31B2B-6BCA-4D62-BB10-AC33B499DFA5}"/>
    <cellStyle name="Output 3" xfId="1308" xr:uid="{8B2A3085-81F9-42FE-884B-6285B70E231D}"/>
    <cellStyle name="Output 3 2" xfId="2680" xr:uid="{C8378AF2-4A2D-444F-AE5B-676D184467D9}"/>
    <cellStyle name="Percen - Type1" xfId="1309" xr:uid="{74F40DBB-B704-46D8-BA21-9A415192858B}"/>
    <cellStyle name="Percent" xfId="1" builtinId="5"/>
    <cellStyle name="Percent 2" xfId="1310" xr:uid="{06763AA3-1E98-4EB0-8C26-AF9C5FAC908A}"/>
    <cellStyle name="Percent 2 2" xfId="1311" xr:uid="{8F5F3C15-073B-4FF5-990B-47FEED63687F}"/>
    <cellStyle name="Percent 2 2 2" xfId="2681" xr:uid="{38D4247D-70F5-4937-A943-AFC4F65B38AF}"/>
    <cellStyle name="Percent 2 2 3" xfId="2682" xr:uid="{CCF53BED-25AA-4095-AC04-DB6E0835C98C}"/>
    <cellStyle name="Percent 2 2 3 2" xfId="2683" xr:uid="{293CDD71-6523-4A04-A4D4-B7BDF58A6F43}"/>
    <cellStyle name="Percent 2 2 4" xfId="2684" xr:uid="{CF11BCD9-E633-425B-94A3-EDAB87C391BD}"/>
    <cellStyle name="Percent 2 3" xfId="2002" xr:uid="{92082E8A-7789-4692-8A0C-A2DCAC0666DC}"/>
    <cellStyle name="Percent 2 3 2" xfId="2685" xr:uid="{25C00771-8576-4DF6-A178-03157925EFB2}"/>
    <cellStyle name="Percent 3" xfId="1312" xr:uid="{4A56546B-5602-4A3E-B9F7-92802BEB3B45}"/>
    <cellStyle name="Percent 3 2" xfId="1313" xr:uid="{904AC0AF-8E3C-4A73-99BB-B9BEDCD2CC82}"/>
    <cellStyle name="Percent 3 2 2" xfId="1314" xr:uid="{6B41FBF0-0054-4FA2-8680-0869075A29EC}"/>
    <cellStyle name="Percent 3 3" xfId="1315" xr:uid="{C2C561A0-94B0-4ADA-9C00-0F199BED95F1}"/>
    <cellStyle name="Percent 3 3 2" xfId="1316" xr:uid="{2AA90F94-FEF6-42BA-BB4C-F323F3C3AE02}"/>
    <cellStyle name="Percent 3 3 2 2" xfId="1317" xr:uid="{84A9B944-7B07-4214-9F0D-61207CA071F8}"/>
    <cellStyle name="Percent 3 4" xfId="2686" xr:uid="{823E775D-EE22-44D7-AF3B-9EDF8DFAD8A6}"/>
    <cellStyle name="Percent 3 4 2" xfId="2687" xr:uid="{CECF45A5-DCFB-45D4-8F04-AEDFF5C4213B}"/>
    <cellStyle name="Percent 4" xfId="1318" xr:uid="{4D74AA0C-5557-4B11-9303-E19644C7FEB7}"/>
    <cellStyle name="Percent 5" xfId="2688" xr:uid="{842D77B7-FC18-4663-93E9-23C0BE388215}"/>
    <cellStyle name="Percentuale 10" xfId="1319" xr:uid="{5EA53BD1-06D6-496F-A15A-44DA8F65F0CE}"/>
    <cellStyle name="Percentuale 10 2" xfId="1320" xr:uid="{1676CB39-C921-4F8A-A8EA-CE1C5931ADB2}"/>
    <cellStyle name="Percentuale 10 3" xfId="1321" xr:uid="{EA2193D6-D8F2-4E4A-B97F-FEAD8BB7F44C}"/>
    <cellStyle name="Percentuale 10 3 2" xfId="1322" xr:uid="{90D786DD-CEF0-4C5E-898D-0EB5139A9B69}"/>
    <cellStyle name="Percentuale 10 3 2 2" xfId="1323" xr:uid="{84447953-A5C8-40E6-9ACD-12BFC7C167C8}"/>
    <cellStyle name="Percentuale 10 4" xfId="1324" xr:uid="{C5F27E63-8466-41CD-99E2-E1A22E461E68}"/>
    <cellStyle name="Percentuale 10 4 2" xfId="2689" xr:uid="{A9A23266-C367-4D5B-80A7-F3B5456B4083}"/>
    <cellStyle name="Percentuale 10 5" xfId="2690" xr:uid="{E8C5FBE7-D931-4663-A9F8-81DBB58E96B8}"/>
    <cellStyle name="Percentuale 11" xfId="1325" xr:uid="{A9BD9268-A133-41AA-AE3F-3E1E1129F7FA}"/>
    <cellStyle name="Percentuale 11 2" xfId="1326" xr:uid="{F7B4114D-F21A-4BA7-BCFD-C7989249A04F}"/>
    <cellStyle name="Percentuale 11 3" xfId="1327" xr:uid="{F62B7203-2F8B-436E-A04B-052E92F56D22}"/>
    <cellStyle name="Percentuale 11 3 2" xfId="1328" xr:uid="{F3F6D6E8-4AAF-46A0-BD41-40CCC6624F6F}"/>
    <cellStyle name="Percentuale 11 3 2 2" xfId="1329" xr:uid="{FC23E83D-FFEA-406E-BA01-4B94CC4A2227}"/>
    <cellStyle name="Percentuale 11 4" xfId="1330" xr:uid="{EBC7570E-4F5C-4421-9F34-C4E7C3173C5D}"/>
    <cellStyle name="Percentuale 11 4 2" xfId="2691" xr:uid="{2B6104E3-70EF-4118-B8FE-21303EC376EF}"/>
    <cellStyle name="Percentuale 11 5" xfId="2692" xr:uid="{AD16A4A8-ED5B-486E-9C5B-D45A57781D63}"/>
    <cellStyle name="Percentuale 12" xfId="1331" xr:uid="{1F8A5373-8BAD-493F-A70F-DE1D8E32A1E4}"/>
    <cellStyle name="Percentuale 12 2" xfId="1332" xr:uid="{4D7DB394-846D-4F3B-B0C7-0BF2A9768F76}"/>
    <cellStyle name="Percentuale 12 3" xfId="1333" xr:uid="{85C36116-DD90-4ECA-A1F9-037E7C3C476B}"/>
    <cellStyle name="Percentuale 12 3 2" xfId="1334" xr:uid="{E0356EF7-064F-4A42-A6C3-A1C173148704}"/>
    <cellStyle name="Percentuale 12 3 2 2" xfId="1335" xr:uid="{A013B03A-7E33-4FAC-87AF-C95941BD0547}"/>
    <cellStyle name="Percentuale 12 4" xfId="1336" xr:uid="{61C2D6B1-9298-4513-B7A6-29C81A863A85}"/>
    <cellStyle name="Percentuale 12 4 2" xfId="2693" xr:uid="{2B449C95-6A27-4AA0-94B5-0027766BC714}"/>
    <cellStyle name="Percentuale 12 5" xfId="2694" xr:uid="{7D50D1B0-C46D-43DB-9A36-BA4B5E30D5F7}"/>
    <cellStyle name="Percentuale 13" xfId="1337" xr:uid="{373EAD36-D032-4F01-B7E0-C0B83E8BF4F5}"/>
    <cellStyle name="Percentuale 13 2" xfId="1338" xr:uid="{12ABAF59-E29D-412E-ADEA-9A53759EB6AF}"/>
    <cellStyle name="Percentuale 13 3" xfId="1339" xr:uid="{894473E8-175E-4A04-A55D-D7D45791F486}"/>
    <cellStyle name="Percentuale 13 3 2" xfId="1340" xr:uid="{447DDA96-3A43-42AE-B6DE-FD4C4D383E6E}"/>
    <cellStyle name="Percentuale 13 3 2 2" xfId="1341" xr:uid="{5DFD2DC8-41E0-4B79-9D08-59939A50392A}"/>
    <cellStyle name="Percentuale 13 4" xfId="1342" xr:uid="{1D09120C-D7EA-4BA2-B10F-B0C5496A287F}"/>
    <cellStyle name="Percentuale 13 4 2" xfId="2695" xr:uid="{FAEE19FA-A033-42BD-ACA8-C17274CE88F9}"/>
    <cellStyle name="Percentuale 13 5" xfId="2696" xr:uid="{65D36EF6-5462-4E3A-8DDA-AA9C4DC89230}"/>
    <cellStyle name="Percentuale 14" xfId="1343" xr:uid="{68468CAF-FB28-42CA-BE20-95F5C942DE76}"/>
    <cellStyle name="Percentuale 14 2" xfId="1344" xr:uid="{59D31AF6-0AE1-4419-8912-917688280DA7}"/>
    <cellStyle name="Percentuale 14 3" xfId="1345" xr:uid="{A0EECFBE-843B-4E28-AED5-59A7D95B6B62}"/>
    <cellStyle name="Percentuale 14 3 2" xfId="1346" xr:uid="{2F46B61A-438E-4544-A5BD-8738FACCF555}"/>
    <cellStyle name="Percentuale 14 3 2 2" xfId="1347" xr:uid="{FD84845F-BD5A-418C-B026-D917686C6BF2}"/>
    <cellStyle name="Percentuale 14 4" xfId="1348" xr:uid="{D196E300-3F92-4C41-BC6D-9EAD46225A6A}"/>
    <cellStyle name="Percentuale 14 4 2" xfId="2697" xr:uid="{F49DAC75-4A0D-4210-8884-F2D2BB5024EC}"/>
    <cellStyle name="Percentuale 14 5" xfId="2698" xr:uid="{829D2338-BED3-4B56-BC8A-8E25281CBBE6}"/>
    <cellStyle name="Percentuale 15" xfId="1349" xr:uid="{CB13F303-E094-4CEC-AF7B-2D8567A57E9E}"/>
    <cellStyle name="Percentuale 15 2" xfId="1350" xr:uid="{37A669C3-EF91-4773-8982-F1FDC86C9B42}"/>
    <cellStyle name="Percentuale 15 3" xfId="1351" xr:uid="{F8CCA9A6-E8E4-4059-A5E8-64E836474FFB}"/>
    <cellStyle name="Percentuale 15 3 2" xfId="1352" xr:uid="{5E6FBFB2-08D5-44D7-AE49-5F7F2B8281CC}"/>
    <cellStyle name="Percentuale 15 3 2 2" xfId="1353" xr:uid="{A4A5AE68-B5F8-482F-AE70-160D8DFFDE5C}"/>
    <cellStyle name="Percentuale 15 4" xfId="1354" xr:uid="{3ED3182A-56E5-4116-B614-2E9DF4B22A5E}"/>
    <cellStyle name="Percentuale 15 4 2" xfId="2699" xr:uid="{DE5725FF-2257-4591-B6CD-7AC2777FEF18}"/>
    <cellStyle name="Percentuale 15 5" xfId="2700" xr:uid="{CCB1A77E-880E-4552-8085-168DBA2A410A}"/>
    <cellStyle name="Percentuale 16" xfId="1355" xr:uid="{80C151CF-314C-4DAA-A437-2F5C181CC771}"/>
    <cellStyle name="Percentuale 16 2" xfId="1356" xr:uid="{D47A0C52-B30A-4779-A400-85A43A93ED36}"/>
    <cellStyle name="Percentuale 16 3" xfId="1357" xr:uid="{8C0BC156-5CB1-48B3-A78E-5BBBF5D749C7}"/>
    <cellStyle name="Percentuale 16 3 2" xfId="1358" xr:uid="{85F6DA76-DA59-4AB5-93AD-68B38BF3CD86}"/>
    <cellStyle name="Percentuale 16 3 2 2" xfId="1359" xr:uid="{7697C3E1-5758-4F23-97D2-0EDD997F53EF}"/>
    <cellStyle name="Percentuale 16 4" xfId="1360" xr:uid="{F752632C-B22D-481A-A2FB-9933719B3122}"/>
    <cellStyle name="Percentuale 16 4 2" xfId="2701" xr:uid="{B4A72CF0-0EA5-4C32-BE7C-869044BF4DFB}"/>
    <cellStyle name="Percentuale 16 5" xfId="2702" xr:uid="{747CD83F-BC61-44AE-9489-11234CFC6242}"/>
    <cellStyle name="Percentuale 17" xfId="1361" xr:uid="{AA2D10AF-9330-4209-86EE-0C933EDDCB54}"/>
    <cellStyle name="Percentuale 17 2" xfId="1362" xr:uid="{E2105A24-616D-413A-AE55-19EF98E293C3}"/>
    <cellStyle name="Percentuale 17 3" xfId="1363" xr:uid="{4522768F-A6AD-41CC-A839-899D226F7162}"/>
    <cellStyle name="Percentuale 17 3 2" xfId="1364" xr:uid="{C5C442B0-459E-4E22-8F42-A4C199442863}"/>
    <cellStyle name="Percentuale 17 3 2 2" xfId="1365" xr:uid="{CCC87006-FFA1-45FC-A4EF-4EDA0B7E578F}"/>
    <cellStyle name="Percentuale 17 4" xfId="1366" xr:uid="{C0254F49-28BE-431B-B9BC-A53980988E1A}"/>
    <cellStyle name="Percentuale 17 4 2" xfId="2703" xr:uid="{83D3F396-4081-4024-BDBD-0CA9555B04CD}"/>
    <cellStyle name="Percentuale 17 5" xfId="2704" xr:uid="{269DD2B6-B964-4F76-8795-1D4A7556BE09}"/>
    <cellStyle name="Percentuale 18" xfId="1367" xr:uid="{7B5EE9C8-9AF8-46E9-8C9B-3750EF85FDA0}"/>
    <cellStyle name="Percentuale 18 2" xfId="1368" xr:uid="{32DB2942-D484-44DD-A4FF-5C56DA8D7FB8}"/>
    <cellStyle name="Percentuale 18 3" xfId="1369" xr:uid="{FEA55FDF-B954-41A1-AF74-C15543ACDF0C}"/>
    <cellStyle name="Percentuale 18 3 2" xfId="1370" xr:uid="{35230E50-E9CB-40B9-BFA0-EBCE84E94B33}"/>
    <cellStyle name="Percentuale 18 3 2 2" xfId="1371" xr:uid="{21C01551-565A-46FB-9AA3-5C9B8A86AD8E}"/>
    <cellStyle name="Percentuale 18 4" xfId="1372" xr:uid="{243296DE-2A5F-45F7-977B-EB9F0BE470FB}"/>
    <cellStyle name="Percentuale 18 4 2" xfId="2705" xr:uid="{14522051-6B62-4DA6-9B92-59FBF1C6FCFA}"/>
    <cellStyle name="Percentuale 18 5" xfId="2706" xr:uid="{108469CA-A9CB-4241-9736-07C7FF7D9491}"/>
    <cellStyle name="Percentuale 19" xfId="1373" xr:uid="{552000A4-F0FB-4E89-B3B8-AF8882ADC3BE}"/>
    <cellStyle name="Percentuale 19 2" xfId="1374" xr:uid="{89D338DA-8D0F-4F75-84FD-DE9138621E9C}"/>
    <cellStyle name="Percentuale 19 3" xfId="1375" xr:uid="{EACD8FBC-4D62-4013-8A11-E24B6BF98143}"/>
    <cellStyle name="Percentuale 19 3 2" xfId="1376" xr:uid="{8440DBCF-1E9E-4B81-A842-AC84D0ED96A3}"/>
    <cellStyle name="Percentuale 19 3 2 2" xfId="1377" xr:uid="{C4E8532F-8815-4D62-B3BE-0C1DEF5B73B4}"/>
    <cellStyle name="Percentuale 19 4" xfId="1378" xr:uid="{24E27026-4260-4517-A520-51EA7F74610A}"/>
    <cellStyle name="Percentuale 19 4 2" xfId="2707" xr:uid="{BB8F95B4-303B-42A1-9A26-F9242D486340}"/>
    <cellStyle name="Percentuale 19 5" xfId="2708" xr:uid="{DB99BB83-7EBB-446D-A702-9549846BD5AB}"/>
    <cellStyle name="Percentuale 2" xfId="1379" xr:uid="{E8F4E52C-3881-4ECE-AFA0-2BA28347DDE0}"/>
    <cellStyle name="Percentuale 2 2" xfId="1380" xr:uid="{010BA9DF-6967-411E-9EDF-5E6F382C1D33}"/>
    <cellStyle name="Percentuale 2 3" xfId="1381" xr:uid="{3FC228BD-C416-4E6A-BF3E-EC31B75D1E2E}"/>
    <cellStyle name="Percentuale 2 3 2" xfId="1382" xr:uid="{4B6ED300-F5DA-4EC3-B152-616D74ED8D22}"/>
    <cellStyle name="Percentuale 2 3 2 2" xfId="1383" xr:uid="{324A47ED-8D40-4AA6-95CA-229738F8E1E4}"/>
    <cellStyle name="Percentuale 2 4" xfId="1384" xr:uid="{99682891-BE19-4427-AB9F-64A79D05F39A}"/>
    <cellStyle name="Percentuale 2 4 2" xfId="2709" xr:uid="{2B6352E0-57D4-4F7E-898B-AE213E1D2680}"/>
    <cellStyle name="Percentuale 2 5" xfId="2710" xr:uid="{73A3F66D-5303-4CC9-B30C-682439550FE6}"/>
    <cellStyle name="Percentuale 20" xfId="1385" xr:uid="{E4166083-2EB5-413B-A189-054A9567D99B}"/>
    <cellStyle name="Percentuale 20 2" xfId="1386" xr:uid="{B07750FB-84CE-461F-BDE2-75E560AD16A1}"/>
    <cellStyle name="Percentuale 20 3" xfId="1387" xr:uid="{E78703FD-FBC5-4A0B-82B7-2FBB8A630232}"/>
    <cellStyle name="Percentuale 20 3 2" xfId="1388" xr:uid="{455A889C-8667-46D3-9542-69904898661A}"/>
    <cellStyle name="Percentuale 20 3 2 2" xfId="1389" xr:uid="{2111F162-5E16-4DC0-8C68-546B897CB700}"/>
    <cellStyle name="Percentuale 20 4" xfId="1390" xr:uid="{326E55C0-3E50-4B31-B3A5-2F935F431B3D}"/>
    <cellStyle name="Percentuale 20 4 2" xfId="2711" xr:uid="{AD45DE29-A868-4D96-AF56-4CA683E18998}"/>
    <cellStyle name="Percentuale 20 5" xfId="2712" xr:uid="{A9E17DA5-B1B5-42FD-BA18-23002C18452B}"/>
    <cellStyle name="Percentuale 21" xfId="1391" xr:uid="{B2A9E0F1-8A77-494F-ACE8-887C78A1A4FD}"/>
    <cellStyle name="Percentuale 21 2" xfId="1392" xr:uid="{B41B3C33-1F4E-4C46-BF8D-693B2FEAA125}"/>
    <cellStyle name="Percentuale 21 3" xfId="1393" xr:uid="{654FFFEC-73E8-403B-BA4D-2BB6840FA7B8}"/>
    <cellStyle name="Percentuale 21 3 2" xfId="1394" xr:uid="{856A38AE-81B0-4882-9EC2-543C7288135A}"/>
    <cellStyle name="Percentuale 21 3 2 2" xfId="1395" xr:uid="{E467ECC7-937F-40F3-81E2-BE323552BA01}"/>
    <cellStyle name="Percentuale 21 4" xfId="1396" xr:uid="{4E9B8C3C-F9D1-4AE6-9D1F-34A1D38C969A}"/>
    <cellStyle name="Percentuale 21 4 2" xfId="2713" xr:uid="{D58A4DC9-DBA4-4258-B44D-137039506B29}"/>
    <cellStyle name="Percentuale 21 5" xfId="2714" xr:uid="{8BE27A03-CA2E-4052-BAF2-61373D988F88}"/>
    <cellStyle name="Percentuale 22" xfId="1397" xr:uid="{18FDB3A1-3514-4D5A-82B2-6713F5AF4FC4}"/>
    <cellStyle name="Percentuale 22 2" xfId="1398" xr:uid="{76D2D708-524A-44E6-8130-59335DFD0FA6}"/>
    <cellStyle name="Percentuale 22 3" xfId="1399" xr:uid="{65EC6890-95B7-4D9F-8D90-A4180C5002CE}"/>
    <cellStyle name="Percentuale 22 3 2" xfId="1400" xr:uid="{7D692FEB-AAA6-4592-B0C9-9DB6F6413356}"/>
    <cellStyle name="Percentuale 22 3 2 2" xfId="1401" xr:uid="{6E021EBC-0616-4300-B659-10BA54C4432C}"/>
    <cellStyle name="Percentuale 22 4" xfId="1402" xr:uid="{4600E4BF-3720-4231-BA41-A197D7944E1A}"/>
    <cellStyle name="Percentuale 22 4 2" xfId="2715" xr:uid="{35BE6192-2824-4954-8DC9-38DE81C91C9B}"/>
    <cellStyle name="Percentuale 22 5" xfId="2716" xr:uid="{030AAA30-03F4-478E-972F-EE9ABF5B9B3B}"/>
    <cellStyle name="Percentuale 23" xfId="1403" xr:uid="{95136770-3EA0-47EA-A73F-3A7276C71761}"/>
    <cellStyle name="Percentuale 23 2" xfId="1404" xr:uid="{18CAC768-9AB2-4A24-9F73-F05FF9A65215}"/>
    <cellStyle name="Percentuale 23 3" xfId="1405" xr:uid="{54051CE3-DC99-445D-AFC4-9ACACCA891FB}"/>
    <cellStyle name="Percentuale 23 3 2" xfId="1406" xr:uid="{66ECA981-3EB8-45EA-B3F5-A7615EA0A6C0}"/>
    <cellStyle name="Percentuale 23 3 2 2" xfId="1407" xr:uid="{ECD27501-F6A6-4236-8267-1E20789785E6}"/>
    <cellStyle name="Percentuale 23 4" xfId="1408" xr:uid="{91BAC06D-3648-445E-8EC0-9EDE94ADDAC6}"/>
    <cellStyle name="Percentuale 23 4 2" xfId="2717" xr:uid="{C49C2931-2DEB-4732-86A3-92EF58B29CEC}"/>
    <cellStyle name="Percentuale 23 5" xfId="2718" xr:uid="{76CBC43A-B4EA-4043-A8AA-ECC72F2104D1}"/>
    <cellStyle name="Percentuale 24" xfId="1409" xr:uid="{C9A05D2A-3B6D-4303-BC51-8572F34CF874}"/>
    <cellStyle name="Percentuale 24 2" xfId="1410" xr:uid="{A8C9D38C-80D3-47BE-B249-C426F869BE62}"/>
    <cellStyle name="Percentuale 24 3" xfId="1411" xr:uid="{D2EBEF35-F417-4B1E-BDED-08212BFE5676}"/>
    <cellStyle name="Percentuale 24 3 2" xfId="1412" xr:uid="{268CB483-9294-4160-B0C1-B482CF7DBE34}"/>
    <cellStyle name="Percentuale 24 3 2 2" xfId="1413" xr:uid="{B3D4E7F1-BB2F-4EAE-974B-A433905FA6B6}"/>
    <cellStyle name="Percentuale 24 4" xfId="1414" xr:uid="{2EED8452-D722-4333-9C69-9A87026F345F}"/>
    <cellStyle name="Percentuale 24 4 2" xfId="2719" xr:uid="{20F66A97-7D05-4DD7-B2EB-FA9DA9304071}"/>
    <cellStyle name="Percentuale 24 5" xfId="2720" xr:uid="{E40DE1B0-1A74-41C0-8666-8D0E152C3637}"/>
    <cellStyle name="Percentuale 25" xfId="1415" xr:uid="{9271FCA1-6302-402C-86D8-E90CCC2D3BC8}"/>
    <cellStyle name="Percentuale 25 2" xfId="1416" xr:uid="{ABDEBFD8-6691-471A-834E-568065B7C92C}"/>
    <cellStyle name="Percentuale 25 3" xfId="1417" xr:uid="{39A641C4-6049-443E-B68A-A9E8ACE161AA}"/>
    <cellStyle name="Percentuale 25 3 2" xfId="1418" xr:uid="{6E130CCD-BE7C-4442-9495-AA11F897C1E0}"/>
    <cellStyle name="Percentuale 25 3 2 2" xfId="1419" xr:uid="{7AD2B910-40D9-4C7B-9D9B-03165B747C9F}"/>
    <cellStyle name="Percentuale 25 4" xfId="1420" xr:uid="{B68B21A9-DC0F-44F5-95DC-7AE14B5D9A3D}"/>
    <cellStyle name="Percentuale 25 4 2" xfId="2721" xr:uid="{07F0E4A8-3791-4A6B-8C4B-039BE771B658}"/>
    <cellStyle name="Percentuale 25 5" xfId="2722" xr:uid="{E2C2C1E6-2C06-4B00-9FD4-3BA3CF4C2E33}"/>
    <cellStyle name="Percentuale 26" xfId="1421" xr:uid="{A691933E-AC8E-412B-8E4C-02BACBD53D7F}"/>
    <cellStyle name="Percentuale 26 2" xfId="1422" xr:uid="{599F6D09-7C99-4A78-9880-54F7457EBF0B}"/>
    <cellStyle name="Percentuale 26 3" xfId="1423" xr:uid="{C76044BD-CDD7-4F53-B4DE-39FDD0E2E3A5}"/>
    <cellStyle name="Percentuale 26 3 2" xfId="1424" xr:uid="{C2CF75A0-FE5B-4182-9B7A-EDFC10F47668}"/>
    <cellStyle name="Percentuale 26 3 2 2" xfId="1425" xr:uid="{22674E71-73D3-4C23-9130-522CEDBDE5EC}"/>
    <cellStyle name="Percentuale 26 4" xfId="1426" xr:uid="{3CEBB312-1175-401C-B249-FDC003E72E6B}"/>
    <cellStyle name="Percentuale 26 4 2" xfId="2723" xr:uid="{7C943D05-B90D-4252-B456-37C89B5A8FFC}"/>
    <cellStyle name="Percentuale 26 5" xfId="2724" xr:uid="{4A936BA0-1F76-4F43-A60F-6F22EAA1C332}"/>
    <cellStyle name="Percentuale 27" xfId="1427" xr:uid="{867637D7-A22B-4DBE-BC1D-A4BD63707C79}"/>
    <cellStyle name="Percentuale 27 2" xfId="1428" xr:uid="{03AD32B4-CD8C-4DE6-80F1-ED89779C27A8}"/>
    <cellStyle name="Percentuale 27 3" xfId="1429" xr:uid="{2D1CCB8D-4DD5-40A3-9923-44CB03CF80D0}"/>
    <cellStyle name="Percentuale 27 3 2" xfId="1430" xr:uid="{3C5FA9CD-6330-45D3-A93C-10DCB4E0708E}"/>
    <cellStyle name="Percentuale 27 3 2 2" xfId="1431" xr:uid="{456E8E34-096A-408B-9F1F-4D54F3983E99}"/>
    <cellStyle name="Percentuale 27 4" xfId="1432" xr:uid="{F34BBA30-3BBC-420E-87BE-DE5EDE8C1417}"/>
    <cellStyle name="Percentuale 27 4 2" xfId="2725" xr:uid="{7F9D9FDE-46A2-4FED-9713-CDAE03ABA974}"/>
    <cellStyle name="Percentuale 27 5" xfId="2726" xr:uid="{8AADE0A8-67C2-4ADA-A83F-A34E5155BC24}"/>
    <cellStyle name="Percentuale 28" xfId="1433" xr:uid="{F698ACAC-81B7-4113-8F3C-6106033A3C53}"/>
    <cellStyle name="Percentuale 28 2" xfId="1434" xr:uid="{E65AD466-4D27-4E95-BC72-0713FDBB5D2E}"/>
    <cellStyle name="Percentuale 28 3" xfId="1435" xr:uid="{C5078F62-DF0A-455F-9890-CBE09286415B}"/>
    <cellStyle name="Percentuale 28 3 2" xfId="1436" xr:uid="{7D5D0D3F-EE07-4DCD-A8B8-E34D856AA93E}"/>
    <cellStyle name="Percentuale 28 3 2 2" xfId="1437" xr:uid="{BFEA38AC-8EBD-4E22-92B7-1EAFBB607CD1}"/>
    <cellStyle name="Percentuale 28 4" xfId="1438" xr:uid="{567BA0DF-52FB-4E60-91C7-0E0A2478DE91}"/>
    <cellStyle name="Percentuale 28 4 2" xfId="2727" xr:uid="{2115B8FD-4686-41DA-B5A4-46D8572CD6F5}"/>
    <cellStyle name="Percentuale 28 5" xfId="2728" xr:uid="{B556A2AF-8CC3-4ABC-B631-98A3D431B15A}"/>
    <cellStyle name="Percentuale 29" xfId="1439" xr:uid="{B28788D3-A286-4A4A-B5C1-B35A5BFCBD13}"/>
    <cellStyle name="Percentuale 29 2" xfId="1440" xr:uid="{F0A2181E-A212-4503-BE5F-98EBA7332B63}"/>
    <cellStyle name="Percentuale 29 3" xfId="1441" xr:uid="{712DF3BF-3336-48D4-A4B0-DD7BF9F4BCD1}"/>
    <cellStyle name="Percentuale 29 3 2" xfId="1442" xr:uid="{39F6022A-0B0F-4707-89FB-C09CD533A2A0}"/>
    <cellStyle name="Percentuale 29 3 2 2" xfId="1443" xr:uid="{6F19704B-F297-4190-9699-F32F46B4CAA7}"/>
    <cellStyle name="Percentuale 29 4" xfId="1444" xr:uid="{76B83D30-63F3-41A9-94C8-7050AC0724F9}"/>
    <cellStyle name="Percentuale 29 4 2" xfId="2729" xr:uid="{B4E80BF6-0A33-4BB6-8A37-9642FFED3FA4}"/>
    <cellStyle name="Percentuale 29 5" xfId="2730" xr:uid="{EA5F6976-FF07-4860-8098-5E45C1239E94}"/>
    <cellStyle name="Percentuale 3" xfId="1445" xr:uid="{8BB36351-5EC0-4604-890A-931F3C19238F}"/>
    <cellStyle name="Percentuale 3 2" xfId="1446" xr:uid="{978326DB-37B4-4541-860B-B47F22D6E5CE}"/>
    <cellStyle name="Percentuale 3 3" xfId="1447" xr:uid="{C581D371-FC69-415B-A199-3DB65EE1376E}"/>
    <cellStyle name="Percentuale 3 3 2" xfId="1448" xr:uid="{5606A334-143F-46BD-B4E5-D3B4FB64356C}"/>
    <cellStyle name="Percentuale 3 3 2 2" xfId="1449" xr:uid="{F6A62836-E678-476A-A3EB-AA00DAB8E435}"/>
    <cellStyle name="Percentuale 3 4" xfId="1450" xr:uid="{55B03FDC-E18A-4C74-AD38-7278D5CC6033}"/>
    <cellStyle name="Percentuale 3 4 2" xfId="2731" xr:uid="{6EA4640B-4306-41D6-9B93-CA6017A1C2B6}"/>
    <cellStyle name="Percentuale 3 5" xfId="2732" xr:uid="{C1689461-7ADF-4AA8-A748-8CD34B65F048}"/>
    <cellStyle name="Percentuale 30" xfId="1451" xr:uid="{2ABB19D9-534D-4EA2-88DD-C233EE051281}"/>
    <cellStyle name="Percentuale 30 2" xfId="1452" xr:uid="{667F5FBF-BBE4-40F6-9E19-AB281E686DB4}"/>
    <cellStyle name="Percentuale 30 3" xfId="1453" xr:uid="{F49F5E66-03D9-4525-9A9D-7717896FFD69}"/>
    <cellStyle name="Percentuale 30 3 2" xfId="1454" xr:uid="{6152E790-2A8F-42B3-9ED5-099D3D77BCA8}"/>
    <cellStyle name="Percentuale 30 3 2 2" xfId="1455" xr:uid="{D1730AF4-7074-43AD-A849-EC7B699A1B66}"/>
    <cellStyle name="Percentuale 30 4" xfId="1456" xr:uid="{99B99C12-04A4-4F21-975A-FC8ACC038816}"/>
    <cellStyle name="Percentuale 30 4 2" xfId="2733" xr:uid="{04B60A50-C818-4F73-9139-1DF66EA5178B}"/>
    <cellStyle name="Percentuale 30 5" xfId="2734" xr:uid="{5C9ACA4B-9563-4714-8391-DEA10637C39F}"/>
    <cellStyle name="Percentuale 31" xfId="1457" xr:uid="{82078F77-D8B9-492E-BBF3-D9671AF494DC}"/>
    <cellStyle name="Percentuale 31 2" xfId="1458" xr:uid="{D1679685-6F6C-4B3C-983D-CEF95DEC21E9}"/>
    <cellStyle name="Percentuale 31 3" xfId="1459" xr:uid="{41A9AB3D-00B8-442F-A38C-BDC99B53FFB6}"/>
    <cellStyle name="Percentuale 31 3 2" xfId="1460" xr:uid="{40833076-2508-4E26-8350-96A068AA90BB}"/>
    <cellStyle name="Percentuale 31 3 2 2" xfId="1461" xr:uid="{543F1C54-6D68-454C-9D93-C90523C7E5AF}"/>
    <cellStyle name="Percentuale 31 4" xfId="1462" xr:uid="{DAD7554F-0D91-4220-8600-6CFE77097B74}"/>
    <cellStyle name="Percentuale 31 4 2" xfId="2735" xr:uid="{0EE2F8BA-F26C-41D2-9D3E-475F182A5F8A}"/>
    <cellStyle name="Percentuale 31 5" xfId="2736" xr:uid="{92711365-CBF9-436F-8C87-0A7B2F5815C9}"/>
    <cellStyle name="Percentuale 32" xfId="1463" xr:uid="{76CC8C14-D22B-4B3A-807C-769D0E71ACF7}"/>
    <cellStyle name="Percentuale 32 2" xfId="1464" xr:uid="{3BC915AC-D9FB-47DF-BEF4-F15EDEC9B8A4}"/>
    <cellStyle name="Percentuale 32 3" xfId="1465" xr:uid="{8CEC583E-71D6-43DA-9171-49CEE129A46A}"/>
    <cellStyle name="Percentuale 32 3 2" xfId="1466" xr:uid="{1D58B1BD-05C5-4C83-9314-D28D140DC0C1}"/>
    <cellStyle name="Percentuale 32 3 2 2" xfId="1467" xr:uid="{06DC6D0E-6807-49A2-99D2-023321588A46}"/>
    <cellStyle name="Percentuale 32 4" xfId="1468" xr:uid="{4F3AE349-EF1F-4242-ACAC-33CFE12218A3}"/>
    <cellStyle name="Percentuale 32 4 2" xfId="2737" xr:uid="{6BECBCD9-5B9C-4D5B-BAEE-7FF65CBDC1F8}"/>
    <cellStyle name="Percentuale 32 5" xfId="2738" xr:uid="{6DDF0FCD-6EF9-427F-848A-83DB141D1CB7}"/>
    <cellStyle name="Percentuale 33" xfId="1469" xr:uid="{5D94C2CF-8ED3-448E-9B4D-743E3F869FAF}"/>
    <cellStyle name="Percentuale 33 2" xfId="1470" xr:uid="{392F7F26-0811-4F70-A4EF-95644A941E03}"/>
    <cellStyle name="Percentuale 33 3" xfId="1471" xr:uid="{596AB133-E1F5-43CD-8C2B-24CBD59AECA9}"/>
    <cellStyle name="Percentuale 33 3 2" xfId="1472" xr:uid="{662A093C-5DFD-42ED-87BF-B9FA73A28792}"/>
    <cellStyle name="Percentuale 33 3 2 2" xfId="1473" xr:uid="{AB108524-7058-45F7-8526-46548A551F3D}"/>
    <cellStyle name="Percentuale 33 4" xfId="1474" xr:uid="{DFEFE0CF-AC5C-4D01-B7C0-D30A29FEEE92}"/>
    <cellStyle name="Percentuale 33 4 2" xfId="2739" xr:uid="{D9CA13BD-4A8B-407E-9E77-975A64EFA3D7}"/>
    <cellStyle name="Percentuale 33 5" xfId="2740" xr:uid="{48C35A5D-F84B-4829-9FB4-17D1F243BB66}"/>
    <cellStyle name="Percentuale 34" xfId="1475" xr:uid="{C66214C9-4B2B-422F-B0C6-A312D6888B1B}"/>
    <cellStyle name="Percentuale 34 2" xfId="1476" xr:uid="{6F1636D5-4051-4965-B69F-F87A65CEC648}"/>
    <cellStyle name="Percentuale 34 3" xfId="1477" xr:uid="{8E9DCFB1-7404-4F6E-A718-5B832129A663}"/>
    <cellStyle name="Percentuale 34 3 2" xfId="1478" xr:uid="{CE7AE472-FB0C-449B-8042-CB00EACB5F06}"/>
    <cellStyle name="Percentuale 34 3 2 2" xfId="1479" xr:uid="{A859BE26-CA46-479B-A92A-25095F479DC0}"/>
    <cellStyle name="Percentuale 34 4" xfId="1480" xr:uid="{C6FFFCBB-F067-4A3E-81B8-1B8D080AA81A}"/>
    <cellStyle name="Percentuale 34 4 2" xfId="2741" xr:uid="{A32150BD-AA9A-4A77-8E9C-9A9AE0945B0C}"/>
    <cellStyle name="Percentuale 34 5" xfId="2742" xr:uid="{D6B09481-F2AC-4C94-865A-ABCC138531F4}"/>
    <cellStyle name="Percentuale 35" xfId="1481" xr:uid="{D7D01F3D-92BF-4290-BDFC-6733D683E2ED}"/>
    <cellStyle name="Percentuale 35 2" xfId="1482" xr:uid="{0A9DB7F1-A7F2-4D74-B877-1A8024122B75}"/>
    <cellStyle name="Percentuale 35 3" xfId="1483" xr:uid="{97334CFC-1961-4E4F-825E-ED3691B83695}"/>
    <cellStyle name="Percentuale 35 3 2" xfId="1484" xr:uid="{C421966F-26A5-4B04-B57D-4EBBDBA02F0C}"/>
    <cellStyle name="Percentuale 35 3 2 2" xfId="1485" xr:uid="{26128C3A-E24C-4715-AC15-F629C5E61F05}"/>
    <cellStyle name="Percentuale 35 4" xfId="1486" xr:uid="{7665F90E-1514-4A6E-BEB5-9D8C511C5794}"/>
    <cellStyle name="Percentuale 35 4 2" xfId="2743" xr:uid="{0EC228C5-EDE3-4952-B859-86F9C0E02B37}"/>
    <cellStyle name="Percentuale 35 5" xfId="2744" xr:uid="{A7FE7EE2-3941-4635-961D-0C6C09AB9CEA}"/>
    <cellStyle name="Percentuale 36" xfId="1487" xr:uid="{CEAD201A-8101-43FC-BD27-BA4FF74B89D1}"/>
    <cellStyle name="Percentuale 36 2" xfId="1488" xr:uid="{AE8ED957-7124-4555-8225-8A2A0F6406CD}"/>
    <cellStyle name="Percentuale 36 3" xfId="1489" xr:uid="{7D75D55C-A276-4939-913B-57F9CB8512B7}"/>
    <cellStyle name="Percentuale 36 3 2" xfId="1490" xr:uid="{8B3CC6DE-49DC-4D1F-80BB-A3F5DA96DDD6}"/>
    <cellStyle name="Percentuale 36 3 2 2" xfId="1491" xr:uid="{B0EABA89-C483-48CA-A5BC-13AAB4B01FEB}"/>
    <cellStyle name="Percentuale 36 4" xfId="1492" xr:uid="{5115C1CB-0E0E-4723-A1A7-647891D6D958}"/>
    <cellStyle name="Percentuale 36 4 2" xfId="2745" xr:uid="{6A55ED1C-F4D9-459E-909E-50C4CED87F22}"/>
    <cellStyle name="Percentuale 36 5" xfId="2746" xr:uid="{F9161C69-D4BD-4DB7-BCF3-7F91D8D7A17D}"/>
    <cellStyle name="Percentuale 37" xfId="1493" xr:uid="{DDE6D6F2-B4B2-4A2E-9A82-7127D72600B3}"/>
    <cellStyle name="Percentuale 37 2" xfId="1494" xr:uid="{60E9B7D5-F705-4AAA-9F68-66F92DA5A639}"/>
    <cellStyle name="Percentuale 37 3" xfId="1495" xr:uid="{60B0E70C-99A3-4592-8D46-F969EF34D401}"/>
    <cellStyle name="Percentuale 37 3 2" xfId="1496" xr:uid="{525FD0E6-9495-41D3-8A2C-F22B287CB3C1}"/>
    <cellStyle name="Percentuale 37 3 2 2" xfId="1497" xr:uid="{9BFF0154-6010-47C9-B8C2-95D0C0C959C5}"/>
    <cellStyle name="Percentuale 37 4" xfId="1498" xr:uid="{6EA924E0-097D-4D2E-86A0-81A8C524BE79}"/>
    <cellStyle name="Percentuale 37 4 2" xfId="2747" xr:uid="{60BAABD3-158B-45CF-82B1-A541DE89FCC1}"/>
    <cellStyle name="Percentuale 37 5" xfId="2748" xr:uid="{D039E6D6-3AED-481B-B02C-AC84A098C71E}"/>
    <cellStyle name="Percentuale 38" xfId="1499" xr:uid="{CEF63424-D8C4-4160-89DA-1F9480323F19}"/>
    <cellStyle name="Percentuale 38 2" xfId="1500" xr:uid="{1A051192-E6AE-4AB0-BCD9-5DDF032C1014}"/>
    <cellStyle name="Percentuale 38 3" xfId="1501" xr:uid="{6C96299B-6C5D-45DD-A4AD-A03DD0433A7D}"/>
    <cellStyle name="Percentuale 38 3 2" xfId="1502" xr:uid="{083AAC19-E0D1-4D61-B160-18B41F4C6F31}"/>
    <cellStyle name="Percentuale 38 3 2 2" xfId="1503" xr:uid="{976CC724-493A-43EB-8DAD-FBBB72F1B3BC}"/>
    <cellStyle name="Percentuale 38 4" xfId="1504" xr:uid="{4D98F73C-9588-4DC4-BE89-2BC9B4BFC1D9}"/>
    <cellStyle name="Percentuale 38 4 2" xfId="2749" xr:uid="{0C8683A5-A153-41DC-9138-1E88802C3F64}"/>
    <cellStyle name="Percentuale 38 5" xfId="2750" xr:uid="{290751E6-0E89-43BC-A4EC-377B650EEB02}"/>
    <cellStyle name="Percentuale 39" xfId="1505" xr:uid="{DC15E3D7-245E-41B4-9DF7-80F1C0C8FB52}"/>
    <cellStyle name="Percentuale 39 2" xfId="1506" xr:uid="{EC029348-36CB-45FD-9072-B4327934486B}"/>
    <cellStyle name="Percentuale 39 3" xfId="1507" xr:uid="{B456C693-A175-4294-9D0D-E1D750322385}"/>
    <cellStyle name="Percentuale 39 3 2" xfId="1508" xr:uid="{13B0E5FB-3B6D-45CF-9540-157FE87BB5B2}"/>
    <cellStyle name="Percentuale 39 3 2 2" xfId="1509" xr:uid="{5553E144-5CFC-4C83-AAFE-6F25D3B063FF}"/>
    <cellStyle name="Percentuale 39 4" xfId="1510" xr:uid="{6202C346-BD30-41E0-A007-7339A4774352}"/>
    <cellStyle name="Percentuale 39 4 2" xfId="2751" xr:uid="{2A32A57D-ADF4-49B3-B5C7-B3059DB6C792}"/>
    <cellStyle name="Percentuale 39 5" xfId="2752" xr:uid="{B381B473-3DB9-41C5-8066-868549FA02B3}"/>
    <cellStyle name="Percentuale 4" xfId="1511" xr:uid="{C0CAE535-2ECA-4249-BB3B-E081FE0F1597}"/>
    <cellStyle name="Percentuale 4 2" xfId="1512" xr:uid="{F572D608-E3A6-40F4-9725-3E20284F356D}"/>
    <cellStyle name="Percentuale 4 3" xfId="1513" xr:uid="{A82AADAA-0EAE-4D5F-98E1-2191F2CF3626}"/>
    <cellStyle name="Percentuale 4 3 2" xfId="1514" xr:uid="{98DC45FC-6956-454F-A1A8-19299AC06626}"/>
    <cellStyle name="Percentuale 4 3 2 2" xfId="1515" xr:uid="{F4D3F066-E047-40EF-9A8E-3071CF3F1D6A}"/>
    <cellStyle name="Percentuale 4 4" xfId="1516" xr:uid="{DB248D17-39FB-4AFF-B50A-FE843B0C4A8C}"/>
    <cellStyle name="Percentuale 4 4 2" xfId="2753" xr:uid="{99802FBC-5D94-498F-BAC8-F712D67343E4}"/>
    <cellStyle name="Percentuale 4 5" xfId="2754" xr:uid="{9746A1A2-9906-4A9F-88AD-B89D4CFF61EE}"/>
    <cellStyle name="Percentuale 40" xfId="1517" xr:uid="{3A1B0B75-7D74-46CE-AC2C-586C5CB3798A}"/>
    <cellStyle name="Percentuale 40 2" xfId="1518" xr:uid="{4BD5977B-2AC4-4856-B4FD-8910AB4DD738}"/>
    <cellStyle name="Percentuale 40 3" xfId="1519" xr:uid="{2E4A17AA-A636-4CA7-B27C-4041B1A47C70}"/>
    <cellStyle name="Percentuale 40 3 2" xfId="1520" xr:uid="{F694B604-574B-4B3E-A688-7084E3B5C46E}"/>
    <cellStyle name="Percentuale 40 3 2 2" xfId="1521" xr:uid="{332BDD6A-83A3-41C7-B550-F01846F1D6A4}"/>
    <cellStyle name="Percentuale 40 4" xfId="1522" xr:uid="{336F350C-A1E6-4A40-9C80-F2A7F78E9F68}"/>
    <cellStyle name="Percentuale 40 4 2" xfId="2755" xr:uid="{573F64BA-3248-4573-A665-C208E9BBF32A}"/>
    <cellStyle name="Percentuale 40 5" xfId="2756" xr:uid="{986A503C-8E2E-4FD2-96DB-B4FD4B34BA72}"/>
    <cellStyle name="Percentuale 41" xfId="1523" xr:uid="{26217F46-4349-4CC7-B61B-1295BA7A61BC}"/>
    <cellStyle name="Percentuale 41 2" xfId="1524" xr:uid="{9AFE8F82-56C1-4643-AF9F-1232B568AF67}"/>
    <cellStyle name="Percentuale 41 3" xfId="1525" xr:uid="{9D79FA65-4B0C-4B87-954E-C010F484A1EC}"/>
    <cellStyle name="Percentuale 41 3 2" xfId="1526" xr:uid="{3ADAE8FE-4E97-4AEF-ADE4-D066A2E8C3E7}"/>
    <cellStyle name="Percentuale 41 3 2 2" xfId="1527" xr:uid="{5C905470-7019-4D54-99E8-2DA2F8D31008}"/>
    <cellStyle name="Percentuale 41 4" xfId="1528" xr:uid="{1C79DA1B-6C69-40D1-842F-146E35D7E072}"/>
    <cellStyle name="Percentuale 41 4 2" xfId="2757" xr:uid="{91C40B31-C454-42D2-B03E-9CFDE21095D5}"/>
    <cellStyle name="Percentuale 41 5" xfId="2758" xr:uid="{5444BD8E-72FE-4FBC-9E05-E5FC997791FA}"/>
    <cellStyle name="Percentuale 42" xfId="1529" xr:uid="{49C28BBE-ECEB-4E45-866F-797549E62FEE}"/>
    <cellStyle name="Percentuale 42 2" xfId="1530" xr:uid="{9A47606E-AAA3-43A5-B4F3-D4FD40BDED25}"/>
    <cellStyle name="Percentuale 42 3" xfId="1531" xr:uid="{A153B011-B808-426C-8257-98C63D01DFD8}"/>
    <cellStyle name="Percentuale 42 3 2" xfId="1532" xr:uid="{03EA6383-19E0-49C4-BA8E-A01ADBFE1CCB}"/>
    <cellStyle name="Percentuale 42 3 2 2" xfId="1533" xr:uid="{AA6B8A08-3FEB-4CC4-BD19-1499C414032C}"/>
    <cellStyle name="Percentuale 42 4" xfId="1534" xr:uid="{7928F3CC-2745-4515-BCAD-3C4FF3DF0C8D}"/>
    <cellStyle name="Percentuale 42 4 2" xfId="2759" xr:uid="{D252AF22-CDE2-4B45-8AE2-5DC76344B7D9}"/>
    <cellStyle name="Percentuale 42 5" xfId="2760" xr:uid="{08BBD1FC-27A6-447A-9FB6-4419C30231C3}"/>
    <cellStyle name="Percentuale 43" xfId="1535" xr:uid="{E75CC678-2E13-429E-B647-7AC970707E28}"/>
    <cellStyle name="Percentuale 43 2" xfId="1536" xr:uid="{27362799-C300-4910-9649-E638F5F66EEB}"/>
    <cellStyle name="Percentuale 43 3" xfId="1537" xr:uid="{F3F9C6F8-CB4E-4950-8135-AF14780FB416}"/>
    <cellStyle name="Percentuale 43 3 2" xfId="1538" xr:uid="{BB0CC812-03BA-4638-9551-8B63AC35FC5A}"/>
    <cellStyle name="Percentuale 43 3 2 2" xfId="1539" xr:uid="{AA1C04EC-DCBE-417E-BAB4-BFB8F8C7EA8A}"/>
    <cellStyle name="Percentuale 43 4" xfId="1540" xr:uid="{FF061FA5-EBE3-4EBF-9312-6D1FDE226C10}"/>
    <cellStyle name="Percentuale 43 4 2" xfId="2761" xr:uid="{7B68FBB8-2850-4C75-A0AF-6C773B56FD68}"/>
    <cellStyle name="Percentuale 43 5" xfId="2762" xr:uid="{A1FF2025-954B-49AF-B0D4-E8A9F164B695}"/>
    <cellStyle name="Percentuale 44" xfId="1541" xr:uid="{B433F4F9-C77C-4E58-9615-2F14A04F7404}"/>
    <cellStyle name="Percentuale 44 2" xfId="1542" xr:uid="{4AFF359C-A9F7-4D16-AA5E-5D86EAB43A1C}"/>
    <cellStyle name="Percentuale 44 3" xfId="1543" xr:uid="{06982830-EB34-44E7-9C13-7C8262692F6E}"/>
    <cellStyle name="Percentuale 44 3 2" xfId="1544" xr:uid="{66128D94-6D96-42E7-AFFE-262A99CB0249}"/>
    <cellStyle name="Percentuale 44 3 2 2" xfId="1545" xr:uid="{EFA6F8BA-E416-4EA2-9BC6-A2603E191191}"/>
    <cellStyle name="Percentuale 44 4" xfId="1546" xr:uid="{F56829E2-721C-4399-B117-043A744367F6}"/>
    <cellStyle name="Percentuale 44 4 2" xfId="2763" xr:uid="{AC717BD6-FA09-44F5-BB4F-A099502CAC15}"/>
    <cellStyle name="Percentuale 44 5" xfId="2764" xr:uid="{D15E4AE4-0AC4-4298-B0F7-90F45F199FA9}"/>
    <cellStyle name="Percentuale 45" xfId="1547" xr:uid="{EBDE8338-9062-471B-9795-42ADC38585B4}"/>
    <cellStyle name="Percentuale 45 2" xfId="1548" xr:uid="{BF334967-F1BF-4C69-972A-F46CE2541550}"/>
    <cellStyle name="Percentuale 45 3" xfId="1549" xr:uid="{E6148D16-C667-418B-99B1-7FD26890A5AA}"/>
    <cellStyle name="Percentuale 45 3 2" xfId="1550" xr:uid="{000E7A5D-ACA8-49E8-A303-407CCDA4A9F1}"/>
    <cellStyle name="Percentuale 45 3 2 2" xfId="1551" xr:uid="{316BF89A-EA59-430C-9C95-A1529E895173}"/>
    <cellStyle name="Percentuale 45 4" xfId="1552" xr:uid="{6A2CF37B-DAA9-47B5-B521-2523CCA3F439}"/>
    <cellStyle name="Percentuale 45 4 2" xfId="2765" xr:uid="{C1CA8A6A-90D1-448E-BDCF-9BCFC6FAA701}"/>
    <cellStyle name="Percentuale 45 5" xfId="2766" xr:uid="{41D7B2EF-6240-4849-9381-8E823F4356F4}"/>
    <cellStyle name="Percentuale 46" xfId="1553" xr:uid="{3DA94FFD-D399-4C4B-B875-E05A429B2A52}"/>
    <cellStyle name="Percentuale 46 2" xfId="1554" xr:uid="{F43DCF17-8678-4F3D-A800-C00C4C2EE189}"/>
    <cellStyle name="Percentuale 46 3" xfId="1555" xr:uid="{0854E15B-AFE6-41FC-8B2D-DC6941339DC9}"/>
    <cellStyle name="Percentuale 46 3 2" xfId="1556" xr:uid="{A1F72886-3F03-4694-BB6F-C34E3B543385}"/>
    <cellStyle name="Percentuale 46 3 2 2" xfId="1557" xr:uid="{8B640F53-4850-448C-BA48-7D94CA862F9E}"/>
    <cellStyle name="Percentuale 46 4" xfId="1558" xr:uid="{23112DA2-A4DF-4280-80AF-2519A218C726}"/>
    <cellStyle name="Percentuale 46 4 2" xfId="2767" xr:uid="{A1AA38E6-A183-48B1-98E4-18ADD8D5F794}"/>
    <cellStyle name="Percentuale 46 5" xfId="2768" xr:uid="{C7D881D3-A34A-4255-AC2F-28545F0D6806}"/>
    <cellStyle name="Percentuale 47" xfId="1559" xr:uid="{3BC4836F-FAE2-48ED-80E9-86BFDE746F01}"/>
    <cellStyle name="Percentuale 47 2" xfId="1560" xr:uid="{705CD5AB-E2E1-4E29-A2A1-82AEA2EBFD11}"/>
    <cellStyle name="Percentuale 47 3" xfId="1561" xr:uid="{6C342149-85A7-4BC3-8FA1-41C309F8678C}"/>
    <cellStyle name="Percentuale 47 3 2" xfId="1562" xr:uid="{BA5E910B-C876-4867-BCF9-A1A2765CC620}"/>
    <cellStyle name="Percentuale 47 3 2 2" xfId="1563" xr:uid="{D361F57F-8CB8-4C31-99E7-2B3F7B77673A}"/>
    <cellStyle name="Percentuale 47 4" xfId="1564" xr:uid="{7AFC152D-EF0F-4CEA-AC25-03F912985DE5}"/>
    <cellStyle name="Percentuale 47 4 2" xfId="2769" xr:uid="{9252CC5A-459A-4E43-B665-F51FE3A7C08A}"/>
    <cellStyle name="Percentuale 47 5" xfId="2770" xr:uid="{D38B5520-A6E1-436C-B4D2-D8A3FA5F50FC}"/>
    <cellStyle name="Percentuale 48" xfId="1565" xr:uid="{A597F3C2-D3D1-493D-877C-51B1F69DC39C}"/>
    <cellStyle name="Percentuale 48 2" xfId="1566" xr:uid="{1D96170B-0CB1-4D48-8906-1DCF36923B23}"/>
    <cellStyle name="Percentuale 48 3" xfId="1567" xr:uid="{10BACB81-C1F4-4D99-85F0-B6D6170523EF}"/>
    <cellStyle name="Percentuale 48 3 2" xfId="1568" xr:uid="{58F42D74-C06E-4AA7-A8B4-31F8491EA7A0}"/>
    <cellStyle name="Percentuale 48 3 2 2" xfId="1569" xr:uid="{6234FCA4-23CA-452E-AB3A-E2841ECCC1DC}"/>
    <cellStyle name="Percentuale 48 4" xfId="1570" xr:uid="{6B4E9A76-B806-414B-B340-EF06809C6DB4}"/>
    <cellStyle name="Percentuale 48 4 2" xfId="2771" xr:uid="{94688416-C097-41AA-9F7A-DFB3CEB3CC65}"/>
    <cellStyle name="Percentuale 48 5" xfId="2772" xr:uid="{5B0F92A5-8478-46AE-B958-7BCAB0A308C6}"/>
    <cellStyle name="Percentuale 49" xfId="1571" xr:uid="{009BBA0B-B3FC-419E-996E-0534131A205A}"/>
    <cellStyle name="Percentuale 49 2" xfId="1572" xr:uid="{93927F6D-98AB-4362-908A-8FE684C49525}"/>
    <cellStyle name="Percentuale 49 3" xfId="1573" xr:uid="{DFA282E2-38B7-462D-ACC6-63BD9EB56337}"/>
    <cellStyle name="Percentuale 49 3 2" xfId="1574" xr:uid="{C16BB8C8-4587-4B20-83F9-5706F73F2CD2}"/>
    <cellStyle name="Percentuale 49 3 2 2" xfId="1575" xr:uid="{0D12DB84-39E0-4823-83CE-7A7D05DDE2E6}"/>
    <cellStyle name="Percentuale 49 4" xfId="1576" xr:uid="{36B06A70-5100-4DED-98ED-22823241AD6F}"/>
    <cellStyle name="Percentuale 49 4 2" xfId="2773" xr:uid="{E5882064-CF69-42AC-AFD1-3FD0ABDD20C1}"/>
    <cellStyle name="Percentuale 49 5" xfId="2774" xr:uid="{B3C0A4F0-D7E6-4A77-9BBD-300EBCD1CBEC}"/>
    <cellStyle name="Percentuale 5" xfId="1577" xr:uid="{B559E8D5-1F90-4AE8-9381-EEF17C8DEC70}"/>
    <cellStyle name="Percentuale 5 2" xfId="1578" xr:uid="{B2E4591A-5C8F-4332-844C-ED0CECFC7A29}"/>
    <cellStyle name="Percentuale 5 3" xfId="1579" xr:uid="{FE9581AF-B2C2-4EAE-A9AC-3DD6723DB9D4}"/>
    <cellStyle name="Percentuale 5 3 2" xfId="1580" xr:uid="{4067000B-3ABA-4EDA-9672-7C5EDC770180}"/>
    <cellStyle name="Percentuale 5 3 2 2" xfId="1581" xr:uid="{55C62DD1-45BB-4FAA-9E7A-AF48A2F83ECC}"/>
    <cellStyle name="Percentuale 5 4" xfId="1582" xr:uid="{6C90364F-F378-4A11-AA51-0F4633D1C390}"/>
    <cellStyle name="Percentuale 5 4 2" xfId="2775" xr:uid="{F63CCF9E-7850-4AB8-A3DF-345FEED39A21}"/>
    <cellStyle name="Percentuale 5 5" xfId="2776" xr:uid="{1F6F7A02-689A-4B40-932F-6CAA524B3139}"/>
    <cellStyle name="Percentuale 50" xfId="1583" xr:uid="{C26373A3-99DB-4A5A-B57F-F4AB3C7DC77E}"/>
    <cellStyle name="Percentuale 50 2" xfId="1584" xr:uid="{0F32E3F7-76B2-415D-90E5-8206D3CE6CC2}"/>
    <cellStyle name="Percentuale 50 3" xfId="1585" xr:uid="{C02B335E-595B-4FA5-B30B-37E874F55476}"/>
    <cellStyle name="Percentuale 50 3 2" xfId="1586" xr:uid="{65653B7E-AD6C-4344-87F6-A60B12CDBA98}"/>
    <cellStyle name="Percentuale 50 3 2 2" xfId="1587" xr:uid="{B50CDB00-CA7F-44C7-B60C-6376A5E4B348}"/>
    <cellStyle name="Percentuale 50 4" xfId="1588" xr:uid="{7ECCFB71-32F2-4615-958F-94AB21AFC034}"/>
    <cellStyle name="Percentuale 50 4 2" xfId="2777" xr:uid="{4C348397-98EC-4BA3-B7C1-D1F6BD396A49}"/>
    <cellStyle name="Percentuale 50 5" xfId="2778" xr:uid="{C0E3831F-5EAB-4E4B-B4E2-ECF88392251F}"/>
    <cellStyle name="Percentuale 51" xfId="1589" xr:uid="{1CF959C2-042C-4762-A234-72FAD6004D22}"/>
    <cellStyle name="Percentuale 51 2" xfId="1590" xr:uid="{2553A43B-84DB-4E7C-9407-A3AD29A40BBF}"/>
    <cellStyle name="Percentuale 51 3" xfId="1591" xr:uid="{66A650F7-C72F-4B6E-B9C2-AA775AAF3E70}"/>
    <cellStyle name="Percentuale 51 3 2" xfId="1592" xr:uid="{70F25F7A-2EC9-44E8-8F51-8B7B0AA516A2}"/>
    <cellStyle name="Percentuale 51 3 2 2" xfId="1593" xr:uid="{F6EF9F3F-67BF-40F8-884B-7CDE09C7FB1D}"/>
    <cellStyle name="Percentuale 51 4" xfId="1594" xr:uid="{2DD26F77-1791-4229-BAB9-7864763ED972}"/>
    <cellStyle name="Percentuale 51 4 2" xfId="2779" xr:uid="{D81E66BA-8AC4-4762-807A-560387E97A36}"/>
    <cellStyle name="Percentuale 51 5" xfId="2780" xr:uid="{01E3E8D7-42A7-4390-A7B1-DC559375FCCB}"/>
    <cellStyle name="Percentuale 52" xfId="1595" xr:uid="{71A2926F-2654-4958-B373-F1DFBF691D5D}"/>
    <cellStyle name="Percentuale 52 2" xfId="1596" xr:uid="{E9535523-CE57-4F9D-9D92-9C072FE93F61}"/>
    <cellStyle name="Percentuale 52 3" xfId="1597" xr:uid="{192F2527-DC30-43E7-8A18-229387291D36}"/>
    <cellStyle name="Percentuale 52 3 2" xfId="1598" xr:uid="{E3CF4C96-78D4-4DCC-BF87-8EF6A366CC5B}"/>
    <cellStyle name="Percentuale 52 3 2 2" xfId="1599" xr:uid="{6CED757B-6C95-4B12-8CF3-D2BDF14AF990}"/>
    <cellStyle name="Percentuale 52 4" xfId="1600" xr:uid="{ECFD3AB4-A3B5-40F0-B74C-780B033EFF71}"/>
    <cellStyle name="Percentuale 52 4 2" xfId="2781" xr:uid="{B90F7B85-6A2F-411F-960B-2BCAA03720F9}"/>
    <cellStyle name="Percentuale 52 5" xfId="2782" xr:uid="{BEBEBC61-309E-4C49-9479-6B5A01A2BBBE}"/>
    <cellStyle name="Percentuale 53" xfId="1601" xr:uid="{E423C5D3-53D5-4DF2-AA0D-867176ABA3D0}"/>
    <cellStyle name="Percentuale 53 2" xfId="1602" xr:uid="{9B5417EB-EC79-486F-B566-21102B6C5FEE}"/>
    <cellStyle name="Percentuale 53 3" xfId="1603" xr:uid="{1B6AA9B6-5F01-4BF0-A075-4DA5AD2B2535}"/>
    <cellStyle name="Percentuale 53 3 2" xfId="1604" xr:uid="{88CE439A-BBF1-4B98-859A-BFB71A835061}"/>
    <cellStyle name="Percentuale 53 3 2 2" xfId="1605" xr:uid="{B860FB3C-C25A-4028-A24A-3858271CFAC4}"/>
    <cellStyle name="Percentuale 53 4" xfId="1606" xr:uid="{3B2B6483-8CDD-4AD0-889D-0BBAE4870B65}"/>
    <cellStyle name="Percentuale 53 4 2" xfId="2783" xr:uid="{F8FDC9FE-A0CF-4416-B58F-89A9F993EA3D}"/>
    <cellStyle name="Percentuale 53 5" xfId="2784" xr:uid="{10DB6C8D-3391-4DCF-8A78-2C4F090A95C4}"/>
    <cellStyle name="Percentuale 54" xfId="1607" xr:uid="{CDD03493-0138-4A76-AFAB-08D99473A832}"/>
    <cellStyle name="Percentuale 54 2" xfId="1608" xr:uid="{94C7723D-4116-462F-AA0F-E2E40DAA833F}"/>
    <cellStyle name="Percentuale 54 3" xfId="1609" xr:uid="{EBA04012-1B81-434D-BD66-DA35970FD04F}"/>
    <cellStyle name="Percentuale 54 3 2" xfId="1610" xr:uid="{92FF954E-F191-49F0-8267-345EE00833F0}"/>
    <cellStyle name="Percentuale 54 3 2 2" xfId="1611" xr:uid="{3F5AE751-7729-4078-AF6E-8C8BF53554A9}"/>
    <cellStyle name="Percentuale 54 4" xfId="1612" xr:uid="{A26557F0-B2B1-41A5-BE4C-780DBC51D3B7}"/>
    <cellStyle name="Percentuale 54 4 2" xfId="2785" xr:uid="{7BCD1892-8795-4F31-B140-2922A26D80C2}"/>
    <cellStyle name="Percentuale 54 5" xfId="2786" xr:uid="{4CACF95B-DDB8-483B-A5E3-740D021C5B21}"/>
    <cellStyle name="Percentuale 55" xfId="1613" xr:uid="{A13A7A3F-8DDF-4971-A7C9-675F929A07DF}"/>
    <cellStyle name="Percentuale 55 2" xfId="1614" xr:uid="{CFC5CC61-1A05-4933-82C5-6599A61E7210}"/>
    <cellStyle name="Percentuale 55 3" xfId="1615" xr:uid="{5FDC62BA-F0F7-4344-9786-51AB525D84AD}"/>
    <cellStyle name="Percentuale 55 3 2" xfId="1616" xr:uid="{94EA1D61-5222-4879-9D15-0BECEFCDD90F}"/>
    <cellStyle name="Percentuale 55 3 2 2" xfId="1617" xr:uid="{F8609A00-A4B6-469F-B911-450803A0EE64}"/>
    <cellStyle name="Percentuale 55 4" xfId="1618" xr:uid="{8F18248F-7778-4FB4-9D24-7631466BED09}"/>
    <cellStyle name="Percentuale 55 4 2" xfId="2787" xr:uid="{CAC529A0-E9D2-4086-8064-D71E33A37269}"/>
    <cellStyle name="Percentuale 55 5" xfId="2788" xr:uid="{6C662E2E-0659-4C4F-985D-08B1BD1DFEF1}"/>
    <cellStyle name="Percentuale 56" xfId="1619" xr:uid="{633249EF-1B1C-4D32-8ABC-C26CE030EBA8}"/>
    <cellStyle name="Percentuale 56 2" xfId="1620" xr:uid="{013EFA94-87F1-43BE-9933-5C11BE816937}"/>
    <cellStyle name="Percentuale 56 3" xfId="1621" xr:uid="{FA11C8E4-3657-4B83-924F-72B0604D216A}"/>
    <cellStyle name="Percentuale 56 3 2" xfId="1622" xr:uid="{885D8048-DDB2-43A5-B02B-99A633D1DB29}"/>
    <cellStyle name="Percentuale 56 3 2 2" xfId="1623" xr:uid="{B63A3259-CBF3-4A07-B67B-2E1D306771D2}"/>
    <cellStyle name="Percentuale 56 4" xfId="1624" xr:uid="{76C44479-9AC0-4644-9924-7F68A4C20678}"/>
    <cellStyle name="Percentuale 56 4 2" xfId="2789" xr:uid="{C7B1639E-F55E-4056-AABB-08652ED21B40}"/>
    <cellStyle name="Percentuale 56 5" xfId="2790" xr:uid="{B4E15790-84EE-447A-A62D-7361FD3B2FE1}"/>
    <cellStyle name="Percentuale 57" xfId="1625" xr:uid="{9BD504C2-9E49-42EB-B6BD-C27354F8CA76}"/>
    <cellStyle name="Percentuale 57 2" xfId="1626" xr:uid="{380AF2BE-3881-487D-ACB2-974D1D693DD8}"/>
    <cellStyle name="Percentuale 57 3" xfId="1627" xr:uid="{EDF87AF0-ADB6-4128-834F-7C9B770187EB}"/>
    <cellStyle name="Percentuale 57 3 2" xfId="1628" xr:uid="{61890E59-C91C-482E-9A50-1591D48BA12B}"/>
    <cellStyle name="Percentuale 57 3 2 2" xfId="1629" xr:uid="{125752F6-05DE-41EB-9165-915F6B4C2FAC}"/>
    <cellStyle name="Percentuale 57 4" xfId="1630" xr:uid="{2F113FF2-6013-4B92-A3F3-9883D15F37D6}"/>
    <cellStyle name="Percentuale 57 4 2" xfId="2791" xr:uid="{4F117801-6367-47BC-ACA1-2FED8C961937}"/>
    <cellStyle name="Percentuale 57 5" xfId="2792" xr:uid="{E2519CE1-41DC-4064-84BC-386338BED109}"/>
    <cellStyle name="Percentuale 58" xfId="1631" xr:uid="{CCCF5528-3347-4DA9-9988-0F77EEA76C06}"/>
    <cellStyle name="Percentuale 58 2" xfId="1632" xr:uid="{34DDF86B-05EB-4388-B9DE-CC73420CD652}"/>
    <cellStyle name="Percentuale 58 3" xfId="1633" xr:uid="{19D60B98-7DD3-4E2A-B7A7-7186CBE6E27E}"/>
    <cellStyle name="Percentuale 58 3 2" xfId="1634" xr:uid="{1EB9E414-FECE-41C5-99F3-C104B24CFACC}"/>
    <cellStyle name="Percentuale 58 3 2 2" xfId="1635" xr:uid="{301B2D3C-2C67-451E-A924-B78FB5591871}"/>
    <cellStyle name="Percentuale 58 4" xfId="1636" xr:uid="{B87F99F1-5D69-4915-821C-5DEADCB58CC9}"/>
    <cellStyle name="Percentuale 58 4 2" xfId="2793" xr:uid="{9FDFCCB9-B243-4D9F-95AF-C1C91E8CF109}"/>
    <cellStyle name="Percentuale 58 5" xfId="2794" xr:uid="{C215038F-076C-4AFA-B3E9-C0897C454977}"/>
    <cellStyle name="Percentuale 59" xfId="1637" xr:uid="{1AB2D1F4-11E6-455B-9B3C-D92F62F3CE0E}"/>
    <cellStyle name="Percentuale 59 2" xfId="1638" xr:uid="{F51ECFF0-3015-4E54-BAE6-FDA49317E181}"/>
    <cellStyle name="Percentuale 59 3" xfId="1639" xr:uid="{0EE13A5B-D2CA-4002-ACC6-130CAACEA5C6}"/>
    <cellStyle name="Percentuale 59 3 2" xfId="1640" xr:uid="{42AE1C5E-E93F-4368-BF99-0E8C673C8739}"/>
    <cellStyle name="Percentuale 59 3 2 2" xfId="1641" xr:uid="{6CCD08A5-88CF-4D22-83AC-A5C16573D54E}"/>
    <cellStyle name="Percentuale 59 4" xfId="1642" xr:uid="{9965FB39-A9D2-4B76-A786-FB3E6C87DC2B}"/>
    <cellStyle name="Percentuale 59 4 2" xfId="2795" xr:uid="{A219313F-1537-47F0-9E75-4C4FE5B75851}"/>
    <cellStyle name="Percentuale 59 5" xfId="2796" xr:uid="{856E0B91-1B78-4EC2-8462-E7D9C84D8696}"/>
    <cellStyle name="Percentuale 6" xfId="1643" xr:uid="{DEC8DF8D-E927-4E3C-8E7E-F6AB0B6F5F1D}"/>
    <cellStyle name="Percentuale 6 2" xfId="1644" xr:uid="{6AD2B803-19DE-4593-9024-14E743EF1B5E}"/>
    <cellStyle name="Percentuale 6 3" xfId="1645" xr:uid="{2B65636D-6D16-485F-968B-065DFA9A1F7D}"/>
    <cellStyle name="Percentuale 6 3 2" xfId="1646" xr:uid="{E943ECD3-679B-4FE7-9EDF-67AADDB07A9A}"/>
    <cellStyle name="Percentuale 6 3 2 2" xfId="1647" xr:uid="{247B4471-E7FB-4243-8F0D-DFC7F7312714}"/>
    <cellStyle name="Percentuale 6 4" xfId="1648" xr:uid="{9DA5C9F8-F551-4770-AF0D-5340DC065F21}"/>
    <cellStyle name="Percentuale 6 4 2" xfId="2797" xr:uid="{4BDFBC61-CFC4-4362-A123-6677FF25B8F6}"/>
    <cellStyle name="Percentuale 6 5" xfId="2798" xr:uid="{145C5FD8-1053-492F-A9C8-E21AD72B4F68}"/>
    <cellStyle name="Percentuale 60" xfId="1649" xr:uid="{417BC99F-D971-4672-AF6D-B52942688D56}"/>
    <cellStyle name="Percentuale 60 2" xfId="1650" xr:uid="{AD37078E-3A1D-48C6-A727-7DCB6DE41F91}"/>
    <cellStyle name="Percentuale 60 3" xfId="1651" xr:uid="{3922C73F-4BB9-4AFC-95E2-0F36B6455CCF}"/>
    <cellStyle name="Percentuale 60 3 2" xfId="1652" xr:uid="{ED5FF091-DB62-4307-8378-3C6A3DEF21CC}"/>
    <cellStyle name="Percentuale 60 3 2 2" xfId="1653" xr:uid="{D2964D4B-21AF-4229-ADD4-7372BCEED55F}"/>
    <cellStyle name="Percentuale 60 4" xfId="1654" xr:uid="{2FEC5C88-E515-4365-954A-46340DFE5F03}"/>
    <cellStyle name="Percentuale 60 4 2" xfId="2799" xr:uid="{6BF82DF4-AC80-4E30-AAE5-BF4EF4EC0357}"/>
    <cellStyle name="Percentuale 60 5" xfId="2800" xr:uid="{AAF52A91-131D-4D02-8B08-73E0E36A78C9}"/>
    <cellStyle name="Percentuale 61" xfId="1655" xr:uid="{C03A62D4-FE3F-45A5-9FEC-65979762C188}"/>
    <cellStyle name="Percentuale 61 2" xfId="1656" xr:uid="{735A61C7-7E07-4976-A037-2E110C6CDA2C}"/>
    <cellStyle name="Percentuale 61 3" xfId="1657" xr:uid="{F9151752-40F0-4ABA-877C-354E7B0352A0}"/>
    <cellStyle name="Percentuale 61 3 2" xfId="1658" xr:uid="{E88EC027-B53B-44F4-9088-9F2837E05D8F}"/>
    <cellStyle name="Percentuale 61 3 2 2" xfId="1659" xr:uid="{49563C0F-DEBF-4C38-82A1-8EF9E15CB722}"/>
    <cellStyle name="Percentuale 61 4" xfId="1660" xr:uid="{B83A418B-7332-4801-AC23-C5C17AEF99CD}"/>
    <cellStyle name="Percentuale 61 4 2" xfId="2801" xr:uid="{DBE549EE-BE6D-41EF-8B93-09A29653BA66}"/>
    <cellStyle name="Percentuale 61 5" xfId="2802" xr:uid="{D12C892A-5D65-40AA-A51A-3E1C26943C7A}"/>
    <cellStyle name="Percentuale 62" xfId="1661" xr:uid="{EC985F9B-78EE-4FDC-9631-68184B81DE83}"/>
    <cellStyle name="Percentuale 62 2" xfId="1662" xr:uid="{EB16D659-EE3A-4CD9-9B7D-1083797866EC}"/>
    <cellStyle name="Percentuale 63" xfId="1663" xr:uid="{FE85715F-C762-4A2A-ADC5-B82C39E00E8E}"/>
    <cellStyle name="Percentuale 63 2" xfId="1664" xr:uid="{6DE75575-767A-45DF-87DB-B688811E3C6C}"/>
    <cellStyle name="Percentuale 64" xfId="1665" xr:uid="{3D61E085-B0ED-40B9-A6E2-B4617D8FDE92}"/>
    <cellStyle name="Percentuale 64 2" xfId="1666" xr:uid="{11850D86-21BA-4098-8092-785109BDA900}"/>
    <cellStyle name="Percentuale 65" xfId="1667" xr:uid="{E88425E9-B9F3-4BC8-A8FE-AD98FC7DDC63}"/>
    <cellStyle name="Percentuale 65 2" xfId="1668" xr:uid="{D2006A81-2B2E-494D-ACB5-FA0D055A9B18}"/>
    <cellStyle name="Percentuale 66" xfId="1669" xr:uid="{9990617C-574A-4DB4-A966-F3AB6A974D17}"/>
    <cellStyle name="Percentuale 66 2" xfId="1670" xr:uid="{A7943B40-878F-4D9D-B6D5-B6BC7A3D5F73}"/>
    <cellStyle name="Percentuale 67" xfId="1671" xr:uid="{94CC2A2B-5454-441F-9B90-87A47C962C97}"/>
    <cellStyle name="Percentuale 67 2" xfId="1672" xr:uid="{C9A832D1-273D-4A03-8766-0B7CDFE18C34}"/>
    <cellStyle name="Percentuale 68" xfId="1673" xr:uid="{63D28F4B-E10D-477B-A2C0-4EC2D185852D}"/>
    <cellStyle name="Percentuale 68 2" xfId="1674" xr:uid="{51FEAC05-F796-44B5-9BAA-722C523759D8}"/>
    <cellStyle name="Percentuale 68 3" xfId="1675" xr:uid="{68055A70-0641-439F-83E9-803F9362D967}"/>
    <cellStyle name="Percentuale 68 3 2" xfId="1676" xr:uid="{FA0871C5-C2CA-4B7D-924A-826BB5BEF0CE}"/>
    <cellStyle name="Percentuale 68 3 2 2" xfId="1677" xr:uid="{566494BC-7018-4EB1-85AD-607B806B5108}"/>
    <cellStyle name="Percentuale 68 4" xfId="1678" xr:uid="{DB30A558-8232-4562-9EEC-10A071812AA4}"/>
    <cellStyle name="Percentuale 68 4 2" xfId="2803" xr:uid="{0CFCF6FB-BE61-4170-B1CA-80AED5B9FED7}"/>
    <cellStyle name="Percentuale 68 5" xfId="2804" xr:uid="{DFF7DCD4-C2B0-4885-91BF-B576DB96247A}"/>
    <cellStyle name="Percentuale 69" xfId="1679" xr:uid="{C31339DC-CF39-46DA-B193-105B86349C86}"/>
    <cellStyle name="Percentuale 69 2" xfId="1680" xr:uid="{F694BDFC-A7CA-4CCC-BA92-E9084269A925}"/>
    <cellStyle name="Percentuale 69 3" xfId="1681" xr:uid="{9F8FAFEB-3EB4-4FF6-8424-569024D6C1C7}"/>
    <cellStyle name="Percentuale 69 3 2" xfId="1682" xr:uid="{C161EB88-9603-4004-824B-F2D95DD19F26}"/>
    <cellStyle name="Percentuale 69 3 2 2" xfId="1683" xr:uid="{DFEDAFD3-88F4-4D51-BA06-ED404B630F0A}"/>
    <cellStyle name="Percentuale 69 4" xfId="1684" xr:uid="{2682C820-144D-423D-B5FD-7E4E04A73252}"/>
    <cellStyle name="Percentuale 69 4 2" xfId="2805" xr:uid="{EBCAB6C8-707C-4AFB-B24C-40F98657A697}"/>
    <cellStyle name="Percentuale 69 5" xfId="2806" xr:uid="{76F311B9-E316-45D3-8757-6033A6948A1E}"/>
    <cellStyle name="Percentuale 7" xfId="1685" xr:uid="{AB201F99-93E0-41D6-9620-7A19A83C963F}"/>
    <cellStyle name="Percentuale 7 2" xfId="1686" xr:uid="{4F895BB7-54F4-45F8-A4CA-527E34838962}"/>
    <cellStyle name="Percentuale 7 3" xfId="1687" xr:uid="{0C1A6454-1944-40D6-8503-962E15F5EC63}"/>
    <cellStyle name="Percentuale 7 3 2" xfId="1688" xr:uid="{B35428C7-C308-4F19-9B3A-09CF701FEAF6}"/>
    <cellStyle name="Percentuale 7 3 2 2" xfId="1689" xr:uid="{A0B9BA78-3B5F-4F9F-A10E-DD33DC31E368}"/>
    <cellStyle name="Percentuale 7 4" xfId="1690" xr:uid="{D092DA4B-0ECD-45C2-B9B0-08638E81A703}"/>
    <cellStyle name="Percentuale 7 4 2" xfId="2807" xr:uid="{57929346-2711-457D-8FA0-84811AD8AA39}"/>
    <cellStyle name="Percentuale 7 5" xfId="2808" xr:uid="{840BAC6A-1C82-4C36-BFEA-C65F97595823}"/>
    <cellStyle name="Percentuale 8" xfId="1691" xr:uid="{BFC01791-185F-42F6-B865-98792BDBAB5F}"/>
    <cellStyle name="Percentuale 8 2" xfId="1692" xr:uid="{709C44AF-3651-4B23-99FF-8D6075A343FD}"/>
    <cellStyle name="Percentuale 8 3" xfId="1693" xr:uid="{D3745AFA-8D48-46EB-BDDC-2C5BB5A7A7D5}"/>
    <cellStyle name="Percentuale 8 3 2" xfId="1694" xr:uid="{95B3FEAF-5885-4938-B433-9075E7C6E9B8}"/>
    <cellStyle name="Percentuale 8 3 2 2" xfId="1695" xr:uid="{1EE0AEA0-0C50-4A2E-B2F1-D7FC8C759622}"/>
    <cellStyle name="Percentuale 8 4" xfId="1696" xr:uid="{0E5EC9FD-4DCF-4D9F-BEF1-493C9D5DB9B6}"/>
    <cellStyle name="Percentuale 8 4 2" xfId="2809" xr:uid="{19FF0396-04CD-4C50-ADAF-BCEBD200FDB5}"/>
    <cellStyle name="Percentuale 8 5" xfId="2810" xr:uid="{B7A5FFA6-B47D-41C1-A4E9-F33B8D241D07}"/>
    <cellStyle name="Percentuale 9" xfId="1697" xr:uid="{A3DF0F8F-CF77-4465-ABF3-7EF17DBE8343}"/>
    <cellStyle name="Percentuale 9 2" xfId="1698" xr:uid="{2A76564A-A9B4-4382-AF61-3BA7F954B24E}"/>
    <cellStyle name="Percentuale 9 3" xfId="1699" xr:uid="{9AC4D7B6-7285-4E3B-A915-9D3E9436546E}"/>
    <cellStyle name="Percentuale 9 3 2" xfId="1700" xr:uid="{169F8E04-8099-4164-82C3-0167ACD33E73}"/>
    <cellStyle name="Percentuale 9 3 2 2" xfId="1701" xr:uid="{75D22E87-4AA8-4054-80ED-C321697EBF8F}"/>
    <cellStyle name="Percentuale 9 4" xfId="1702" xr:uid="{B281E13B-6C79-4E71-834C-F8DF2C6F5CC2}"/>
    <cellStyle name="Percentuale 9 4 2" xfId="2811" xr:uid="{286ECE42-C6AB-48D1-8805-BE1FA2B950BF}"/>
    <cellStyle name="Percentuale 9 5" xfId="2812" xr:uid="{C1DADE5C-D253-4B23-BA0C-ED99AB5CE4A6}"/>
    <cellStyle name="Procent 2" xfId="1703" xr:uid="{07E002A9-1A4A-46A5-8FCE-060FB6A44C23}"/>
    <cellStyle name="Procent 2 2" xfId="2176" xr:uid="{6CCCE589-27A9-4EDB-81FD-072B26400BAC}"/>
    <cellStyle name="Procent 2 2 2" xfId="2177" xr:uid="{11FCBB30-10C5-4131-B60D-74B03B3D2C86}"/>
    <cellStyle name="Procent 2 3" xfId="2178" xr:uid="{1CEA6935-3085-42FA-8875-18D145DEFE18}"/>
    <cellStyle name="Procent 2 3 2" xfId="2179" xr:uid="{BA1AE9B7-82B1-4E50-ABD6-14438F80332B}"/>
    <cellStyle name="Procent 2 4" xfId="2180" xr:uid="{06270B15-78D2-4DF7-84C7-CB3A56BCA4AE}"/>
    <cellStyle name="Procent 3" xfId="2181" xr:uid="{55A70C57-D059-47BB-9E90-DE6EEAF208F5}"/>
    <cellStyle name="Procent 3 2" xfId="2813" xr:uid="{AADEC76E-3027-4312-847B-86DA4DDB2233}"/>
    <cellStyle name="Procent 4" xfId="2182" xr:uid="{2B761345-8657-4F39-8807-8C8D8475148D}"/>
    <cellStyle name="Procent 4 2" xfId="2183" xr:uid="{69E768E7-08B0-4538-B45E-1F954E4C8314}"/>
    <cellStyle name="Procent 5" xfId="2184" xr:uid="{041D106B-653F-464F-B01C-E848F690A063}"/>
    <cellStyle name="Procent 5 2" xfId="2185" xr:uid="{64E319D2-653F-4B00-ABD0-3D571F2079A1}"/>
    <cellStyle name="Procent 6" xfId="2186" xr:uid="{EE1AF4FF-CAAC-4CC1-9808-6BED26048295}"/>
    <cellStyle name="Procent 7" xfId="2187" xr:uid="{40E210C4-4502-4922-8C69-E32777ABD094}"/>
    <cellStyle name="Standard_Sce_D_Extraction" xfId="1704" xr:uid="{79BD3224-7B1A-453A-91A6-96A2C1B79744}"/>
    <cellStyle name="Style 134 2" xfId="2188" xr:uid="{27D78FA2-1DBC-462C-A2FD-A195731C1026}"/>
    <cellStyle name="Style 140" xfId="2189" xr:uid="{5B7FABC4-96E8-46CD-9E99-8F9490FEE558}"/>
    <cellStyle name="Style 142 2" xfId="2190" xr:uid="{14385A8D-7EA9-4CC5-9806-0F09CE5008D1}"/>
    <cellStyle name="Style 155" xfId="2814" xr:uid="{6D093943-21A1-4326-BBFB-72FA23B72CFC}"/>
    <cellStyle name="Style 156" xfId="2815" xr:uid="{863992C8-A409-4444-854B-B071FB2AFAC0}"/>
    <cellStyle name="Style 157" xfId="2816" xr:uid="{7B452C25-60C1-48E7-9EAB-9E234327A09F}"/>
    <cellStyle name="Style 158" xfId="2817" xr:uid="{50F2CFA3-75CB-4C91-9EB9-C6EB3262DA6F}"/>
    <cellStyle name="Style 159" xfId="2818" xr:uid="{EC63405F-20E7-47F5-9C01-E448C4F0B0B6}"/>
    <cellStyle name="Style 161" xfId="2819" xr:uid="{8A5742E4-D142-4F44-A711-DDD1A2782884}"/>
    <cellStyle name="Style 162" xfId="2820" xr:uid="{63353A00-F55D-4E1B-9750-1F2B204D8930}"/>
    <cellStyle name="Style 163" xfId="2821" xr:uid="{4496F38D-D028-4379-BEF1-8409F7AB3C54}"/>
    <cellStyle name="Style 223" xfId="2822" xr:uid="{D95FA910-E354-48E0-86C3-350F7A311C85}"/>
    <cellStyle name="Style 224" xfId="2823" xr:uid="{E7C0A8D8-3D69-4199-8CD8-A3C5B31CDC30}"/>
    <cellStyle name="Style 225" xfId="2824" xr:uid="{B04BAB94-FA68-4520-A890-95F643C94D60}"/>
    <cellStyle name="Style 226" xfId="2825" xr:uid="{DB3F6563-C63A-49BC-9698-730E65DFA072}"/>
    <cellStyle name="Style 227" xfId="2826" xr:uid="{6EBDD2A9-8783-430B-BDD7-C8CA6A9C732B}"/>
    <cellStyle name="Style 229" xfId="2827" xr:uid="{E4E4C579-2AD3-40F4-97B9-1368678699CE}"/>
    <cellStyle name="Style 230" xfId="2828" xr:uid="{B18B0211-7460-4DC2-B42D-53DD0FDCFE39}"/>
    <cellStyle name="Style 231" xfId="2829" xr:uid="{41030B8A-61BF-49C8-BBB8-CE9A32DDA494}"/>
    <cellStyle name="Style 257" xfId="2830" xr:uid="{E991F806-DCE9-459D-AFBE-85574915DF0D}"/>
    <cellStyle name="Style 258" xfId="2831" xr:uid="{B2E8BA4B-DE5D-4763-8A96-0FC60AA34498}"/>
    <cellStyle name="Style 259" xfId="2832" xr:uid="{35FAD15E-B78F-4E7F-928A-9AEEAB786A9C}"/>
    <cellStyle name="Style 260" xfId="2833" xr:uid="{110AF527-3B15-4C25-A2BE-12ECDC7F7EE4}"/>
    <cellStyle name="Style 261" xfId="2834" xr:uid="{D33C3A74-E050-4958-B91F-3CC105E26BD2}"/>
    <cellStyle name="Style 263" xfId="2835" xr:uid="{54A602CC-0CC8-48B8-B67F-C5B29E8FEBDD}"/>
    <cellStyle name="Style 264" xfId="2836" xr:uid="{FCB79604-3490-4A69-BD58-8E99C2F4BFB4}"/>
    <cellStyle name="Style 265" xfId="2837" xr:uid="{EFEAC4E2-46E1-477F-A345-331DC3E7738C}"/>
    <cellStyle name="Style 461" xfId="2838" xr:uid="{DC9B2CDC-884A-466F-9F82-0B29C65C4CD0}"/>
    <cellStyle name="Style 467" xfId="2839" xr:uid="{2058ABA8-0A38-455C-A790-9C450E270871}"/>
    <cellStyle name="Style 468" xfId="2840" xr:uid="{D15EB96B-53B9-4F7F-8B2B-099DF65BD6DF}"/>
    <cellStyle name="Style 469" xfId="2841" xr:uid="{0A6C6347-DA80-43EF-AC70-B593699F0155}"/>
    <cellStyle name="Style 478" xfId="2842" xr:uid="{5B0BAD6A-D5DC-41E9-B46D-FAD596CE0331}"/>
    <cellStyle name="Style 479" xfId="2843" xr:uid="{92B47BE6-4942-4C96-B307-7A121FFFD384}"/>
    <cellStyle name="Style 480" xfId="2844" xr:uid="{C11E503D-D0DF-4DEB-A3B2-FAE493FDD371}"/>
    <cellStyle name="Style 481" xfId="2845" xr:uid="{F56CC967-24BB-4CDF-AC34-393DCCDBD8CC}"/>
    <cellStyle name="Style 482" xfId="2846" xr:uid="{B1C0E2FB-E989-4F40-BCD8-B4A5869FA315}"/>
    <cellStyle name="Style 484" xfId="2847" xr:uid="{7A6FE929-D4B5-4F84-B9CA-941868F7F90A}"/>
    <cellStyle name="Style 485" xfId="2848" xr:uid="{631974BA-45C2-48FD-90F2-B294D99376AE}"/>
    <cellStyle name="Style 486" xfId="2849" xr:uid="{A68B5BE0-0B62-4991-9A24-16CA091E3983}"/>
    <cellStyle name="Style 495" xfId="2850" xr:uid="{07A2BCD1-B90B-4615-A721-EA5147E0514E}"/>
    <cellStyle name="Style 496" xfId="2851" xr:uid="{E84D231C-8B53-40E5-88F8-7ED3398BA4EF}"/>
    <cellStyle name="Style 497" xfId="2852" xr:uid="{60579747-E585-4FF8-AF36-4087E0CEADD8}"/>
    <cellStyle name="Style 498" xfId="2853" xr:uid="{5BDC9220-3986-444B-84DE-48D01FF7D529}"/>
    <cellStyle name="Style 499" xfId="2854" xr:uid="{8C74483F-74A5-499D-8F92-9C8D9BBCF8DF}"/>
    <cellStyle name="Style 501" xfId="2855" xr:uid="{7BB3C6B9-ACEE-42AA-A9A5-29729FAC20AD}"/>
    <cellStyle name="Style 502" xfId="2856" xr:uid="{997558FC-B38C-4F95-BF0C-DC47C6D5A40B}"/>
    <cellStyle name="Style 503" xfId="2857" xr:uid="{12877EAE-688A-492D-84BA-FE85BAD2D5FB}"/>
    <cellStyle name="Style 580" xfId="2858" xr:uid="{E0B09824-0133-4333-ACEA-FACCACDE51A2}"/>
    <cellStyle name="Style 581" xfId="2859" xr:uid="{F3B66AE7-ED9C-4626-9077-18AF4C019453}"/>
    <cellStyle name="Style 582" xfId="2860" xr:uid="{1DAF40E9-1B81-48B6-A9E1-8A997DE54C68}"/>
    <cellStyle name="Style 583" xfId="2861" xr:uid="{A9311117-5973-4DF2-ABF8-F681DF225017}"/>
    <cellStyle name="Style 584" xfId="2862" xr:uid="{B5CAD071-B472-4B72-A39E-CA71EF1447D6}"/>
    <cellStyle name="Style 586" xfId="2863" xr:uid="{EF2AB2AA-CAF1-4DD3-85A9-FE6BCA6E0926}"/>
    <cellStyle name="Style 587" xfId="2864" xr:uid="{9C296469-F2CC-4F9E-A25D-DBCBB024847A}"/>
    <cellStyle name="Style 588" xfId="2865" xr:uid="{BB047235-CE6E-4B25-A64C-E36E80B729FD}"/>
    <cellStyle name="Testo avviso" xfId="1705" xr:uid="{9FCA7FB3-DC0F-403A-808E-B6A3C9DF8BE3}"/>
    <cellStyle name="Testo descrittivo" xfId="1706" xr:uid="{64A4FD4A-22EB-427C-BE3B-9BFF0D789A19}"/>
    <cellStyle name="Titel 2" xfId="2191" xr:uid="{CF09A495-39CF-4A6F-BF50-911995B43C62}"/>
    <cellStyle name="Title 2" xfId="2192" xr:uid="{322A1BAA-2D5B-4460-9CBF-E08C0CD2BE8F}"/>
    <cellStyle name="Title 3" xfId="2003" xr:uid="{1A38AE97-E515-4B9E-84FD-E42DF79AB17C}"/>
    <cellStyle name="Titolo" xfId="1707" xr:uid="{747D79D4-5868-4F51-8B77-4AB025D5E881}"/>
    <cellStyle name="Titolo 1" xfId="1708" xr:uid="{C8E73642-2943-4C2B-AFD6-AB6AA1F4D8DD}"/>
    <cellStyle name="Titolo 1 2" xfId="1709" xr:uid="{56D9F82D-BBBD-48BF-BD46-8EDD7E9D2C82}"/>
    <cellStyle name="Titolo 2" xfId="1710" xr:uid="{8D1F5CE7-9AF6-471E-9522-19A085C052C8}"/>
    <cellStyle name="Titolo 2 2" xfId="1711" xr:uid="{A011F14E-48C9-463E-803A-168F9B1369BE}"/>
    <cellStyle name="Titolo 3" xfId="1712" xr:uid="{F5DFD3D4-F855-4047-BB7D-96AE5C079461}"/>
    <cellStyle name="Titolo 3 2" xfId="1713" xr:uid="{D58C22DC-3DC5-4381-8EC5-76BECB7EA654}"/>
    <cellStyle name="Titolo 4" xfId="1714" xr:uid="{1D6EB503-EEF7-48E4-A38A-6FF792D0EAC8}"/>
    <cellStyle name="Total" xfId="18" builtinId="25" customBuiltin="1"/>
    <cellStyle name="Total 2" xfId="2193" xr:uid="{64BBAE27-DAAC-4183-8EEB-DE6AC7925A05}"/>
    <cellStyle name="Total 2 2" xfId="2866" xr:uid="{1B2A85D6-D27F-466B-A635-6ED2A317F7ED}"/>
    <cellStyle name="Totale" xfId="1715" xr:uid="{C9079F8D-300E-4546-A03C-1B0F7A76CA0C}"/>
    <cellStyle name="Totale 2" xfId="1716" xr:uid="{76CC727C-1CA3-4791-BC6F-0A1353D833BB}"/>
    <cellStyle name="Totale 2 2" xfId="2004" xr:uid="{EB8211DE-3AD7-449F-A358-65BFE703E0A2}"/>
    <cellStyle name="Totale 2 3" xfId="2005" xr:uid="{F6653D8C-540B-4949-BA1F-5322A63F6F14}"/>
    <cellStyle name="Totale 2 4" xfId="2006" xr:uid="{A53F03D1-B450-4D23-AA17-F8203B38CB88}"/>
    <cellStyle name="Totale 2 5" xfId="2007" xr:uid="{54378D36-DE6E-454D-89A5-D201F12BF014}"/>
    <cellStyle name="Totale 3" xfId="1717" xr:uid="{37168F83-B047-47C3-858B-28911F8F3D5C}"/>
    <cellStyle name="Totale 3 2" xfId="2867" xr:uid="{97E38420-48FA-4CCE-A9A0-9706BC295CD8}"/>
    <cellStyle name="Totale 4" xfId="2008" xr:uid="{0BA77389-35B4-4DF0-B784-E5E7B321D0B3}"/>
    <cellStyle name="Totale 5" xfId="2009" xr:uid="{848C33F8-7FEB-4549-80AC-C80C371CC25E}"/>
    <cellStyle name="Totale 6" xfId="2010" xr:uid="{2C7AB025-DDD2-484B-B267-C2F13CF3F446}"/>
    <cellStyle name="Valore non valido" xfId="1718" xr:uid="{3AD8F988-BE3B-4A12-9869-EC9E530D6B52}"/>
    <cellStyle name="Valore valido" xfId="1719" xr:uid="{E952B040-1433-4C4B-9932-24AAD265AF5E}"/>
    <cellStyle name="Warning Text" xfId="16" builtinId="11" customBuiltin="1"/>
    <cellStyle name="Warning Text 2" xfId="2194" xr:uid="{64ADCD57-969E-45B2-8337-C8302CE1C2D7}"/>
    <cellStyle name="X08_Total Oil" xfId="2195" xr:uid="{4716187F-64F1-4DB5-B38F-5712B0A28D23}"/>
    <cellStyle name="X12_Total Figs 1 dec" xfId="2196" xr:uid="{2597A2E3-5A3D-4476-B895-A2320EC1B22C}"/>
    <cellStyle name="Обычный_CRF2002 (1)" xfId="1720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14:AN383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H15/I15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25" customWidth="1"/>
    <col min="5" max="6" width="14.140625" style="25" customWidth="1"/>
    <col min="7" max="7" width="12.140625" style="25" customWidth="1"/>
    <col min="8" max="10" width="8.140625" style="25" customWidth="1"/>
    <col min="11" max="11" width="9.7109375" style="25" customWidth="1"/>
    <col min="12" max="12" width="8.140625" style="25" customWidth="1"/>
    <col min="13" max="13" width="10" style="25" customWidth="1"/>
    <col min="14" max="14" width="11.42578125" style="25" customWidth="1"/>
    <col min="15" max="15" width="13.42578125" style="25" customWidth="1"/>
    <col min="16" max="16384" width="8.85546875" style="25"/>
  </cols>
  <sheetData>
    <row r="1" spans="1:26">
      <c r="A1" s="23"/>
      <c r="B1" s="23"/>
      <c r="C1" s="23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/>
      <c r="B6" s="23"/>
      <c r="C6" s="23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/>
      <c r="B7" s="23"/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/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2.75" customHeight="1">
      <c r="A16" s="110" t="s">
        <v>73</v>
      </c>
      <c r="B16" s="110"/>
      <c r="C16" s="110"/>
      <c r="D16" s="110"/>
      <c r="E16" s="26"/>
      <c r="F16" s="26"/>
      <c r="G16" s="27"/>
      <c r="H16" s="27"/>
      <c r="I16" s="27"/>
      <c r="J16" s="27"/>
      <c r="K16" s="27"/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7.25" customHeight="1">
      <c r="A17" s="28"/>
      <c r="B17" s="28"/>
      <c r="C17" s="28"/>
      <c r="D17" s="2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7.25" customHeight="1">
      <c r="A18" s="28"/>
      <c r="B18" s="28"/>
      <c r="C18" s="28"/>
      <c r="D18" s="28"/>
      <c r="E18" s="29"/>
      <c r="F18" s="29"/>
      <c r="G18" s="30"/>
      <c r="H18" s="30"/>
      <c r="I18" s="30"/>
      <c r="J18" s="30"/>
      <c r="K18" s="30"/>
      <c r="L18" s="3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7.25" customHeight="1">
      <c r="A19" s="31" t="s">
        <v>74</v>
      </c>
      <c r="B19" s="109" t="s">
        <v>85</v>
      </c>
      <c r="C19" s="109"/>
      <c r="D19" s="109"/>
      <c r="E19" s="32"/>
      <c r="F19" s="32"/>
      <c r="G19" s="33"/>
      <c r="H19" s="33"/>
      <c r="I19" s="33"/>
      <c r="J19" s="33"/>
      <c r="K19" s="33"/>
      <c r="L19" s="3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.25" customHeight="1">
      <c r="A20" s="31" t="s">
        <v>75</v>
      </c>
      <c r="B20" s="109" t="s">
        <v>86</v>
      </c>
      <c r="C20" s="109"/>
      <c r="D20" s="109"/>
      <c r="E20" s="32"/>
      <c r="F20" s="32"/>
      <c r="G20" s="33"/>
      <c r="H20" s="33"/>
      <c r="I20" s="33"/>
      <c r="J20" s="33"/>
      <c r="K20" s="33"/>
      <c r="L20" s="3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7.25" customHeight="1">
      <c r="A21" s="31" t="s">
        <v>76</v>
      </c>
      <c r="B21" s="34" t="s">
        <v>87</v>
      </c>
      <c r="C21" s="34"/>
      <c r="D21" s="34"/>
      <c r="E21" s="32"/>
      <c r="F21" s="32"/>
      <c r="G21" s="33"/>
      <c r="H21" s="33"/>
      <c r="I21" s="33"/>
      <c r="J21" s="33"/>
      <c r="K21" s="33"/>
      <c r="L21" s="3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7.25" customHeight="1">
      <c r="A22" s="31"/>
      <c r="B22" s="34"/>
      <c r="C22" s="34"/>
      <c r="D22" s="34"/>
      <c r="E22" s="32"/>
      <c r="F22" s="32"/>
      <c r="G22" s="33"/>
      <c r="H22" s="33"/>
      <c r="I22" s="33"/>
      <c r="J22" s="33"/>
      <c r="K22" s="33"/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7.25" customHeight="1">
      <c r="A23" s="31" t="s">
        <v>77</v>
      </c>
      <c r="B23" s="109" t="s">
        <v>88</v>
      </c>
      <c r="C23" s="109"/>
      <c r="D23" s="109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7.25" customHeight="1">
      <c r="A24" s="31"/>
      <c r="B24" s="109" t="s">
        <v>89</v>
      </c>
      <c r="C24" s="109"/>
      <c r="D24" s="109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7.25" customHeight="1">
      <c r="A25" s="31"/>
      <c r="B25" s="34"/>
      <c r="C25" s="34"/>
      <c r="D25" s="3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7.25" customHeight="1">
      <c r="A26" s="31" t="s">
        <v>78</v>
      </c>
      <c r="B26" s="109" t="s">
        <v>88</v>
      </c>
      <c r="C26" s="109"/>
      <c r="D26" s="109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7.25" customHeight="1">
      <c r="A27" s="31"/>
      <c r="B27" s="109" t="s">
        <v>89</v>
      </c>
      <c r="C27" s="109"/>
      <c r="D27" s="109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7.25" customHeight="1">
      <c r="A28" s="31"/>
      <c r="B28" s="34"/>
      <c r="C28" s="34"/>
      <c r="D28" s="3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7.25" customHeight="1">
      <c r="A29" s="31" t="s">
        <v>79</v>
      </c>
      <c r="B29" s="35">
        <v>1</v>
      </c>
      <c r="C29" s="34"/>
      <c r="D29" s="3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7.25" customHeight="1">
      <c r="A30" s="31" t="s">
        <v>80</v>
      </c>
      <c r="B30" s="111" t="s">
        <v>81</v>
      </c>
      <c r="C30" s="109"/>
      <c r="D30" s="109"/>
      <c r="E30" s="36"/>
      <c r="F30" s="36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>
      <c r="A31" s="31" t="s">
        <v>82</v>
      </c>
      <c r="B31" s="109" t="s">
        <v>83</v>
      </c>
      <c r="C31" s="109"/>
      <c r="D31" s="109"/>
      <c r="E31" s="36"/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7.25" customHeight="1">
      <c r="A32" s="37"/>
      <c r="B32" s="38" t="s">
        <v>84</v>
      </c>
      <c r="C32" s="37"/>
      <c r="D32" s="3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3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3"/>
      <c r="C36" s="23"/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3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3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3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/>
      <c r="B42" s="23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2:BA137"/>
  <sheetViews>
    <sheetView tabSelected="1" zoomScale="60" zoomScaleNormal="60" workbookViewId="0">
      <selection activeCell="T17" sqref="T17"/>
    </sheetView>
  </sheetViews>
  <sheetFormatPr defaultRowHeight="12.75"/>
  <cols>
    <col min="2" max="2" width="4" customWidth="1"/>
    <col min="3" max="3" width="20.7109375" bestFit="1" customWidth="1"/>
    <col min="4" max="4" width="19" customWidth="1"/>
    <col min="5" max="5" width="15.7109375" bestFit="1" customWidth="1"/>
    <col min="6" max="6" width="12.140625" bestFit="1" customWidth="1"/>
    <col min="7" max="7" width="13.7109375" customWidth="1"/>
    <col min="8" max="8" width="11.42578125" bestFit="1" customWidth="1"/>
    <col min="9" max="9" width="11" bestFit="1" customWidth="1"/>
    <col min="10" max="11" width="10.5703125" bestFit="1" customWidth="1"/>
    <col min="12" max="12" width="13.28515625" customWidth="1"/>
    <col min="13" max="13" width="15.85546875" bestFit="1" customWidth="1"/>
    <col min="14" max="15" width="12.7109375" customWidth="1"/>
    <col min="16" max="16" width="10.5703125" bestFit="1" customWidth="1"/>
    <col min="17" max="17" width="12.7109375" customWidth="1"/>
    <col min="18" max="18" width="10.5703125" bestFit="1" customWidth="1"/>
    <col min="19" max="19" width="19.28515625" customWidth="1"/>
    <col min="20" max="20" width="18.140625" bestFit="1" customWidth="1"/>
    <col min="21" max="21" width="20.7109375" customWidth="1"/>
    <col min="22" max="22" width="10.5703125" bestFit="1" customWidth="1"/>
    <col min="23" max="23" width="15.140625" customWidth="1"/>
    <col min="24" max="24" width="30.5703125" customWidth="1"/>
    <col min="25" max="25" width="11.42578125" bestFit="1" customWidth="1"/>
    <col min="26" max="32" width="10.5703125" bestFit="1" customWidth="1"/>
  </cols>
  <sheetData>
    <row r="2" spans="1:36" ht="18">
      <c r="C2" s="12" t="s">
        <v>48</v>
      </c>
      <c r="D2" s="12"/>
      <c r="G2" s="3" t="s">
        <v>0</v>
      </c>
      <c r="I2" s="1"/>
      <c r="J2" s="1"/>
      <c r="S2" s="1" t="s">
        <v>17</v>
      </c>
      <c r="T2" s="1"/>
      <c r="AC2" s="1" t="s">
        <v>7</v>
      </c>
      <c r="AD2" s="2"/>
      <c r="AE2" s="2"/>
      <c r="AF2" s="2"/>
      <c r="AG2" s="2"/>
      <c r="AH2" s="2"/>
      <c r="AI2" s="2"/>
      <c r="AJ2" s="2"/>
    </row>
    <row r="3" spans="1:36">
      <c r="C3" s="10" t="s">
        <v>1</v>
      </c>
      <c r="D3" s="10" t="s">
        <v>537</v>
      </c>
      <c r="E3" s="10" t="s">
        <v>50</v>
      </c>
      <c r="F3" s="10" t="s">
        <v>3</v>
      </c>
      <c r="G3" s="10" t="s">
        <v>4</v>
      </c>
      <c r="H3" s="10" t="s">
        <v>53</v>
      </c>
      <c r="I3" s="10" t="s">
        <v>54</v>
      </c>
      <c r="J3" s="10" t="s">
        <v>16</v>
      </c>
      <c r="K3" s="13" t="s">
        <v>5</v>
      </c>
      <c r="L3" s="6" t="s">
        <v>544</v>
      </c>
      <c r="M3" s="6" t="s">
        <v>545</v>
      </c>
      <c r="N3" s="13" t="s">
        <v>42</v>
      </c>
      <c r="O3" s="10" t="s">
        <v>41</v>
      </c>
      <c r="S3" s="4" t="s">
        <v>15</v>
      </c>
      <c r="T3" s="4" t="s">
        <v>1</v>
      </c>
      <c r="U3" s="4" t="s">
        <v>2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C3" s="5" t="s">
        <v>8</v>
      </c>
      <c r="AD3" s="5" t="s">
        <v>6</v>
      </c>
      <c r="AE3" s="5" t="s">
        <v>9</v>
      </c>
      <c r="AF3" s="6" t="s">
        <v>10</v>
      </c>
      <c r="AG3" s="6" t="s">
        <v>11</v>
      </c>
      <c r="AH3" s="6" t="s">
        <v>12</v>
      </c>
      <c r="AI3" s="6" t="s">
        <v>13</v>
      </c>
      <c r="AJ3" s="6" t="s">
        <v>14</v>
      </c>
    </row>
    <row r="4" spans="1:36" ht="64.5" thickBot="1">
      <c r="C4" s="11" t="s">
        <v>38</v>
      </c>
      <c r="D4" s="11"/>
      <c r="E4" s="11" t="s">
        <v>32</v>
      </c>
      <c r="F4" s="11" t="s">
        <v>39</v>
      </c>
      <c r="G4" s="11" t="s">
        <v>40</v>
      </c>
      <c r="H4" s="11"/>
      <c r="I4" s="11" t="s">
        <v>46</v>
      </c>
      <c r="J4" s="11" t="s">
        <v>43</v>
      </c>
      <c r="K4" s="11" t="s">
        <v>44</v>
      </c>
      <c r="L4" s="11" t="s">
        <v>546</v>
      </c>
      <c r="M4" s="11" t="s">
        <v>51</v>
      </c>
      <c r="N4" s="11" t="s">
        <v>45</v>
      </c>
      <c r="O4" s="11" t="s">
        <v>47</v>
      </c>
      <c r="Q4" s="11" t="s">
        <v>47</v>
      </c>
      <c r="S4" s="8" t="s">
        <v>30</v>
      </c>
      <c r="T4" s="8" t="s">
        <v>31</v>
      </c>
      <c r="U4" s="8" t="s">
        <v>32</v>
      </c>
      <c r="V4" s="8" t="s">
        <v>33</v>
      </c>
      <c r="W4" s="8" t="s">
        <v>34</v>
      </c>
      <c r="X4" s="8" t="s">
        <v>35</v>
      </c>
      <c r="Y4" s="8" t="s">
        <v>36</v>
      </c>
      <c r="Z4" s="8" t="s">
        <v>37</v>
      </c>
      <c r="AC4" s="7" t="s">
        <v>23</v>
      </c>
      <c r="AD4" s="7" t="s">
        <v>24</v>
      </c>
      <c r="AE4" s="7" t="s">
        <v>25</v>
      </c>
      <c r="AF4" s="7" t="s">
        <v>10</v>
      </c>
      <c r="AG4" s="7" t="s">
        <v>26</v>
      </c>
      <c r="AH4" s="7" t="s">
        <v>27</v>
      </c>
      <c r="AI4" s="7" t="s">
        <v>28</v>
      </c>
      <c r="AJ4" s="7" t="s">
        <v>29</v>
      </c>
    </row>
    <row r="5" spans="1:36">
      <c r="A5">
        <v>0</v>
      </c>
      <c r="C5" s="44" t="s">
        <v>547</v>
      </c>
      <c r="D5" s="44" t="s">
        <v>523</v>
      </c>
      <c r="E5" s="44" t="s">
        <v>555</v>
      </c>
      <c r="F5" s="44" t="s">
        <v>67</v>
      </c>
      <c r="G5" s="44" t="s">
        <v>554</v>
      </c>
      <c r="H5" s="57">
        <v>2020</v>
      </c>
      <c r="I5" s="99" t="s">
        <v>543</v>
      </c>
      <c r="J5" s="100">
        <v>0.85</v>
      </c>
      <c r="K5" s="57">
        <v>30</v>
      </c>
      <c r="L5" s="57" cm="1">
        <f t="array" ref="L5">IFERROR(SUMPRODUCT((Table1[Region]=D5)*(Table1[Group]=$A5)*(Table1[Avg_DCCH_50percDH])*(Table1[SumHD_TJ]/(M5*1000))),0)</f>
        <v>2.94</v>
      </c>
      <c r="M5" s="118">
        <f>SUMIFS(Table1[SumHD_TJ],Table1[Region],D5,Table1[Group],A5)/1000</f>
        <v>4.5912100000000002</v>
      </c>
      <c r="N5" s="57">
        <v>1</v>
      </c>
      <c r="O5" s="100">
        <f>L5*$Q$5</f>
        <v>8.8200000000000001E-2</v>
      </c>
      <c r="Q5" s="103">
        <v>0.03</v>
      </c>
      <c r="S5" s="14" t="s">
        <v>49</v>
      </c>
      <c r="T5" s="14" t="str">
        <f>DH_Grid_Extension!C5</f>
        <v>CITY_DH</v>
      </c>
      <c r="U5" s="14" t="str">
        <f>DH_Grid_Extension!E5</f>
        <v xml:space="preserve">District Heating- City </v>
      </c>
      <c r="V5" s="14" t="s">
        <v>51</v>
      </c>
      <c r="W5" s="14" t="s">
        <v>52</v>
      </c>
      <c r="X5" s="14" t="s">
        <v>65</v>
      </c>
      <c r="Y5" s="9"/>
      <c r="Z5" s="9"/>
      <c r="AC5" s="9"/>
      <c r="AD5" s="9"/>
      <c r="AE5" s="9"/>
      <c r="AF5" s="9"/>
      <c r="AG5" s="9"/>
      <c r="AH5" s="9"/>
      <c r="AI5" s="9"/>
      <c r="AJ5" s="9"/>
    </row>
    <row r="6" spans="1:36">
      <c r="C6" s="44" t="s">
        <v>547</v>
      </c>
      <c r="D6" s="44" t="s">
        <v>511</v>
      </c>
      <c r="E6" s="44" t="s">
        <v>555</v>
      </c>
      <c r="F6" s="44" t="s">
        <v>67</v>
      </c>
      <c r="G6" s="44" t="s">
        <v>554</v>
      </c>
      <c r="H6" s="57">
        <v>2020</v>
      </c>
      <c r="I6" s="99" t="s">
        <v>543</v>
      </c>
      <c r="J6" s="100">
        <v>0.85</v>
      </c>
      <c r="K6" s="57">
        <v>30</v>
      </c>
      <c r="L6" s="57" cm="1">
        <f t="array" ref="L6">IFERROR(SUMPRODUCT((Table1[Region]=D6)*(Table1[Group]=$A6)*(Table1[Avg_DCCH_50percDH])*(Table1[SumHD_TJ]/(M6*1000))),0)</f>
        <v>3.13</v>
      </c>
      <c r="M6" s="118">
        <f>SUMIFS(Table1[SumHD_TJ],Table1[Region],D6,Table1[Group],A6)/1000</f>
        <v>20.99024</v>
      </c>
      <c r="N6" s="57">
        <v>1</v>
      </c>
      <c r="O6" s="100">
        <f t="shared" ref="O6:O10" si="0">L6*$Q$5</f>
        <v>9.3899999999999997E-2</v>
      </c>
      <c r="S6" s="14" t="s">
        <v>49</v>
      </c>
      <c r="T6" s="14" t="str">
        <f>DH_Grid_Extension!C11</f>
        <v>URBAN_1_DH</v>
      </c>
      <c r="U6" s="14" t="str">
        <f>DH_Grid_Extension!E11</f>
        <v>District Heating - High Urban Density</v>
      </c>
      <c r="V6" s="14" t="s">
        <v>51</v>
      </c>
      <c r="W6" s="14" t="s">
        <v>52</v>
      </c>
      <c r="X6" s="14" t="s">
        <v>65</v>
      </c>
      <c r="Y6" s="9"/>
      <c r="Z6" s="9"/>
      <c r="AC6" s="9"/>
      <c r="AD6" s="9"/>
      <c r="AE6" s="9"/>
      <c r="AF6" s="9"/>
      <c r="AG6" s="9"/>
      <c r="AH6" s="9"/>
      <c r="AI6" s="9"/>
      <c r="AJ6" s="9"/>
    </row>
    <row r="7" spans="1:36">
      <c r="C7" s="44" t="s">
        <v>547</v>
      </c>
      <c r="D7" s="44" t="s">
        <v>528</v>
      </c>
      <c r="E7" s="44" t="s">
        <v>555</v>
      </c>
      <c r="F7" s="44" t="s">
        <v>67</v>
      </c>
      <c r="G7" s="44" t="s">
        <v>554</v>
      </c>
      <c r="H7" s="57">
        <v>2020</v>
      </c>
      <c r="I7" s="99" t="s">
        <v>543</v>
      </c>
      <c r="J7" s="100">
        <v>0.85</v>
      </c>
      <c r="K7" s="57">
        <v>30</v>
      </c>
      <c r="L7" s="57" cm="1">
        <f t="array" ref="L7">IFERROR(SUMPRODUCT((Table1[Region]=D7)*(Table1[Group]=$A7)*(Table1[Avg_DCCH_50percDH])*(Table1[SumHD_TJ]/(M7*1000))),0)</f>
        <v>2.64</v>
      </c>
      <c r="M7" s="118">
        <f>SUMIFS(Table1[SumHD_TJ],Table1[Region],D7,Table1[Group],A7)/1000</f>
        <v>2.5825100000000001</v>
      </c>
      <c r="N7" s="57">
        <v>1</v>
      </c>
      <c r="O7" s="100">
        <f t="shared" si="0"/>
        <v>7.9200000000000007E-2</v>
      </c>
      <c r="S7" s="14" t="s">
        <v>49</v>
      </c>
      <c r="T7" s="14" t="str">
        <f>DH_Grid_Extension!C38</f>
        <v>URBAN_2_DH</v>
      </c>
      <c r="U7" s="14" t="str">
        <f>DH_Grid_Extension!E38</f>
        <v>District Heating - Medium Urban Density</v>
      </c>
      <c r="V7" s="14" t="s">
        <v>51</v>
      </c>
      <c r="W7" s="14" t="s">
        <v>52</v>
      </c>
      <c r="X7" s="14" t="s">
        <v>65</v>
      </c>
      <c r="Y7" s="9"/>
      <c r="Z7" s="9"/>
      <c r="AC7" s="9"/>
      <c r="AD7" s="9"/>
      <c r="AE7" s="9"/>
      <c r="AF7" s="9"/>
      <c r="AG7" s="9"/>
      <c r="AH7" s="9"/>
      <c r="AI7" s="9"/>
      <c r="AJ7" s="9"/>
    </row>
    <row r="8" spans="1:36">
      <c r="C8" s="44" t="s">
        <v>547</v>
      </c>
      <c r="D8" s="44" t="s">
        <v>525</v>
      </c>
      <c r="E8" s="44" t="s">
        <v>555</v>
      </c>
      <c r="F8" s="44" t="s">
        <v>67</v>
      </c>
      <c r="G8" s="44" t="s">
        <v>554</v>
      </c>
      <c r="H8" s="57">
        <v>2020</v>
      </c>
      <c r="I8" s="99" t="s">
        <v>543</v>
      </c>
      <c r="J8" s="100">
        <v>0.85</v>
      </c>
      <c r="K8" s="57">
        <v>30</v>
      </c>
      <c r="L8" s="57" cm="1">
        <f t="array" ref="L8">IFERROR(SUMPRODUCT((Table1[Region]=D8)*(Table1[Group]=$A8)*(Table1[Avg_DCCH_50percDH])*(Table1[SumHD_TJ]/(M8*1000))),0)</f>
        <v>3.23</v>
      </c>
      <c r="M8" s="118">
        <f>SUMIFS(Table1[SumHD_TJ],Table1[Region],D8,Table1[Group],A8)/1000</f>
        <v>2.33738</v>
      </c>
      <c r="N8" s="57">
        <v>1</v>
      </c>
      <c r="O8" s="100">
        <f t="shared" si="0"/>
        <v>9.69E-2</v>
      </c>
      <c r="S8" s="14" t="s">
        <v>49</v>
      </c>
      <c r="T8" s="14" t="str">
        <f>DH_Grid_Extension!C65</f>
        <v>URBAN_3_DH</v>
      </c>
      <c r="U8" s="14" t="str">
        <f>DH_Grid_Extension!E65</f>
        <v>District Heating - Low Urban Density</v>
      </c>
      <c r="V8" s="14" t="s">
        <v>51</v>
      </c>
      <c r="W8" s="14" t="s">
        <v>52</v>
      </c>
      <c r="X8" s="14" t="s">
        <v>65</v>
      </c>
      <c r="Y8" s="9"/>
      <c r="Z8" s="9"/>
      <c r="AC8" s="9"/>
      <c r="AD8" s="9"/>
      <c r="AE8" s="9"/>
      <c r="AF8" s="9"/>
      <c r="AG8" s="9"/>
      <c r="AH8" s="9"/>
      <c r="AI8" s="9"/>
      <c r="AJ8" s="9"/>
    </row>
    <row r="9" spans="1:36" ht="13.5" thickBot="1">
      <c r="C9" s="91" t="s">
        <v>547</v>
      </c>
      <c r="D9" s="91" t="s">
        <v>527</v>
      </c>
      <c r="E9" s="91" t="s">
        <v>555</v>
      </c>
      <c r="F9" s="91" t="s">
        <v>67</v>
      </c>
      <c r="G9" s="91" t="s">
        <v>554</v>
      </c>
      <c r="H9" s="90">
        <v>2020</v>
      </c>
      <c r="I9" s="101" t="s">
        <v>543</v>
      </c>
      <c r="J9" s="102">
        <v>0.85</v>
      </c>
      <c r="K9" s="90">
        <v>30</v>
      </c>
      <c r="L9" s="90" cm="1">
        <f t="array" ref="L9">IFERROR(SUMPRODUCT((Table1[Region]=D9)*(Table1[Group]=$A9)*(Table1[Avg_DCCH_50percDH])*(Table1[SumHD_TJ]/(M9*1000))),0)</f>
        <v>2.4500000000000002</v>
      </c>
      <c r="M9" s="119">
        <f>SUMIFS(Table1[SumHD_TJ],Table1[Region],D9,Table1[Group],A9)/1000</f>
        <v>1.3865399999999999</v>
      </c>
      <c r="N9" s="90">
        <v>1</v>
      </c>
      <c r="O9" s="102">
        <f t="shared" si="0"/>
        <v>7.3499999999999996E-2</v>
      </c>
      <c r="S9" s="14"/>
      <c r="T9" s="14"/>
      <c r="U9" s="14"/>
      <c r="V9" s="14"/>
      <c r="W9" s="14"/>
      <c r="X9" s="14"/>
    </row>
    <row r="10" spans="1:36" ht="13.5" thickBot="1">
      <c r="C10" s="91" t="s">
        <v>547</v>
      </c>
      <c r="D10" s="44" t="s">
        <v>556</v>
      </c>
      <c r="E10" s="91" t="s">
        <v>555</v>
      </c>
      <c r="F10" s="91" t="s">
        <v>67</v>
      </c>
      <c r="G10" s="91" t="s">
        <v>554</v>
      </c>
      <c r="H10" s="90">
        <v>2020</v>
      </c>
      <c r="I10" s="101" t="s">
        <v>543</v>
      </c>
      <c r="J10" s="102">
        <v>0.85</v>
      </c>
      <c r="K10" s="90">
        <v>30</v>
      </c>
      <c r="L10" s="122" cm="1">
        <f t="array" ref="L10">IFERROR(SUMPRODUCT((Table1[Group]=A5)*(Table1[Avg_DCCH_50percDH])*(Table1[SumHD_TJ]/(M10*1000))),0)</f>
        <v>3.0407225378419636</v>
      </c>
      <c r="M10" s="123">
        <f>SUMIFS(Table1[SumHD_TJ],Table1[Group],$A$5)/1000</f>
        <v>31.887880000000006</v>
      </c>
      <c r="N10" s="123">
        <v>1</v>
      </c>
      <c r="O10" s="124">
        <f t="shared" si="0"/>
        <v>9.1221676135258903E-2</v>
      </c>
      <c r="S10" s="14"/>
      <c r="T10" s="14"/>
      <c r="U10" s="14"/>
      <c r="V10" s="14"/>
      <c r="W10" s="14"/>
      <c r="X10" s="14"/>
    </row>
    <row r="11" spans="1:36">
      <c r="A11">
        <v>1</v>
      </c>
      <c r="C11" s="45" t="s">
        <v>548</v>
      </c>
      <c r="D11" s="92" t="s">
        <v>510</v>
      </c>
      <c r="E11" s="45" t="s">
        <v>552</v>
      </c>
      <c r="F11" s="45" t="s">
        <v>67</v>
      </c>
      <c r="G11" s="45" t="s">
        <v>554</v>
      </c>
      <c r="H11" s="92">
        <v>2020</v>
      </c>
      <c r="I11" s="97" t="s">
        <v>543</v>
      </c>
      <c r="J11" s="98">
        <v>0.85</v>
      </c>
      <c r="K11" s="92">
        <v>30</v>
      </c>
      <c r="L11" s="117" cm="1">
        <f t="array" ref="L11">IFERROR(SUMPRODUCT((Table1[Region]=D11)*(Table1[Group]=$A$11)*(Table1[Avg_DCCH_50percDH])*(Table1[SumHD_TJ]/(M11*1000))),0)</f>
        <v>0</v>
      </c>
      <c r="M11" s="117">
        <f>SUMIFS(Table1[SumHD_TJ],Table1[Region],D11,Table1[Group],$A$11)/1000</f>
        <v>0</v>
      </c>
      <c r="N11" s="92">
        <v>1</v>
      </c>
      <c r="O11" s="106">
        <f>L11*$Q$5</f>
        <v>0</v>
      </c>
      <c r="S11" s="14"/>
      <c r="T11" s="14"/>
      <c r="U11" s="14"/>
      <c r="V11" s="14"/>
      <c r="W11" s="14"/>
      <c r="X11" s="14"/>
    </row>
    <row r="12" spans="1:36">
      <c r="C12" s="44" t="s">
        <v>548</v>
      </c>
      <c r="D12" s="57" t="s">
        <v>533</v>
      </c>
      <c r="E12" s="44" t="s">
        <v>552</v>
      </c>
      <c r="F12" s="44" t="s">
        <v>67</v>
      </c>
      <c r="G12" s="44" t="s">
        <v>554</v>
      </c>
      <c r="H12" s="57">
        <v>2020</v>
      </c>
      <c r="I12" s="99" t="s">
        <v>543</v>
      </c>
      <c r="J12" s="100">
        <v>0.85</v>
      </c>
      <c r="K12" s="57">
        <v>30</v>
      </c>
      <c r="L12" s="118" cm="1">
        <f t="array" ref="L12">IFERROR(SUMPRODUCT((Table1[Region]=D12)*(Table1[Group]=$A$11)*(Table1[Avg_DCCH_50percDH])*(Table1[SumHD_TJ]/(M12*1000))),0)</f>
        <v>2.4883257598111537</v>
      </c>
      <c r="M12" s="118">
        <f>SUMIFS(Table1[SumHD_TJ],Table1[Region],D12,Table1[Group],$A$11)/1000</f>
        <v>0.50834999999999997</v>
      </c>
      <c r="N12" s="57">
        <v>1</v>
      </c>
      <c r="O12" s="107">
        <f t="shared" ref="O12:O37" si="1">L12*$Q$5</f>
        <v>7.4649772794334601E-2</v>
      </c>
      <c r="S12" s="14"/>
      <c r="T12" s="14"/>
      <c r="U12" s="14"/>
      <c r="V12" s="14"/>
      <c r="W12" s="14"/>
      <c r="X12" s="14"/>
    </row>
    <row r="13" spans="1:36">
      <c r="C13" s="44" t="s">
        <v>548</v>
      </c>
      <c r="D13" s="57" t="s">
        <v>522</v>
      </c>
      <c r="E13" s="44" t="s">
        <v>552</v>
      </c>
      <c r="F13" s="44" t="s">
        <v>67</v>
      </c>
      <c r="G13" s="44" t="s">
        <v>554</v>
      </c>
      <c r="H13" s="57">
        <v>2020</v>
      </c>
      <c r="I13" s="99" t="s">
        <v>543</v>
      </c>
      <c r="J13" s="100">
        <v>0.85</v>
      </c>
      <c r="K13" s="57">
        <v>30</v>
      </c>
      <c r="L13" s="118" cm="1">
        <f t="array" ref="L13">IFERROR(SUMPRODUCT((Table1[Region]=D13)*(Table1[Group]=$A$11)*(Table1[Avg_DCCH_50percDH])*(Table1[SumHD_TJ]/(M13*1000))),0)</f>
        <v>4.3774391001739987</v>
      </c>
      <c r="M13" s="118">
        <f>SUMIFS(Table1[SumHD_TJ],Table1[Region],D13,Table1[Group],$A$11)/1000</f>
        <v>0.96552000000000004</v>
      </c>
      <c r="N13" s="57">
        <v>1</v>
      </c>
      <c r="O13" s="107">
        <f t="shared" si="1"/>
        <v>0.13132317300521995</v>
      </c>
      <c r="S13" s="14"/>
      <c r="T13" s="14"/>
      <c r="U13" s="14"/>
      <c r="V13" s="14"/>
      <c r="W13" s="14"/>
      <c r="X13" s="14"/>
    </row>
    <row r="14" spans="1:36">
      <c r="C14" s="44" t="s">
        <v>548</v>
      </c>
      <c r="D14" s="57" t="s">
        <v>523</v>
      </c>
      <c r="E14" s="44" t="s">
        <v>552</v>
      </c>
      <c r="F14" s="44" t="s">
        <v>67</v>
      </c>
      <c r="G14" s="44" t="s">
        <v>554</v>
      </c>
      <c r="H14" s="57">
        <v>2020</v>
      </c>
      <c r="I14" s="99" t="s">
        <v>543</v>
      </c>
      <c r="J14" s="100">
        <v>0.85</v>
      </c>
      <c r="K14" s="57">
        <v>30</v>
      </c>
      <c r="L14" s="118" cm="1">
        <f t="array" ref="L14">IFERROR(SUMPRODUCT((Table1[Region]=D14)*(Table1[Group]=$A$11)*(Table1[Avg_DCCH_50percDH])*(Table1[SumHD_TJ]/(M14*1000))),0)</f>
        <v>3.2276063528415433</v>
      </c>
      <c r="M14" s="118">
        <f>SUMIFS(Table1[SumHD_TJ],Table1[Region],D14,Table1[Group],$A$11)/1000</f>
        <v>1.6767299999999998</v>
      </c>
      <c r="N14" s="57">
        <v>1</v>
      </c>
      <c r="O14" s="107">
        <f t="shared" si="1"/>
        <v>9.682819058524629E-2</v>
      </c>
      <c r="S14" s="14"/>
      <c r="T14" s="14"/>
      <c r="U14" s="14"/>
      <c r="V14" s="14"/>
      <c r="W14" s="14"/>
      <c r="X14" s="14"/>
    </row>
    <row r="15" spans="1:36">
      <c r="C15" s="44" t="s">
        <v>548</v>
      </c>
      <c r="D15" s="57" t="s">
        <v>534</v>
      </c>
      <c r="E15" s="44" t="s">
        <v>552</v>
      </c>
      <c r="F15" s="44" t="s">
        <v>67</v>
      </c>
      <c r="G15" s="44" t="s">
        <v>554</v>
      </c>
      <c r="H15" s="57">
        <v>2020</v>
      </c>
      <c r="I15" s="99" t="s">
        <v>543</v>
      </c>
      <c r="J15" s="100">
        <v>0.85</v>
      </c>
      <c r="K15" s="57">
        <v>30</v>
      </c>
      <c r="L15" s="118" cm="1">
        <f t="array" ref="L15">IFERROR(SUMPRODUCT((Table1[Region]=D15)*(Table1[Group]=$A$11)*(Table1[Avg_DCCH_50percDH])*(Table1[SumHD_TJ]/(M15*1000))),0)</f>
        <v>3.2851475570959323</v>
      </c>
      <c r="M15" s="118">
        <f>SUMIFS(Table1[SumHD_TJ],Table1[Region],D15,Table1[Group],$A$11)/1000</f>
        <v>1.1598899999999999</v>
      </c>
      <c r="N15" s="57">
        <v>1</v>
      </c>
      <c r="O15" s="107">
        <f t="shared" si="1"/>
        <v>9.8554426712877966E-2</v>
      </c>
      <c r="V15" s="14"/>
      <c r="W15" s="14"/>
      <c r="X15" s="14"/>
      <c r="Y15" s="14"/>
      <c r="Z15" s="14"/>
      <c r="AA15" s="14"/>
    </row>
    <row r="16" spans="1:36">
      <c r="C16" s="44" t="s">
        <v>548</v>
      </c>
      <c r="D16" s="57" t="s">
        <v>511</v>
      </c>
      <c r="E16" s="44" t="s">
        <v>552</v>
      </c>
      <c r="F16" s="44" t="s">
        <v>67</v>
      </c>
      <c r="G16" s="44" t="s">
        <v>554</v>
      </c>
      <c r="H16" s="57">
        <v>2020</v>
      </c>
      <c r="I16" s="99" t="s">
        <v>543</v>
      </c>
      <c r="J16" s="100">
        <v>0.85</v>
      </c>
      <c r="K16" s="57">
        <v>30</v>
      </c>
      <c r="L16" s="118" cm="1">
        <f t="array" ref="L16">IFERROR(SUMPRODUCT((Table1[Region]=D16)*(Table1[Group]=$A$11)*(Table1[Avg_DCCH_50percDH])*(Table1[SumHD_TJ]/(M16*1000))),0)</f>
        <v>4.3617632297402631</v>
      </c>
      <c r="M16" s="118">
        <f>SUMIFS(Table1[SumHD_TJ],Table1[Region],D16,Table1[Group],$A$11)/1000</f>
        <v>2.8093900000000001</v>
      </c>
      <c r="N16" s="57">
        <v>1</v>
      </c>
      <c r="O16" s="107">
        <f t="shared" si="1"/>
        <v>0.13085289689220789</v>
      </c>
      <c r="V16" s="14"/>
      <c r="W16" s="14"/>
      <c r="X16" s="14"/>
      <c r="Y16" s="14"/>
      <c r="Z16" s="14"/>
      <c r="AA16" s="14"/>
    </row>
    <row r="17" spans="3:27">
      <c r="C17" s="44" t="s">
        <v>548</v>
      </c>
      <c r="D17" s="57" t="s">
        <v>528</v>
      </c>
      <c r="E17" s="44" t="s">
        <v>552</v>
      </c>
      <c r="F17" s="44" t="s">
        <v>67</v>
      </c>
      <c r="G17" s="44" t="s">
        <v>554</v>
      </c>
      <c r="H17" s="57">
        <v>2020</v>
      </c>
      <c r="I17" s="99" t="s">
        <v>543</v>
      </c>
      <c r="J17" s="100">
        <v>0.85</v>
      </c>
      <c r="K17" s="57">
        <v>30</v>
      </c>
      <c r="L17" s="118" cm="1">
        <f t="array" ref="L17">IFERROR(SUMPRODUCT((Table1[Region]=D17)*(Table1[Group]=$A$11)*(Table1[Avg_DCCH_50percDH])*(Table1[SumHD_TJ]/(M17*1000))),0)</f>
        <v>3.6103879498534273</v>
      </c>
      <c r="M17" s="118">
        <f>SUMIFS(Table1[SumHD_TJ],Table1[Region],D17,Table1[Group],$A$11)/1000</f>
        <v>0.32065999999999995</v>
      </c>
      <c r="N17" s="57">
        <v>1</v>
      </c>
      <c r="O17" s="107">
        <f t="shared" si="1"/>
        <v>0.10831163849560281</v>
      </c>
      <c r="V17" s="14"/>
      <c r="W17" s="14"/>
      <c r="X17" s="14"/>
      <c r="Y17" s="14"/>
      <c r="Z17" s="14"/>
      <c r="AA17" s="14"/>
    </row>
    <row r="18" spans="3:27">
      <c r="C18" s="44" t="s">
        <v>548</v>
      </c>
      <c r="D18" s="57" t="s">
        <v>524</v>
      </c>
      <c r="E18" s="44" t="s">
        <v>552</v>
      </c>
      <c r="F18" s="44" t="s">
        <v>67</v>
      </c>
      <c r="G18" s="44" t="s">
        <v>554</v>
      </c>
      <c r="H18" s="57">
        <v>2020</v>
      </c>
      <c r="I18" s="99" t="s">
        <v>543</v>
      </c>
      <c r="J18" s="100">
        <v>0.85</v>
      </c>
      <c r="K18" s="57">
        <v>30</v>
      </c>
      <c r="L18" s="118" cm="1">
        <f t="array" ref="L18">IFERROR(SUMPRODUCT((Table1[Region]=D18)*(Table1[Group]=$A$11)*(Table1[Avg_DCCH_50percDH])*(Table1[SumHD_TJ]/(M18*1000))),0)</f>
        <v>0</v>
      </c>
      <c r="M18" s="118">
        <f>SUMIFS(Table1[SumHD_TJ],Table1[Region],D18,Table1[Group],$A$11)/1000</f>
        <v>0</v>
      </c>
      <c r="N18" s="57">
        <v>1</v>
      </c>
      <c r="O18" s="107">
        <f t="shared" si="1"/>
        <v>0</v>
      </c>
      <c r="V18" s="14"/>
      <c r="W18" s="14"/>
      <c r="X18" s="14"/>
      <c r="Y18" s="14"/>
      <c r="Z18" s="14"/>
      <c r="AA18" s="14"/>
    </row>
    <row r="19" spans="3:27">
      <c r="C19" s="44" t="s">
        <v>548</v>
      </c>
      <c r="D19" s="57" t="s">
        <v>512</v>
      </c>
      <c r="E19" s="44" t="s">
        <v>552</v>
      </c>
      <c r="F19" s="44" t="s">
        <v>67</v>
      </c>
      <c r="G19" s="44" t="s">
        <v>554</v>
      </c>
      <c r="H19" s="57">
        <v>2020</v>
      </c>
      <c r="I19" s="99" t="s">
        <v>543</v>
      </c>
      <c r="J19" s="100">
        <v>0.85</v>
      </c>
      <c r="K19" s="57">
        <v>30</v>
      </c>
      <c r="L19" s="118" cm="1">
        <f t="array" ref="L19">IFERROR(SUMPRODUCT((Table1[Region]=D19)*(Table1[Group]=$A$11)*(Table1[Avg_DCCH_50percDH])*(Table1[SumHD_TJ]/(M19*1000))),0)</f>
        <v>2.4503708143830121</v>
      </c>
      <c r="M19" s="118">
        <f>SUMIFS(Table1[SumHD_TJ],Table1[Region],D19,Table1[Group],$A$11)/1000</f>
        <v>2.6692600000000004</v>
      </c>
      <c r="N19" s="57">
        <v>1</v>
      </c>
      <c r="O19" s="107">
        <f t="shared" si="1"/>
        <v>7.3511124431490354E-2</v>
      </c>
      <c r="V19" s="14"/>
      <c r="W19" s="14"/>
      <c r="X19" s="14"/>
      <c r="Y19" s="14"/>
      <c r="Z19" s="14"/>
      <c r="AA19" s="14"/>
    </row>
    <row r="20" spans="3:27">
      <c r="C20" s="44" t="s">
        <v>548</v>
      </c>
      <c r="D20" s="57" t="s">
        <v>513</v>
      </c>
      <c r="E20" s="44" t="s">
        <v>552</v>
      </c>
      <c r="F20" s="44" t="s">
        <v>67</v>
      </c>
      <c r="G20" s="44" t="s">
        <v>554</v>
      </c>
      <c r="H20" s="57">
        <v>2020</v>
      </c>
      <c r="I20" s="99" t="s">
        <v>543</v>
      </c>
      <c r="J20" s="100">
        <v>0.85</v>
      </c>
      <c r="K20" s="57">
        <v>30</v>
      </c>
      <c r="L20" s="118" cm="1">
        <f t="array" ref="L20">IFERROR(SUMPRODUCT((Table1[Region]=D20)*(Table1[Group]=$A$11)*(Table1[Avg_DCCH_50percDH])*(Table1[SumHD_TJ]/(M20*1000))),0)</f>
        <v>2.5445523687345375</v>
      </c>
      <c r="M20" s="118">
        <f>SUMIFS(Table1[SumHD_TJ],Table1[Region],D20,Table1[Group],$A$11)/1000</f>
        <v>1.3095599999999998</v>
      </c>
      <c r="N20" s="57">
        <v>1</v>
      </c>
      <c r="O20" s="107">
        <f t="shared" si="1"/>
        <v>7.6336571062036118E-2</v>
      </c>
      <c r="V20" s="14"/>
      <c r="W20" s="14"/>
      <c r="X20" s="14"/>
      <c r="Y20" s="14"/>
      <c r="Z20" s="14"/>
      <c r="AA20" s="14"/>
    </row>
    <row r="21" spans="3:27">
      <c r="C21" s="44" t="s">
        <v>548</v>
      </c>
      <c r="D21" s="57" t="s">
        <v>514</v>
      </c>
      <c r="E21" s="44" t="s">
        <v>552</v>
      </c>
      <c r="F21" s="44" t="s">
        <v>67</v>
      </c>
      <c r="G21" s="44" t="s">
        <v>554</v>
      </c>
      <c r="H21" s="57">
        <v>2020</v>
      </c>
      <c r="I21" s="99" t="s">
        <v>543</v>
      </c>
      <c r="J21" s="100">
        <v>0.85</v>
      </c>
      <c r="K21" s="57">
        <v>30</v>
      </c>
      <c r="L21" s="118" cm="1">
        <f t="array" ref="L21">IFERROR(SUMPRODUCT((Table1[Region]=D21)*(Table1[Group]=$A$11)*(Table1[Avg_DCCH_50percDH])*(Table1[SumHD_TJ]/(M21*1000))),0)</f>
        <v>2.5751231692870986</v>
      </c>
      <c r="M21" s="118">
        <f>SUMIFS(Table1[SumHD_TJ],Table1[Region],D21,Table1[Group],$A$11)/1000</f>
        <v>0.74287999999999998</v>
      </c>
      <c r="N21" s="57">
        <v>1</v>
      </c>
      <c r="O21" s="107">
        <f t="shared" si="1"/>
        <v>7.7253695078612961E-2</v>
      </c>
      <c r="V21" s="14"/>
      <c r="W21" s="14"/>
      <c r="X21" s="14"/>
      <c r="Y21" s="14"/>
      <c r="Z21" s="14"/>
      <c r="AA21" s="14"/>
    </row>
    <row r="22" spans="3:27">
      <c r="C22" s="44" t="s">
        <v>548</v>
      </c>
      <c r="D22" s="57" t="s">
        <v>529</v>
      </c>
      <c r="E22" s="44" t="s">
        <v>552</v>
      </c>
      <c r="F22" s="44" t="s">
        <v>67</v>
      </c>
      <c r="G22" s="44" t="s">
        <v>554</v>
      </c>
      <c r="H22" s="57">
        <v>2020</v>
      </c>
      <c r="I22" s="99" t="s">
        <v>543</v>
      </c>
      <c r="J22" s="100">
        <v>0.85</v>
      </c>
      <c r="K22" s="57">
        <v>30</v>
      </c>
      <c r="L22" s="118" cm="1">
        <f t="array" ref="L22">IFERROR(SUMPRODUCT((Table1[Region]=D22)*(Table1[Group]=$A$11)*(Table1[Avg_DCCH_50percDH])*(Table1[SumHD_TJ]/(M22*1000))),0)</f>
        <v>3.6</v>
      </c>
      <c r="M22" s="118">
        <f>SUMIFS(Table1[SumHD_TJ],Table1[Region],D22,Table1[Group],$A$11)/1000</f>
        <v>0.21205000000000002</v>
      </c>
      <c r="N22" s="57">
        <v>1</v>
      </c>
      <c r="O22" s="107">
        <f t="shared" si="1"/>
        <v>0.108</v>
      </c>
      <c r="V22" s="14"/>
      <c r="W22" s="14"/>
      <c r="X22" s="14"/>
      <c r="Y22" s="14"/>
      <c r="Z22" s="14"/>
      <c r="AA22" s="14"/>
    </row>
    <row r="23" spans="3:27">
      <c r="C23" s="44" t="s">
        <v>548</v>
      </c>
      <c r="D23" s="57" t="s">
        <v>525</v>
      </c>
      <c r="E23" s="44" t="s">
        <v>552</v>
      </c>
      <c r="F23" s="44" t="s">
        <v>67</v>
      </c>
      <c r="G23" s="44" t="s">
        <v>554</v>
      </c>
      <c r="H23" s="57">
        <v>2020</v>
      </c>
      <c r="I23" s="99" t="s">
        <v>543</v>
      </c>
      <c r="J23" s="100">
        <v>0.85</v>
      </c>
      <c r="K23" s="57">
        <v>30</v>
      </c>
      <c r="L23" s="118" cm="1">
        <f t="array" ref="L23">IFERROR(SUMPRODUCT((Table1[Region]=D23)*(Table1[Group]=$A$11)*(Table1[Avg_DCCH_50percDH])*(Table1[SumHD_TJ]/(M23*1000))),0)</f>
        <v>1.2500882629107981</v>
      </c>
      <c r="M23" s="118">
        <f>SUMIFS(Table1[SumHD_TJ],Table1[Region],D23,Table1[Group],$A$11)/1000</f>
        <v>5.3249999999999999E-2</v>
      </c>
      <c r="N23" s="57">
        <v>1</v>
      </c>
      <c r="O23" s="107">
        <f t="shared" si="1"/>
        <v>3.7502647887323944E-2</v>
      </c>
      <c r="V23" s="14"/>
      <c r="W23" s="14"/>
      <c r="X23" s="14"/>
      <c r="Y23" s="14"/>
      <c r="Z23" s="14"/>
      <c r="AA23" s="14"/>
    </row>
    <row r="24" spans="3:27">
      <c r="C24" s="44" t="s">
        <v>548</v>
      </c>
      <c r="D24" s="57" t="s">
        <v>515</v>
      </c>
      <c r="E24" s="44" t="s">
        <v>552</v>
      </c>
      <c r="F24" s="44" t="s">
        <v>67</v>
      </c>
      <c r="G24" s="44" t="s">
        <v>554</v>
      </c>
      <c r="H24" s="57">
        <v>2020</v>
      </c>
      <c r="I24" s="99" t="s">
        <v>543</v>
      </c>
      <c r="J24" s="100">
        <v>0.85</v>
      </c>
      <c r="K24" s="57">
        <v>30</v>
      </c>
      <c r="L24" s="118" cm="1">
        <f t="array" ref="L24">IFERROR(SUMPRODUCT((Table1[Region]=D24)*(Table1[Group]=$A$11)*(Table1[Avg_DCCH_50percDH])*(Table1[SumHD_TJ]/(M24*1000))),0)</f>
        <v>3.3725810638655869</v>
      </c>
      <c r="M24" s="118">
        <f>SUMIFS(Table1[SumHD_TJ],Table1[Region],D24,Table1[Group],$A$11)/1000</f>
        <v>0.41602999999999996</v>
      </c>
      <c r="N24" s="57">
        <v>1</v>
      </c>
      <c r="O24" s="107">
        <f t="shared" si="1"/>
        <v>0.10117743191596761</v>
      </c>
      <c r="V24" s="14"/>
      <c r="W24" s="14"/>
      <c r="X24" s="14"/>
      <c r="Y24" s="14"/>
      <c r="Z24" s="14"/>
      <c r="AA24" s="14"/>
    </row>
    <row r="25" spans="3:27">
      <c r="C25" s="44" t="s">
        <v>548</v>
      </c>
      <c r="D25" s="57" t="s">
        <v>516</v>
      </c>
      <c r="E25" s="44" t="s">
        <v>552</v>
      </c>
      <c r="F25" s="44" t="s">
        <v>67</v>
      </c>
      <c r="G25" s="44" t="s">
        <v>554</v>
      </c>
      <c r="H25" s="57">
        <v>2020</v>
      </c>
      <c r="I25" s="99" t="s">
        <v>543</v>
      </c>
      <c r="J25" s="100">
        <v>0.85</v>
      </c>
      <c r="K25" s="57">
        <v>30</v>
      </c>
      <c r="L25" s="118" cm="1">
        <f t="array" ref="L25">IFERROR(SUMPRODUCT((Table1[Region]=D25)*(Table1[Group]=$A$11)*(Table1[Avg_DCCH_50percDH])*(Table1[SumHD_TJ]/(M25*1000))),0)</f>
        <v>2.7560777420153499</v>
      </c>
      <c r="M25" s="118">
        <f>SUMIFS(Table1[SumHD_TJ],Table1[Region],D25,Table1[Group],$A$11)/1000</f>
        <v>1.6156000000000001</v>
      </c>
      <c r="N25" s="57">
        <v>1</v>
      </c>
      <c r="O25" s="107">
        <f t="shared" si="1"/>
        <v>8.2682332260460498E-2</v>
      </c>
      <c r="V25" s="14"/>
      <c r="W25" s="14"/>
      <c r="X25" s="14"/>
      <c r="Y25" s="14"/>
      <c r="Z25" s="14"/>
      <c r="AA25" s="14"/>
    </row>
    <row r="26" spans="3:27">
      <c r="C26" s="44" t="s">
        <v>548</v>
      </c>
      <c r="D26" s="57" t="s">
        <v>530</v>
      </c>
      <c r="E26" s="44" t="s">
        <v>552</v>
      </c>
      <c r="F26" s="44" t="s">
        <v>67</v>
      </c>
      <c r="G26" s="44" t="s">
        <v>554</v>
      </c>
      <c r="H26" s="57">
        <v>2020</v>
      </c>
      <c r="I26" s="99" t="s">
        <v>543</v>
      </c>
      <c r="J26" s="100">
        <v>0.85</v>
      </c>
      <c r="K26" s="57">
        <v>30</v>
      </c>
      <c r="L26" s="118" cm="1">
        <f t="array" ref="L26">IFERROR(SUMPRODUCT((Table1[Region]=D26)*(Table1[Group]=$A$11)*(Table1[Avg_DCCH_50percDH])*(Table1[SumHD_TJ]/(M26*1000))),0)</f>
        <v>2.9590503192848017</v>
      </c>
      <c r="M26" s="118">
        <f>SUMIFS(Table1[SumHD_TJ],Table1[Region],D26,Table1[Group],$A$11)/1000</f>
        <v>0.58725000000000005</v>
      </c>
      <c r="N26" s="57">
        <v>1</v>
      </c>
      <c r="O26" s="107">
        <f t="shared" si="1"/>
        <v>8.8771509578544044E-2</v>
      </c>
      <c r="V26" s="14"/>
      <c r="W26" s="14"/>
      <c r="X26" s="14"/>
      <c r="Y26" s="14"/>
      <c r="Z26" s="14"/>
      <c r="AA26" s="14"/>
    </row>
    <row r="27" spans="3:27">
      <c r="C27" s="44" t="s">
        <v>548</v>
      </c>
      <c r="D27" s="57" t="s">
        <v>517</v>
      </c>
      <c r="E27" s="44" t="s">
        <v>552</v>
      </c>
      <c r="F27" s="44" t="s">
        <v>67</v>
      </c>
      <c r="G27" s="44" t="s">
        <v>554</v>
      </c>
      <c r="H27" s="57">
        <v>2020</v>
      </c>
      <c r="I27" s="99" t="s">
        <v>543</v>
      </c>
      <c r="J27" s="100">
        <v>0.85</v>
      </c>
      <c r="K27" s="57">
        <v>30</v>
      </c>
      <c r="L27" s="118" cm="1">
        <f t="array" ref="L27">IFERROR(SUMPRODUCT((Table1[Region]=D27)*(Table1[Group]=$A$11)*(Table1[Avg_DCCH_50percDH])*(Table1[SumHD_TJ]/(M27*1000))),0)</f>
        <v>2.6909484008064073</v>
      </c>
      <c r="M27" s="118">
        <f>SUMIFS(Table1[SumHD_TJ],Table1[Region],D27,Table1[Group],$A$11)/1000</f>
        <v>1.8353000000000002</v>
      </c>
      <c r="N27" s="57">
        <v>1</v>
      </c>
      <c r="O27" s="107">
        <f t="shared" si="1"/>
        <v>8.072845202419221E-2</v>
      </c>
      <c r="V27" s="14"/>
      <c r="W27" s="14"/>
      <c r="X27" s="14"/>
      <c r="Y27" s="14"/>
      <c r="Z27" s="14"/>
      <c r="AA27" s="14"/>
    </row>
    <row r="28" spans="3:27">
      <c r="C28" s="44" t="s">
        <v>548</v>
      </c>
      <c r="D28" s="57" t="s">
        <v>535</v>
      </c>
      <c r="E28" s="44" t="s">
        <v>552</v>
      </c>
      <c r="F28" s="44" t="s">
        <v>67</v>
      </c>
      <c r="G28" s="44" t="s">
        <v>554</v>
      </c>
      <c r="H28" s="57">
        <v>2020</v>
      </c>
      <c r="I28" s="99" t="s">
        <v>543</v>
      </c>
      <c r="J28" s="100">
        <v>0.85</v>
      </c>
      <c r="K28" s="57">
        <v>30</v>
      </c>
      <c r="L28" s="118" cm="1">
        <f t="array" ref="L28">IFERROR(SUMPRODUCT((Table1[Region]=D28)*(Table1[Group]=$A$11)*(Table1[Avg_DCCH_50percDH])*(Table1[SumHD_TJ]/(M28*1000))),0)</f>
        <v>3.6058670880811783</v>
      </c>
      <c r="M28" s="118">
        <f>SUMIFS(Table1[SumHD_TJ],Table1[Region],D28,Table1[Group],$A$11)/1000</f>
        <v>0.24045999999999998</v>
      </c>
      <c r="N28" s="57">
        <v>1</v>
      </c>
      <c r="O28" s="107">
        <f t="shared" si="1"/>
        <v>0.10817601264243534</v>
      </c>
      <c r="V28" s="14"/>
      <c r="W28" s="14"/>
      <c r="X28" s="14"/>
      <c r="Y28" s="14"/>
      <c r="Z28" s="14"/>
      <c r="AA28" s="14"/>
    </row>
    <row r="29" spans="3:27">
      <c r="C29" s="44" t="s">
        <v>548</v>
      </c>
      <c r="D29" s="57" t="s">
        <v>518</v>
      </c>
      <c r="E29" s="44" t="s">
        <v>552</v>
      </c>
      <c r="F29" s="44" t="s">
        <v>67</v>
      </c>
      <c r="G29" s="44" t="s">
        <v>554</v>
      </c>
      <c r="H29" s="57">
        <v>2020</v>
      </c>
      <c r="I29" s="99" t="s">
        <v>543</v>
      </c>
      <c r="J29" s="100">
        <v>0.85</v>
      </c>
      <c r="K29" s="57">
        <v>30</v>
      </c>
      <c r="L29" s="118" cm="1">
        <f t="array" ref="L29">IFERROR(SUMPRODUCT((Table1[Region]=D29)*(Table1[Group]=$A$11)*(Table1[Avg_DCCH_50percDH])*(Table1[SumHD_TJ]/(M29*1000))),0)</f>
        <v>2.8990957144788427</v>
      </c>
      <c r="M29" s="118">
        <f>SUMIFS(Table1[SumHD_TJ],Table1[Region],D29,Table1[Group],$A$11)/1000</f>
        <v>0.73970000000000002</v>
      </c>
      <c r="N29" s="57">
        <v>1</v>
      </c>
      <c r="O29" s="107">
        <f t="shared" si="1"/>
        <v>8.6972871434365273E-2</v>
      </c>
      <c r="V29" s="14"/>
      <c r="W29" s="14"/>
      <c r="X29" s="14"/>
      <c r="Y29" s="14"/>
      <c r="Z29" s="14"/>
      <c r="AA29" s="14"/>
    </row>
    <row r="30" spans="3:27">
      <c r="C30" s="44" t="s">
        <v>548</v>
      </c>
      <c r="D30" s="57" t="s">
        <v>531</v>
      </c>
      <c r="E30" s="44" t="s">
        <v>552</v>
      </c>
      <c r="F30" s="44" t="s">
        <v>67</v>
      </c>
      <c r="G30" s="44" t="s">
        <v>554</v>
      </c>
      <c r="H30" s="57">
        <v>2020</v>
      </c>
      <c r="I30" s="99" t="s">
        <v>543</v>
      </c>
      <c r="J30" s="100">
        <v>0.85</v>
      </c>
      <c r="K30" s="57">
        <v>30</v>
      </c>
      <c r="L30" s="118" cm="1">
        <f t="array" ref="L30">IFERROR(SUMPRODUCT((Table1[Region]=D30)*(Table1[Group]=$A$11)*(Table1[Avg_DCCH_50percDH])*(Table1[SumHD_TJ]/(M30*1000))),0)</f>
        <v>3.7756996903069151</v>
      </c>
      <c r="M30" s="118">
        <f>SUMIFS(Table1[SumHD_TJ],Table1[Region],D30,Table1[Group],$A$11)/1000</f>
        <v>0.97192999999999996</v>
      </c>
      <c r="N30" s="57">
        <v>1</v>
      </c>
      <c r="O30" s="107">
        <f t="shared" si="1"/>
        <v>0.11327099070920744</v>
      </c>
      <c r="V30" s="14"/>
      <c r="W30" s="14"/>
      <c r="X30" s="14"/>
      <c r="Y30" s="14"/>
      <c r="Z30" s="14"/>
      <c r="AA30" s="14"/>
    </row>
    <row r="31" spans="3:27">
      <c r="C31" s="44" t="s">
        <v>548</v>
      </c>
      <c r="D31" s="57" t="s">
        <v>532</v>
      </c>
      <c r="E31" s="44" t="s">
        <v>552</v>
      </c>
      <c r="F31" s="44" t="s">
        <v>67</v>
      </c>
      <c r="G31" s="44" t="s">
        <v>554</v>
      </c>
      <c r="H31" s="57">
        <v>2020</v>
      </c>
      <c r="I31" s="99" t="s">
        <v>543</v>
      </c>
      <c r="J31" s="100">
        <v>0.85</v>
      </c>
      <c r="K31" s="57">
        <v>30</v>
      </c>
      <c r="L31" s="118" cm="1">
        <f t="array" ref="L31">IFERROR(SUMPRODUCT((Table1[Region]=D31)*(Table1[Group]=$A$11)*(Table1[Avg_DCCH_50percDH])*(Table1[SumHD_TJ]/(M31*1000))),0)</f>
        <v>2.917711210529728</v>
      </c>
      <c r="M31" s="118">
        <f>SUMIFS(Table1[SumHD_TJ],Table1[Region],D31,Table1[Group],$A$11)/1000</f>
        <v>0.77115</v>
      </c>
      <c r="N31" s="57">
        <v>1</v>
      </c>
      <c r="O31" s="107">
        <f t="shared" si="1"/>
        <v>8.7531336315891842E-2</v>
      </c>
      <c r="V31" s="14"/>
      <c r="W31" s="14"/>
      <c r="X31" s="14"/>
      <c r="Y31" s="14"/>
      <c r="Z31" s="14"/>
      <c r="AA31" s="14"/>
    </row>
    <row r="32" spans="3:27">
      <c r="C32" s="44" t="s">
        <v>548</v>
      </c>
      <c r="D32" s="57" t="s">
        <v>526</v>
      </c>
      <c r="E32" s="44" t="s">
        <v>552</v>
      </c>
      <c r="F32" s="44" t="s">
        <v>67</v>
      </c>
      <c r="G32" s="44" t="s">
        <v>554</v>
      </c>
      <c r="H32" s="57">
        <v>2020</v>
      </c>
      <c r="I32" s="99" t="s">
        <v>543</v>
      </c>
      <c r="J32" s="100">
        <v>0.85</v>
      </c>
      <c r="K32" s="57">
        <v>30</v>
      </c>
      <c r="L32" s="118" cm="1">
        <f t="array" ref="L32">IFERROR(SUMPRODUCT((Table1[Region]=D32)*(Table1[Group]=$A$11)*(Table1[Avg_DCCH_50percDH])*(Table1[SumHD_TJ]/(M32*1000))),0)</f>
        <v>4.2940457384750399</v>
      </c>
      <c r="M32" s="118">
        <f>SUMIFS(Table1[SumHD_TJ],Table1[Region],D32,Table1[Group],$A$11)/1000</f>
        <v>1.1622600000000001</v>
      </c>
      <c r="N32" s="57">
        <v>1</v>
      </c>
      <c r="O32" s="107">
        <f t="shared" si="1"/>
        <v>0.12882137215425118</v>
      </c>
      <c r="V32" s="14"/>
      <c r="W32" s="14"/>
      <c r="X32" s="14"/>
      <c r="Y32" s="14"/>
      <c r="Z32" s="14"/>
      <c r="AA32" s="14"/>
    </row>
    <row r="33" spans="1:27">
      <c r="C33" s="44" t="s">
        <v>548</v>
      </c>
      <c r="D33" s="57" t="s">
        <v>527</v>
      </c>
      <c r="E33" s="44" t="s">
        <v>552</v>
      </c>
      <c r="F33" s="44" t="s">
        <v>67</v>
      </c>
      <c r="G33" s="44" t="s">
        <v>554</v>
      </c>
      <c r="H33" s="57">
        <v>2020</v>
      </c>
      <c r="I33" s="99" t="s">
        <v>543</v>
      </c>
      <c r="J33" s="100">
        <v>0.85</v>
      </c>
      <c r="K33" s="57">
        <v>30</v>
      </c>
      <c r="L33" s="118" cm="1">
        <f t="array" ref="L33">IFERROR(SUMPRODUCT((Table1[Region]=D33)*(Table1[Group]=$A$11)*(Table1[Avg_DCCH_50percDH])*(Table1[SumHD_TJ]/(M33*1000))),0)</f>
        <v>3.0074170765544208</v>
      </c>
      <c r="M33" s="118">
        <f>SUMIFS(Table1[SumHD_TJ],Table1[Region],D33,Table1[Group],$A$11)/1000</f>
        <v>0.31715999999999994</v>
      </c>
      <c r="N33" s="57">
        <v>1</v>
      </c>
      <c r="O33" s="107">
        <f t="shared" si="1"/>
        <v>9.0222512296632626E-2</v>
      </c>
      <c r="V33" s="14"/>
      <c r="W33" s="14"/>
      <c r="X33" s="14"/>
      <c r="Y33" s="14"/>
      <c r="Z33" s="14"/>
      <c r="AA33" s="14"/>
    </row>
    <row r="34" spans="1:27">
      <c r="C34" s="44" t="s">
        <v>548</v>
      </c>
      <c r="D34" s="57" t="s">
        <v>519</v>
      </c>
      <c r="E34" s="44" t="s">
        <v>552</v>
      </c>
      <c r="F34" s="44" t="s">
        <v>67</v>
      </c>
      <c r="G34" s="44" t="s">
        <v>554</v>
      </c>
      <c r="H34" s="57">
        <v>2020</v>
      </c>
      <c r="I34" s="99" t="s">
        <v>543</v>
      </c>
      <c r="J34" s="100">
        <v>0.85</v>
      </c>
      <c r="K34" s="57">
        <v>30</v>
      </c>
      <c r="L34" s="118" cm="1">
        <f t="array" ref="L34">IFERROR(SUMPRODUCT((Table1[Region]=D34)*(Table1[Group]=$A$11)*(Table1[Avg_DCCH_50percDH])*(Table1[SumHD_TJ]/(M34*1000))),0)</f>
        <v>2.8066876372485012</v>
      </c>
      <c r="M34" s="118">
        <f>SUMIFS(Table1[SumHD_TJ],Table1[Region],D34,Table1[Group],$A$11)/1000</f>
        <v>0.50546999999999997</v>
      </c>
      <c r="N34" s="57">
        <v>1</v>
      </c>
      <c r="O34" s="107">
        <f t="shared" si="1"/>
        <v>8.4200629117455031E-2</v>
      </c>
      <c r="V34" s="14"/>
      <c r="W34" s="14"/>
      <c r="X34" s="14"/>
      <c r="Y34" s="14"/>
      <c r="Z34" s="14"/>
      <c r="AA34" s="14"/>
    </row>
    <row r="35" spans="1:27">
      <c r="C35" s="44" t="s">
        <v>548</v>
      </c>
      <c r="D35" s="57" t="s">
        <v>520</v>
      </c>
      <c r="E35" s="44" t="s">
        <v>552</v>
      </c>
      <c r="F35" s="44" t="s">
        <v>67</v>
      </c>
      <c r="G35" s="44" t="s">
        <v>554</v>
      </c>
      <c r="H35" s="57">
        <v>2020</v>
      </c>
      <c r="I35" s="99" t="s">
        <v>543</v>
      </c>
      <c r="J35" s="100">
        <v>0.85</v>
      </c>
      <c r="K35" s="57">
        <v>30</v>
      </c>
      <c r="L35" s="118" cm="1">
        <f t="array" ref="L35">IFERROR(SUMPRODUCT((Table1[Region]=D35)*(Table1[Group]=$A$11)*(Table1[Avg_DCCH_50percDH])*(Table1[SumHD_TJ]/(M35*1000))),0)</f>
        <v>3.2700493932794021</v>
      </c>
      <c r="M35" s="118">
        <f>SUMIFS(Table1[SumHD_TJ],Table1[Region],D35,Table1[Group],$A$11)/1000</f>
        <v>1.2855999999999999</v>
      </c>
      <c r="N35" s="57">
        <v>1</v>
      </c>
      <c r="O35" s="107">
        <f t="shared" si="1"/>
        <v>9.8101481798382059E-2</v>
      </c>
      <c r="V35" s="14"/>
      <c r="W35" s="14"/>
      <c r="X35" s="14"/>
      <c r="Y35" s="14"/>
      <c r="Z35" s="14"/>
      <c r="AA35" s="14"/>
    </row>
    <row r="36" spans="1:27" ht="13.5" thickBot="1">
      <c r="C36" s="91" t="s">
        <v>548</v>
      </c>
      <c r="D36" s="90" t="s">
        <v>521</v>
      </c>
      <c r="E36" s="91" t="s">
        <v>552</v>
      </c>
      <c r="F36" s="91" t="s">
        <v>67</v>
      </c>
      <c r="G36" s="91" t="s">
        <v>554</v>
      </c>
      <c r="H36" s="90">
        <v>2020</v>
      </c>
      <c r="I36" s="101" t="s">
        <v>543</v>
      </c>
      <c r="J36" s="102">
        <v>0.85</v>
      </c>
      <c r="K36" s="90">
        <v>30</v>
      </c>
      <c r="L36" s="119" cm="1">
        <f t="array" ref="L36">IFERROR(SUMPRODUCT((Table1[Region]=D36)*(Table1[Group]=$A$11)*(Table1[Avg_DCCH_50percDH])*(Table1[SumHD_TJ]/(M36*1000))),0)</f>
        <v>3.3485069137731882</v>
      </c>
      <c r="M36" s="119">
        <f>SUMIFS(Table1[SumHD_TJ],Table1[Region],D36,Table1[Group],$A$11)/1000</f>
        <v>1.17736</v>
      </c>
      <c r="N36" s="90">
        <v>1</v>
      </c>
      <c r="O36" s="108">
        <f t="shared" si="1"/>
        <v>0.10045520741319565</v>
      </c>
      <c r="V36" s="14"/>
      <c r="W36" s="14"/>
      <c r="X36" s="14"/>
      <c r="Y36" s="14"/>
      <c r="Z36" s="14"/>
      <c r="AA36" s="14"/>
    </row>
    <row r="37" spans="1:27" ht="13.5" thickBot="1">
      <c r="C37" s="125" t="s">
        <v>548</v>
      </c>
      <c r="D37" s="125" t="s">
        <v>556</v>
      </c>
      <c r="E37" s="125" t="s">
        <v>552</v>
      </c>
      <c r="F37" s="125" t="s">
        <v>67</v>
      </c>
      <c r="G37" s="125" t="s">
        <v>554</v>
      </c>
      <c r="H37" s="126">
        <v>2020</v>
      </c>
      <c r="I37" s="127" t="s">
        <v>543</v>
      </c>
      <c r="J37" s="128">
        <v>0.85</v>
      </c>
      <c r="K37" s="126">
        <v>30</v>
      </c>
      <c r="L37" s="129" cm="1">
        <f t="array" ref="L37">IFERROR(SUMPRODUCT((Table1[Group]=A11)*(Table1[Avg_DCCH_50percDH])*(Table1[SumHD_TJ]/(M37*1000))),0)</f>
        <v>3.2309865999024647</v>
      </c>
      <c r="M37" s="129">
        <f>SUMIFS(Table1[SumHD_TJ],Table1[Group],$A$11)/1000</f>
        <v>24.052809999999994</v>
      </c>
      <c r="N37" s="126">
        <v>1</v>
      </c>
      <c r="O37" s="130">
        <f t="shared" si="1"/>
        <v>9.6929597997073944E-2</v>
      </c>
      <c r="V37" s="14"/>
      <c r="W37" s="14"/>
      <c r="X37" s="14"/>
      <c r="Y37" s="14"/>
      <c r="Z37" s="14"/>
      <c r="AA37" s="14"/>
    </row>
    <row r="38" spans="1:27">
      <c r="A38">
        <v>2</v>
      </c>
      <c r="C38" s="44" t="s">
        <v>549</v>
      </c>
      <c r="D38" s="57" t="s">
        <v>510</v>
      </c>
      <c r="E38" s="44" t="s">
        <v>551</v>
      </c>
      <c r="F38" s="44" t="s">
        <v>67</v>
      </c>
      <c r="G38" s="44" t="s">
        <v>554</v>
      </c>
      <c r="H38" s="57">
        <v>2020</v>
      </c>
      <c r="I38" s="99" t="s">
        <v>543</v>
      </c>
      <c r="J38" s="100">
        <v>0.85</v>
      </c>
      <c r="K38" s="57">
        <v>30</v>
      </c>
      <c r="L38" s="120" cm="1">
        <f t="array" ref="L38">IFERROR(SUMPRODUCT((Table1[Region]=D38)*(Table1[Group]=$A$38)*(Table1[Avg_DCCH_50percDH])*(Table1[SumHD_TJ]/(M38*1000))),0)</f>
        <v>4.0793470741361482</v>
      </c>
      <c r="M38" s="120">
        <f>SUMIFS(Table1[SumHD_TJ],Table1[Region],D38,Table1[Group],$A$38)/1000</f>
        <v>0.56086000000000003</v>
      </c>
      <c r="N38" s="57">
        <v>1</v>
      </c>
      <c r="O38" s="107">
        <f>L38*$Q$5</f>
        <v>0.12238041222408444</v>
      </c>
      <c r="V38" s="14"/>
      <c r="W38" s="14"/>
      <c r="X38" s="14"/>
      <c r="Y38" s="14"/>
      <c r="Z38" s="14"/>
      <c r="AA38" s="14"/>
    </row>
    <row r="39" spans="1:27">
      <c r="C39" s="44" t="s">
        <v>549</v>
      </c>
      <c r="D39" s="57" t="s">
        <v>533</v>
      </c>
      <c r="E39" s="44" t="s">
        <v>551</v>
      </c>
      <c r="F39" s="44" t="s">
        <v>67</v>
      </c>
      <c r="G39" s="44" t="s">
        <v>554</v>
      </c>
      <c r="H39" s="57">
        <v>2020</v>
      </c>
      <c r="I39" s="99" t="s">
        <v>543</v>
      </c>
      <c r="J39" s="100">
        <v>0.85</v>
      </c>
      <c r="K39" s="57">
        <v>30</v>
      </c>
      <c r="L39" s="120" cm="1">
        <f t="array" ref="L39">IFERROR(SUMPRODUCT((Table1[Region]=D39)*(Table1[Group]=$A$38)*(Table1[Avg_DCCH_50percDH])*(Table1[SumHD_TJ]/(M39*1000))),0)</f>
        <v>6.2626256245875371</v>
      </c>
      <c r="M39" s="120">
        <f>SUMIFS(Table1[SumHD_TJ],Table1[Region],D39,Table1[Group],$A$38)/1000</f>
        <v>0.21214</v>
      </c>
      <c r="N39" s="57">
        <v>1</v>
      </c>
      <c r="O39" s="107">
        <f t="shared" ref="O39:O91" si="2">L39*$Q$5</f>
        <v>0.1878787687376261</v>
      </c>
      <c r="V39" s="14"/>
      <c r="W39" s="14"/>
      <c r="X39" s="14"/>
      <c r="Y39" s="14"/>
      <c r="Z39" s="14"/>
      <c r="AA39" s="14"/>
    </row>
    <row r="40" spans="1:27">
      <c r="C40" s="44" t="s">
        <v>549</v>
      </c>
      <c r="D40" s="57" t="s">
        <v>522</v>
      </c>
      <c r="E40" s="44" t="s">
        <v>551</v>
      </c>
      <c r="F40" s="44" t="s">
        <v>67</v>
      </c>
      <c r="G40" s="44" t="s">
        <v>554</v>
      </c>
      <c r="H40" s="57">
        <v>2020</v>
      </c>
      <c r="I40" s="99" t="s">
        <v>543</v>
      </c>
      <c r="J40" s="100">
        <v>0.85</v>
      </c>
      <c r="K40" s="57">
        <v>30</v>
      </c>
      <c r="L40" s="120" cm="1">
        <f t="array" ref="L40">IFERROR(SUMPRODUCT((Table1[Region]=D40)*(Table1[Group]=$A$38)*(Table1[Avg_DCCH_50percDH])*(Table1[SumHD_TJ]/(M40*1000))),0)</f>
        <v>7.9187124427092179</v>
      </c>
      <c r="M40" s="120">
        <f>SUMIFS(Table1[SumHD_TJ],Table1[Region],D40,Table1[Group],$A$38)/1000</f>
        <v>0.11781999999999999</v>
      </c>
      <c r="N40" s="57">
        <v>1</v>
      </c>
      <c r="O40" s="107">
        <f t="shared" si="2"/>
        <v>0.23756137328127652</v>
      </c>
      <c r="V40" s="14"/>
      <c r="W40" s="14"/>
      <c r="X40" s="14"/>
      <c r="Y40" s="14"/>
      <c r="Z40" s="14"/>
      <c r="AA40" s="14"/>
    </row>
    <row r="41" spans="1:27">
      <c r="C41" s="44" t="s">
        <v>549</v>
      </c>
      <c r="D41" s="57" t="s">
        <v>523</v>
      </c>
      <c r="E41" s="44" t="s">
        <v>551</v>
      </c>
      <c r="F41" s="44" t="s">
        <v>67</v>
      </c>
      <c r="G41" s="44" t="s">
        <v>554</v>
      </c>
      <c r="H41" s="57">
        <v>2020</v>
      </c>
      <c r="I41" s="99" t="s">
        <v>543</v>
      </c>
      <c r="J41" s="100">
        <v>0.85</v>
      </c>
      <c r="K41" s="57">
        <v>30</v>
      </c>
      <c r="L41" s="120" cm="1">
        <f t="array" ref="L41">IFERROR(SUMPRODUCT((Table1[Region]=D41)*(Table1[Group]=$A$38)*(Table1[Avg_DCCH_50percDH])*(Table1[SumHD_TJ]/(M41*1000))),0)</f>
        <v>5.7904222976004593</v>
      </c>
      <c r="M41" s="120">
        <f>SUMIFS(Table1[SumHD_TJ],Table1[Region],D41,Table1[Group],$A$38)/1000</f>
        <v>1.1143799999999999</v>
      </c>
      <c r="N41" s="57">
        <v>1</v>
      </c>
      <c r="O41" s="107">
        <f t="shared" si="2"/>
        <v>0.17371266892801376</v>
      </c>
      <c r="V41" s="14"/>
      <c r="W41" s="14"/>
      <c r="X41" s="14"/>
      <c r="Y41" s="14"/>
      <c r="Z41" s="14"/>
      <c r="AA41" s="14"/>
    </row>
    <row r="42" spans="1:27">
      <c r="C42" s="44" t="s">
        <v>549</v>
      </c>
      <c r="D42" s="57" t="s">
        <v>534</v>
      </c>
      <c r="E42" s="44" t="s">
        <v>551</v>
      </c>
      <c r="F42" s="44" t="s">
        <v>67</v>
      </c>
      <c r="G42" s="44" t="s">
        <v>554</v>
      </c>
      <c r="H42" s="57">
        <v>2020</v>
      </c>
      <c r="I42" s="99" t="s">
        <v>543</v>
      </c>
      <c r="J42" s="100">
        <v>0.85</v>
      </c>
      <c r="K42" s="57">
        <v>30</v>
      </c>
      <c r="L42" s="120" cm="1">
        <f t="array" ref="L42">IFERROR(SUMPRODUCT((Table1[Region]=D42)*(Table1[Group]=$A$38)*(Table1[Avg_DCCH_50percDH])*(Table1[SumHD_TJ]/(M42*1000))),0)</f>
        <v>6.5033419417319021</v>
      </c>
      <c r="M42" s="120">
        <f>SUMIFS(Table1[SumHD_TJ],Table1[Region],D42,Table1[Group],$A$38)/1000</f>
        <v>0.12390999999999999</v>
      </c>
      <c r="N42" s="57">
        <v>1</v>
      </c>
      <c r="O42" s="107">
        <f t="shared" si="2"/>
        <v>0.19510025825195706</v>
      </c>
      <c r="V42" s="14"/>
      <c r="W42" s="14"/>
      <c r="X42" s="14"/>
      <c r="Y42" s="14"/>
      <c r="Z42" s="14"/>
      <c r="AA42" s="14"/>
    </row>
    <row r="43" spans="1:27">
      <c r="C43" s="44" t="s">
        <v>549</v>
      </c>
      <c r="D43" s="57" t="s">
        <v>511</v>
      </c>
      <c r="E43" s="44" t="s">
        <v>551</v>
      </c>
      <c r="F43" s="44" t="s">
        <v>67</v>
      </c>
      <c r="G43" s="44" t="s">
        <v>554</v>
      </c>
      <c r="H43" s="57">
        <v>2020</v>
      </c>
      <c r="I43" s="99" t="s">
        <v>543</v>
      </c>
      <c r="J43" s="100">
        <v>0.85</v>
      </c>
      <c r="K43" s="57">
        <v>30</v>
      </c>
      <c r="L43" s="120" cm="1">
        <f t="array" ref="L43">IFERROR(SUMPRODUCT((Table1[Region]=D43)*(Table1[Group]=$A$38)*(Table1[Avg_DCCH_50percDH])*(Table1[SumHD_TJ]/(M43*1000))),0)</f>
        <v>6.6593508137201018</v>
      </c>
      <c r="M43" s="120">
        <f>SUMIFS(Table1[SumHD_TJ],Table1[Region],D43,Table1[Group],$A$38)/1000</f>
        <v>0.78220999999999996</v>
      </c>
      <c r="N43" s="57">
        <v>1</v>
      </c>
      <c r="O43" s="107">
        <f t="shared" si="2"/>
        <v>0.19978052441160304</v>
      </c>
      <c r="V43" s="14"/>
      <c r="W43" s="14"/>
      <c r="X43" s="14"/>
      <c r="Y43" s="14"/>
      <c r="Z43" s="14"/>
      <c r="AA43" s="14"/>
    </row>
    <row r="44" spans="1:27">
      <c r="C44" s="44" t="s">
        <v>549</v>
      </c>
      <c r="D44" s="57" t="s">
        <v>528</v>
      </c>
      <c r="E44" s="44" t="s">
        <v>551</v>
      </c>
      <c r="F44" s="44" t="s">
        <v>67</v>
      </c>
      <c r="G44" s="44" t="s">
        <v>554</v>
      </c>
      <c r="H44" s="57">
        <v>2020</v>
      </c>
      <c r="I44" s="99" t="s">
        <v>543</v>
      </c>
      <c r="J44" s="100">
        <v>0.85</v>
      </c>
      <c r="K44" s="57">
        <v>30</v>
      </c>
      <c r="L44" s="120" cm="1">
        <f t="array" ref="L44">IFERROR(SUMPRODUCT((Table1[Region]=D44)*(Table1[Group]=$A$38)*(Table1[Avg_DCCH_50percDH])*(Table1[SumHD_TJ]/(M44*1000))),0)</f>
        <v>5.6935064813222214</v>
      </c>
      <c r="M44" s="120">
        <f>SUMIFS(Table1[SumHD_TJ],Table1[Region],D44,Table1[Group],$A$38)/1000</f>
        <v>0.63952999999999993</v>
      </c>
      <c r="N44" s="57">
        <v>1</v>
      </c>
      <c r="O44" s="107">
        <f t="shared" si="2"/>
        <v>0.17080519443966663</v>
      </c>
      <c r="V44" s="14"/>
      <c r="W44" s="14"/>
      <c r="X44" s="14"/>
      <c r="Y44" s="14"/>
      <c r="Z44" s="14"/>
      <c r="AA44" s="14"/>
    </row>
    <row r="45" spans="1:27">
      <c r="C45" s="44" t="s">
        <v>549</v>
      </c>
      <c r="D45" s="57" t="s">
        <v>524</v>
      </c>
      <c r="E45" s="44" t="s">
        <v>551</v>
      </c>
      <c r="F45" s="44" t="s">
        <v>67</v>
      </c>
      <c r="G45" s="44" t="s">
        <v>554</v>
      </c>
      <c r="H45" s="57">
        <v>2020</v>
      </c>
      <c r="I45" s="99" t="s">
        <v>543</v>
      </c>
      <c r="J45" s="100">
        <v>0.85</v>
      </c>
      <c r="K45" s="57">
        <v>30</v>
      </c>
      <c r="L45" s="120" cm="1">
        <f t="array" ref="L45">IFERROR(SUMPRODUCT((Table1[Region]=D45)*(Table1[Group]=$A$38)*(Table1[Avg_DCCH_50percDH])*(Table1[SumHD_TJ]/(M45*1000))),0)</f>
        <v>3.7254368942816862</v>
      </c>
      <c r="M45" s="120">
        <f>SUMIFS(Table1[SumHD_TJ],Table1[Region],D45,Table1[Group],$A$38)/1000</f>
        <v>0.90079000000000009</v>
      </c>
      <c r="N45" s="57">
        <v>1</v>
      </c>
      <c r="O45" s="107">
        <f t="shared" si="2"/>
        <v>0.11176310682845059</v>
      </c>
      <c r="V45" s="14"/>
      <c r="W45" s="14"/>
      <c r="X45" s="14"/>
      <c r="Y45" s="14"/>
      <c r="Z45" s="14"/>
      <c r="AA45" s="14"/>
    </row>
    <row r="46" spans="1:27">
      <c r="C46" s="44" t="s">
        <v>549</v>
      </c>
      <c r="D46" s="57" t="s">
        <v>512</v>
      </c>
      <c r="E46" s="44" t="s">
        <v>551</v>
      </c>
      <c r="F46" s="44" t="s">
        <v>67</v>
      </c>
      <c r="G46" s="44" t="s">
        <v>554</v>
      </c>
      <c r="H46" s="57">
        <v>2020</v>
      </c>
      <c r="I46" s="99" t="s">
        <v>543</v>
      </c>
      <c r="J46" s="100">
        <v>0.85</v>
      </c>
      <c r="K46" s="57">
        <v>30</v>
      </c>
      <c r="L46" s="120" cm="1">
        <f t="array" ref="L46">IFERROR(SUMPRODUCT((Table1[Region]=D46)*(Table1[Group]=$A$38)*(Table1[Avg_DCCH_50percDH])*(Table1[SumHD_TJ]/(M46*1000))),0)</f>
        <v>5.9571859010047978</v>
      </c>
      <c r="M46" s="120">
        <f>SUMIFS(Table1[SumHD_TJ],Table1[Region],D46,Table1[Group],$A$38)/1000</f>
        <v>0.75438000000000005</v>
      </c>
      <c r="N46" s="57">
        <v>1</v>
      </c>
      <c r="O46" s="107">
        <f t="shared" si="2"/>
        <v>0.17871557703014393</v>
      </c>
      <c r="V46" s="14"/>
      <c r="W46" s="14"/>
      <c r="X46" s="14"/>
      <c r="Y46" s="14"/>
      <c r="Z46" s="14"/>
      <c r="AA46" s="14"/>
    </row>
    <row r="47" spans="1:27">
      <c r="C47" s="44" t="s">
        <v>549</v>
      </c>
      <c r="D47" s="57" t="s">
        <v>513</v>
      </c>
      <c r="E47" s="44" t="s">
        <v>551</v>
      </c>
      <c r="F47" s="44" t="s">
        <v>67</v>
      </c>
      <c r="G47" s="44" t="s">
        <v>554</v>
      </c>
      <c r="H47" s="57">
        <v>2020</v>
      </c>
      <c r="I47" s="99" t="s">
        <v>543</v>
      </c>
      <c r="J47" s="100">
        <v>0.85</v>
      </c>
      <c r="K47" s="57">
        <v>30</v>
      </c>
      <c r="L47" s="120" cm="1">
        <f t="array" ref="L47">IFERROR(SUMPRODUCT((Table1[Region]=D47)*(Table1[Group]=$A$38)*(Table1[Avg_DCCH_50percDH])*(Table1[SumHD_TJ]/(M47*1000))),0)</f>
        <v>8.9177191151919875</v>
      </c>
      <c r="M47" s="120">
        <f>SUMIFS(Table1[SumHD_TJ],Table1[Region],D47,Table1[Group],$A$38)/1000</f>
        <v>0.14376</v>
      </c>
      <c r="N47" s="57">
        <v>1</v>
      </c>
      <c r="O47" s="107">
        <f t="shared" si="2"/>
        <v>0.26753157345575962</v>
      </c>
      <c r="V47" s="14"/>
      <c r="W47" s="14"/>
      <c r="X47" s="14"/>
      <c r="Y47" s="14"/>
      <c r="Z47" s="14"/>
      <c r="AA47" s="14"/>
    </row>
    <row r="48" spans="1:27">
      <c r="C48" s="44" t="s">
        <v>549</v>
      </c>
      <c r="D48" s="57" t="s">
        <v>514</v>
      </c>
      <c r="E48" s="44" t="s">
        <v>551</v>
      </c>
      <c r="F48" s="44" t="s">
        <v>67</v>
      </c>
      <c r="G48" s="44" t="s">
        <v>554</v>
      </c>
      <c r="H48" s="57">
        <v>2020</v>
      </c>
      <c r="I48" s="99" t="s">
        <v>543</v>
      </c>
      <c r="J48" s="100">
        <v>0.85</v>
      </c>
      <c r="K48" s="57">
        <v>30</v>
      </c>
      <c r="L48" s="120" cm="1">
        <f t="array" ref="L48">IFERROR(SUMPRODUCT((Table1[Region]=D48)*(Table1[Group]=$A$38)*(Table1[Avg_DCCH_50percDH])*(Table1[SumHD_TJ]/(M48*1000))),0)</f>
        <v>5.2124891878904371</v>
      </c>
      <c r="M48" s="120">
        <f>SUMIFS(Table1[SumHD_TJ],Table1[Region],D48,Table1[Group],$A$38)/1000</f>
        <v>4.1619999999999997E-2</v>
      </c>
      <c r="N48" s="57">
        <v>1</v>
      </c>
      <c r="O48" s="107">
        <f t="shared" si="2"/>
        <v>0.15637467563671312</v>
      </c>
      <c r="V48" s="14"/>
      <c r="W48" s="14"/>
      <c r="X48" s="14"/>
      <c r="Y48" s="14"/>
      <c r="Z48" s="14"/>
      <c r="AA48" s="14"/>
    </row>
    <row r="49" spans="3:27">
      <c r="C49" s="44" t="s">
        <v>549</v>
      </c>
      <c r="D49" s="57" t="s">
        <v>529</v>
      </c>
      <c r="E49" s="44" t="s">
        <v>551</v>
      </c>
      <c r="F49" s="44" t="s">
        <v>67</v>
      </c>
      <c r="G49" s="44" t="s">
        <v>554</v>
      </c>
      <c r="H49" s="57">
        <v>2020</v>
      </c>
      <c r="I49" s="99" t="s">
        <v>543</v>
      </c>
      <c r="J49" s="100">
        <v>0.85</v>
      </c>
      <c r="K49" s="57">
        <v>30</v>
      </c>
      <c r="L49" s="120" cm="1">
        <f t="array" ref="L49">IFERROR(SUMPRODUCT((Table1[Region]=D49)*(Table1[Group]=$A$38)*(Table1[Avg_DCCH_50percDH])*(Table1[SumHD_TJ]/(M49*1000))),0)</f>
        <v>6.9997118816930151</v>
      </c>
      <c r="M49" s="120">
        <f>SUMIFS(Table1[SumHD_TJ],Table1[Region],D49,Table1[Group],$A$38)/1000</f>
        <v>3.9219999999999998E-2</v>
      </c>
      <c r="N49" s="57">
        <v>1</v>
      </c>
      <c r="O49" s="107">
        <f t="shared" si="2"/>
        <v>0.20999135645079045</v>
      </c>
      <c r="V49" s="14"/>
      <c r="W49" s="14"/>
      <c r="X49" s="14"/>
      <c r="Y49" s="14"/>
      <c r="Z49" s="14"/>
      <c r="AA49" s="14"/>
    </row>
    <row r="50" spans="3:27">
      <c r="C50" s="44" t="s">
        <v>549</v>
      </c>
      <c r="D50" s="57" t="s">
        <v>525</v>
      </c>
      <c r="E50" s="44" t="s">
        <v>551</v>
      </c>
      <c r="F50" s="44" t="s">
        <v>67</v>
      </c>
      <c r="G50" s="44" t="s">
        <v>554</v>
      </c>
      <c r="H50" s="57">
        <v>2020</v>
      </c>
      <c r="I50" s="99" t="s">
        <v>543</v>
      </c>
      <c r="J50" s="100">
        <v>0.85</v>
      </c>
      <c r="K50" s="57">
        <v>30</v>
      </c>
      <c r="L50" s="120" cm="1">
        <f t="array" ref="L50">IFERROR(SUMPRODUCT((Table1[Region]=D50)*(Table1[Group]=$A$38)*(Table1[Avg_DCCH_50percDH])*(Table1[SumHD_TJ]/(M50*1000))),0)</f>
        <v>5.6967699368904174</v>
      </c>
      <c r="M50" s="120">
        <f>SUMIFS(Table1[SumHD_TJ],Table1[Region],D50,Table1[Group],$A$38)/1000</f>
        <v>0.52290000000000014</v>
      </c>
      <c r="N50" s="57">
        <v>1</v>
      </c>
      <c r="O50" s="107">
        <f t="shared" si="2"/>
        <v>0.1709030981067125</v>
      </c>
      <c r="V50" s="14"/>
      <c r="W50" s="14"/>
      <c r="X50" s="14"/>
      <c r="Y50" s="14"/>
      <c r="Z50" s="14"/>
      <c r="AA50" s="14"/>
    </row>
    <row r="51" spans="3:27">
      <c r="C51" s="44" t="s">
        <v>549</v>
      </c>
      <c r="D51" s="57" t="s">
        <v>515</v>
      </c>
      <c r="E51" s="44" t="s">
        <v>551</v>
      </c>
      <c r="F51" s="44" t="s">
        <v>67</v>
      </c>
      <c r="G51" s="44" t="s">
        <v>554</v>
      </c>
      <c r="H51" s="57">
        <v>2020</v>
      </c>
      <c r="I51" s="99" t="s">
        <v>543</v>
      </c>
      <c r="J51" s="100">
        <v>0.85</v>
      </c>
      <c r="K51" s="57">
        <v>30</v>
      </c>
      <c r="L51" s="120" cm="1">
        <f t="array" ref="L51">IFERROR(SUMPRODUCT((Table1[Region]=D51)*(Table1[Group]=$A$38)*(Table1[Avg_DCCH_50percDH])*(Table1[SumHD_TJ]/(M51*1000))),0)</f>
        <v>7.2922635177128647</v>
      </c>
      <c r="M51" s="120">
        <f>SUMIFS(Table1[SumHD_TJ],Table1[Region],D51,Table1[Group],$A$38)/1000</f>
        <v>8.0450000000000008E-2</v>
      </c>
      <c r="N51" s="57">
        <v>1</v>
      </c>
      <c r="O51" s="107">
        <f t="shared" si="2"/>
        <v>0.21876790553138595</v>
      </c>
      <c r="V51" s="14"/>
      <c r="W51" s="14"/>
      <c r="X51" s="14"/>
      <c r="Y51" s="14"/>
      <c r="Z51" s="14"/>
      <c r="AA51" s="14"/>
    </row>
    <row r="52" spans="3:27">
      <c r="C52" s="44" t="s">
        <v>549</v>
      </c>
      <c r="D52" s="57" t="s">
        <v>516</v>
      </c>
      <c r="E52" s="44" t="s">
        <v>551</v>
      </c>
      <c r="F52" s="44" t="s">
        <v>67</v>
      </c>
      <c r="G52" s="44" t="s">
        <v>554</v>
      </c>
      <c r="H52" s="57">
        <v>2020</v>
      </c>
      <c r="I52" s="99" t="s">
        <v>543</v>
      </c>
      <c r="J52" s="100">
        <v>0.85</v>
      </c>
      <c r="K52" s="57">
        <v>30</v>
      </c>
      <c r="L52" s="120" cm="1">
        <f t="array" ref="L52">IFERROR(SUMPRODUCT((Table1[Region]=D52)*(Table1[Group]=$A$38)*(Table1[Avg_DCCH_50percDH])*(Table1[SumHD_TJ]/(M52*1000))),0)</f>
        <v>5.6395863365716092</v>
      </c>
      <c r="M52" s="120">
        <f>SUMIFS(Table1[SumHD_TJ],Table1[Region],D52,Table1[Group],$A$38)/1000</f>
        <v>6.3819999999999988E-2</v>
      </c>
      <c r="N52" s="57">
        <v>1</v>
      </c>
      <c r="O52" s="107">
        <f t="shared" si="2"/>
        <v>0.16918759009714826</v>
      </c>
      <c r="V52" s="14"/>
      <c r="W52" s="14"/>
      <c r="X52" s="14"/>
      <c r="Y52" s="14"/>
      <c r="Z52" s="14"/>
      <c r="AA52" s="14"/>
    </row>
    <row r="53" spans="3:27">
      <c r="C53" s="44" t="s">
        <v>549</v>
      </c>
      <c r="D53" s="57" t="s">
        <v>530</v>
      </c>
      <c r="E53" s="44" t="s">
        <v>551</v>
      </c>
      <c r="F53" s="44" t="s">
        <v>67</v>
      </c>
      <c r="G53" s="44" t="s">
        <v>554</v>
      </c>
      <c r="H53" s="57">
        <v>2020</v>
      </c>
      <c r="I53" s="99" t="s">
        <v>543</v>
      </c>
      <c r="J53" s="100">
        <v>0.85</v>
      </c>
      <c r="K53" s="57">
        <v>30</v>
      </c>
      <c r="L53" s="120" cm="1">
        <f t="array" ref="L53">IFERROR(SUMPRODUCT((Table1[Region]=D53)*(Table1[Group]=$A$38)*(Table1[Avg_DCCH_50percDH])*(Table1[SumHD_TJ]/(M53*1000))),0)</f>
        <v>5.5836077916834883</v>
      </c>
      <c r="M53" s="120">
        <f>SUMIFS(Table1[SumHD_TJ],Table1[Region],D53,Table1[Group],$A$38)/1000</f>
        <v>0.49539999999999995</v>
      </c>
      <c r="N53" s="57">
        <v>1</v>
      </c>
      <c r="O53" s="107">
        <f t="shared" si="2"/>
        <v>0.16750823375050464</v>
      </c>
      <c r="V53" s="14"/>
      <c r="W53" s="14"/>
      <c r="X53" s="14"/>
      <c r="Y53" s="14"/>
      <c r="Z53" s="14"/>
      <c r="AA53" s="14"/>
    </row>
    <row r="54" spans="3:27">
      <c r="C54" s="44" t="s">
        <v>549</v>
      </c>
      <c r="D54" s="57" t="s">
        <v>517</v>
      </c>
      <c r="E54" s="44" t="s">
        <v>551</v>
      </c>
      <c r="F54" s="44" t="s">
        <v>67</v>
      </c>
      <c r="G54" s="44" t="s">
        <v>554</v>
      </c>
      <c r="H54" s="57">
        <v>2020</v>
      </c>
      <c r="I54" s="99" t="s">
        <v>543</v>
      </c>
      <c r="J54" s="100">
        <v>0.85</v>
      </c>
      <c r="K54" s="57">
        <v>30</v>
      </c>
      <c r="L54" s="120" cm="1">
        <f t="array" ref="L54">IFERROR(SUMPRODUCT((Table1[Region]=D54)*(Table1[Group]=$A$38)*(Table1[Avg_DCCH_50percDH])*(Table1[SumHD_TJ]/(M54*1000))),0)</f>
        <v>5.3160711763183865</v>
      </c>
      <c r="M54" s="120">
        <f>SUMIFS(Table1[SumHD_TJ],Table1[Region],D54,Table1[Group],$A$38)/1000</f>
        <v>1.4299699999999997</v>
      </c>
      <c r="N54" s="57">
        <v>1</v>
      </c>
      <c r="O54" s="107">
        <f t="shared" si="2"/>
        <v>0.1594821352895516</v>
      </c>
      <c r="V54" s="14"/>
      <c r="W54" s="14"/>
      <c r="X54" s="14"/>
      <c r="Y54" s="14"/>
      <c r="Z54" s="14"/>
      <c r="AA54" s="14"/>
    </row>
    <row r="55" spans="3:27">
      <c r="C55" s="44" t="s">
        <v>549</v>
      </c>
      <c r="D55" s="57" t="s">
        <v>535</v>
      </c>
      <c r="E55" s="44" t="s">
        <v>551</v>
      </c>
      <c r="F55" s="44" t="s">
        <v>67</v>
      </c>
      <c r="G55" s="44" t="s">
        <v>554</v>
      </c>
      <c r="H55" s="57">
        <v>2020</v>
      </c>
      <c r="I55" s="99" t="s">
        <v>543</v>
      </c>
      <c r="J55" s="100">
        <v>0.85</v>
      </c>
      <c r="K55" s="57">
        <v>30</v>
      </c>
      <c r="L55" s="120" cm="1">
        <f t="array" ref="L55">IFERROR(SUMPRODUCT((Table1[Region]=D55)*(Table1[Group]=$A$38)*(Table1[Avg_DCCH_50percDH])*(Table1[SumHD_TJ]/(M55*1000))),0)</f>
        <v>5.0329253428136109</v>
      </c>
      <c r="M55" s="120">
        <f>SUMIFS(Table1[SumHD_TJ],Table1[Region],D55,Table1[Group],$A$38)/1000</f>
        <v>0.33473000000000003</v>
      </c>
      <c r="N55" s="57">
        <v>1</v>
      </c>
      <c r="O55" s="107">
        <f t="shared" si="2"/>
        <v>0.15098776028440833</v>
      </c>
      <c r="V55" s="14"/>
      <c r="W55" s="14"/>
      <c r="X55" s="14"/>
      <c r="Y55" s="14"/>
      <c r="Z55" s="14"/>
      <c r="AA55" s="14"/>
    </row>
    <row r="56" spans="3:27">
      <c r="C56" s="44" t="s">
        <v>549</v>
      </c>
      <c r="D56" s="57" t="s">
        <v>518</v>
      </c>
      <c r="E56" s="44" t="s">
        <v>551</v>
      </c>
      <c r="F56" s="44" t="s">
        <v>67</v>
      </c>
      <c r="G56" s="44" t="s">
        <v>554</v>
      </c>
      <c r="H56" s="57">
        <v>2020</v>
      </c>
      <c r="I56" s="99" t="s">
        <v>543</v>
      </c>
      <c r="J56" s="100">
        <v>0.85</v>
      </c>
      <c r="K56" s="57">
        <v>30</v>
      </c>
      <c r="L56" s="120" cm="1">
        <f t="array" ref="L56">IFERROR(SUMPRODUCT((Table1[Region]=D56)*(Table1[Group]=$A$38)*(Table1[Avg_DCCH_50percDH])*(Table1[SumHD_TJ]/(M56*1000))),0)</f>
        <v>5.7256993897458068</v>
      </c>
      <c r="M56" s="120">
        <f>SUMIFS(Table1[SumHD_TJ],Table1[Region],D56,Table1[Group],$A$38)/1000</f>
        <v>0.20811000000000002</v>
      </c>
      <c r="N56" s="57">
        <v>1</v>
      </c>
      <c r="O56" s="107">
        <f t="shared" si="2"/>
        <v>0.1717709816923742</v>
      </c>
      <c r="V56" s="14"/>
      <c r="W56" s="14"/>
      <c r="X56" s="14"/>
      <c r="Y56" s="14"/>
      <c r="Z56" s="14"/>
      <c r="AA56" s="14"/>
    </row>
    <row r="57" spans="3:27">
      <c r="C57" s="44" t="s">
        <v>549</v>
      </c>
      <c r="D57" s="57" t="s">
        <v>531</v>
      </c>
      <c r="E57" s="44" t="s">
        <v>551</v>
      </c>
      <c r="F57" s="44" t="s">
        <v>67</v>
      </c>
      <c r="G57" s="44" t="s">
        <v>554</v>
      </c>
      <c r="H57" s="57">
        <v>2020</v>
      </c>
      <c r="I57" s="99" t="s">
        <v>543</v>
      </c>
      <c r="J57" s="100">
        <v>0.85</v>
      </c>
      <c r="K57" s="57">
        <v>30</v>
      </c>
      <c r="L57" s="120" cm="1">
        <f t="array" ref="L57">IFERROR(SUMPRODUCT((Table1[Region]=D57)*(Table1[Group]=$A$38)*(Table1[Avg_DCCH_50percDH])*(Table1[SumHD_TJ]/(M57*1000))),0)</f>
        <v>6.1848518886679926</v>
      </c>
      <c r="M57" s="120">
        <f>SUMIFS(Table1[SumHD_TJ],Table1[Region],D57,Table1[Group],$A$38)/1000</f>
        <v>0.10060000000000001</v>
      </c>
      <c r="N57" s="57">
        <v>1</v>
      </c>
      <c r="O57" s="107">
        <f t="shared" si="2"/>
        <v>0.18554555666003977</v>
      </c>
      <c r="V57" s="14"/>
      <c r="W57" s="14"/>
      <c r="X57" s="14"/>
      <c r="Y57" s="14"/>
      <c r="Z57" s="14"/>
      <c r="AA57" s="14"/>
    </row>
    <row r="58" spans="3:27">
      <c r="C58" s="44" t="s">
        <v>549</v>
      </c>
      <c r="D58" s="57" t="s">
        <v>532</v>
      </c>
      <c r="E58" s="44" t="s">
        <v>551</v>
      </c>
      <c r="F58" s="44" t="s">
        <v>67</v>
      </c>
      <c r="G58" s="44" t="s">
        <v>554</v>
      </c>
      <c r="H58" s="57">
        <v>2020</v>
      </c>
      <c r="I58" s="99" t="s">
        <v>543</v>
      </c>
      <c r="J58" s="100">
        <v>0.85</v>
      </c>
      <c r="K58" s="57">
        <v>30</v>
      </c>
      <c r="L58" s="120" cm="1">
        <f t="array" ref="L58">IFERROR(SUMPRODUCT((Table1[Region]=D58)*(Table1[Group]=$A$38)*(Table1[Avg_DCCH_50percDH])*(Table1[SumHD_TJ]/(M58*1000))),0)</f>
        <v>5.9208650917771024</v>
      </c>
      <c r="M58" s="120">
        <f>SUMIFS(Table1[SumHD_TJ],Table1[Region],D58,Table1[Group],$A$38)/1000</f>
        <v>0.12148999999999999</v>
      </c>
      <c r="N58" s="57">
        <v>1</v>
      </c>
      <c r="O58" s="107">
        <f t="shared" si="2"/>
        <v>0.17762595275331305</v>
      </c>
      <c r="V58" s="14"/>
      <c r="W58" s="14"/>
      <c r="X58" s="14"/>
      <c r="Y58" s="14"/>
      <c r="Z58" s="14"/>
      <c r="AA58" s="14"/>
    </row>
    <row r="59" spans="3:27">
      <c r="C59" s="44" t="s">
        <v>549</v>
      </c>
      <c r="D59" s="57" t="s">
        <v>526</v>
      </c>
      <c r="E59" s="44" t="s">
        <v>551</v>
      </c>
      <c r="F59" s="44" t="s">
        <v>67</v>
      </c>
      <c r="G59" s="44" t="s">
        <v>554</v>
      </c>
      <c r="H59" s="57">
        <v>2020</v>
      </c>
      <c r="I59" s="99" t="s">
        <v>543</v>
      </c>
      <c r="J59" s="100">
        <v>0.85</v>
      </c>
      <c r="K59" s="57">
        <v>30</v>
      </c>
      <c r="L59" s="120" cm="1">
        <f t="array" ref="L59">IFERROR(SUMPRODUCT((Table1[Region]=D59)*(Table1[Group]=$A$38)*(Table1[Avg_DCCH_50percDH])*(Table1[SumHD_TJ]/(M59*1000))),0)</f>
        <v>6.0029456632556739</v>
      </c>
      <c r="M59" s="120">
        <f>SUMIFS(Table1[SumHD_TJ],Table1[Region],D59,Table1[Group],$A$38)/1000</f>
        <v>0.26483000000000001</v>
      </c>
      <c r="N59" s="57">
        <v>1</v>
      </c>
      <c r="O59" s="107">
        <f t="shared" si="2"/>
        <v>0.18008836989767021</v>
      </c>
      <c r="V59" s="14"/>
      <c r="W59" s="14"/>
      <c r="X59" s="14"/>
      <c r="Y59" s="14"/>
      <c r="Z59" s="14"/>
      <c r="AA59" s="14"/>
    </row>
    <row r="60" spans="3:27">
      <c r="C60" s="44" t="s">
        <v>549</v>
      </c>
      <c r="D60" s="57" t="s">
        <v>527</v>
      </c>
      <c r="E60" s="44" t="s">
        <v>551</v>
      </c>
      <c r="F60" s="44" t="s">
        <v>67</v>
      </c>
      <c r="G60" s="44" t="s">
        <v>554</v>
      </c>
      <c r="H60" s="57">
        <v>2020</v>
      </c>
      <c r="I60" s="99" t="s">
        <v>543</v>
      </c>
      <c r="J60" s="100">
        <v>0.85</v>
      </c>
      <c r="K60" s="57">
        <v>30</v>
      </c>
      <c r="L60" s="120" cm="1">
        <f t="array" ref="L60">IFERROR(SUMPRODUCT((Table1[Region]=D60)*(Table1[Group]=$A$38)*(Table1[Avg_DCCH_50percDH])*(Table1[SumHD_TJ]/(M60*1000))),0)</f>
        <v>7.3234358676726643</v>
      </c>
      <c r="M60" s="120">
        <f>SUMIFS(Table1[SumHD_TJ],Table1[Region],D60,Table1[Group],$A$38)/1000</f>
        <v>0.31013999999999997</v>
      </c>
      <c r="N60" s="57">
        <v>1</v>
      </c>
      <c r="O60" s="107">
        <f t="shared" si="2"/>
        <v>0.21970307603017991</v>
      </c>
      <c r="V60" s="14"/>
      <c r="W60" s="14"/>
      <c r="X60" s="14"/>
      <c r="Y60" s="14"/>
      <c r="Z60" s="14"/>
      <c r="AA60" s="14"/>
    </row>
    <row r="61" spans="3:27">
      <c r="C61" s="44" t="s">
        <v>549</v>
      </c>
      <c r="D61" s="57" t="s">
        <v>519</v>
      </c>
      <c r="E61" s="44" t="s">
        <v>551</v>
      </c>
      <c r="F61" s="44" t="s">
        <v>67</v>
      </c>
      <c r="G61" s="44" t="s">
        <v>554</v>
      </c>
      <c r="H61" s="57">
        <v>2020</v>
      </c>
      <c r="I61" s="99" t="s">
        <v>543</v>
      </c>
      <c r="J61" s="100">
        <v>0.85</v>
      </c>
      <c r="K61" s="57">
        <v>30</v>
      </c>
      <c r="L61" s="120" cm="1">
        <f t="array" ref="L61">IFERROR(SUMPRODUCT((Table1[Region]=D61)*(Table1[Group]=$A$38)*(Table1[Avg_DCCH_50percDH])*(Table1[SumHD_TJ]/(M61*1000))),0)</f>
        <v>0</v>
      </c>
      <c r="M61" s="120">
        <f>SUMIFS(Table1[SumHD_TJ],Table1[Region],D61,Table1[Group],$A$38)/1000</f>
        <v>0</v>
      </c>
      <c r="N61" s="57">
        <v>1</v>
      </c>
      <c r="O61" s="107">
        <f t="shared" si="2"/>
        <v>0</v>
      </c>
      <c r="V61" s="14"/>
      <c r="W61" s="14"/>
      <c r="X61" s="14"/>
      <c r="Y61" s="14"/>
      <c r="Z61" s="14"/>
      <c r="AA61" s="14"/>
    </row>
    <row r="62" spans="3:27">
      <c r="C62" s="44" t="s">
        <v>549</v>
      </c>
      <c r="D62" s="57" t="s">
        <v>520</v>
      </c>
      <c r="E62" s="44" t="s">
        <v>551</v>
      </c>
      <c r="F62" s="44" t="s">
        <v>67</v>
      </c>
      <c r="G62" s="44" t="s">
        <v>554</v>
      </c>
      <c r="H62" s="57">
        <v>2020</v>
      </c>
      <c r="I62" s="99" t="s">
        <v>543</v>
      </c>
      <c r="J62" s="100">
        <v>0.85</v>
      </c>
      <c r="K62" s="57">
        <v>30</v>
      </c>
      <c r="L62" s="120" cm="1">
        <f t="array" ref="L62">IFERROR(SUMPRODUCT((Table1[Region]=D62)*(Table1[Group]=$A$38)*(Table1[Avg_DCCH_50percDH])*(Table1[SumHD_TJ]/(M62*1000))),0)</f>
        <v>7.0201994752681536</v>
      </c>
      <c r="M62" s="120">
        <f>SUMIFS(Table1[SumHD_TJ],Table1[Region],D62,Table1[Group],$A$38)/1000</f>
        <v>0.25918000000000002</v>
      </c>
      <c r="N62" s="57">
        <v>1</v>
      </c>
      <c r="O62" s="107">
        <f t="shared" si="2"/>
        <v>0.21060598425804461</v>
      </c>
      <c r="V62" s="14"/>
      <c r="W62" s="14"/>
      <c r="X62" s="14"/>
      <c r="Y62" s="14"/>
      <c r="Z62" s="14"/>
      <c r="AA62" s="14"/>
    </row>
    <row r="63" spans="3:27" ht="13.5" thickBot="1">
      <c r="C63" s="91" t="s">
        <v>549</v>
      </c>
      <c r="D63" s="90" t="s">
        <v>521</v>
      </c>
      <c r="E63" s="91" t="s">
        <v>551</v>
      </c>
      <c r="F63" s="91" t="s">
        <v>67</v>
      </c>
      <c r="G63" s="91" t="s">
        <v>554</v>
      </c>
      <c r="H63" s="90">
        <v>2020</v>
      </c>
      <c r="I63" s="101" t="s">
        <v>543</v>
      </c>
      <c r="J63" s="102">
        <v>0.85</v>
      </c>
      <c r="K63" s="90">
        <v>30</v>
      </c>
      <c r="L63" s="121" cm="1">
        <f t="array" ref="L63">IFERROR(SUMPRODUCT((Table1[Region]=D63)*(Table1[Group]=$A$38)*(Table1[Avg_DCCH_50percDH])*(Table1[SumHD_TJ]/(M63*1000))),0)</f>
        <v>5.8743219211859472</v>
      </c>
      <c r="M63" s="121">
        <f>SUMIFS(Table1[SumHD_TJ],Table1[Region],D63,Table1[Group],$A$38)/1000</f>
        <v>0.66916999999999993</v>
      </c>
      <c r="N63" s="90">
        <v>1</v>
      </c>
      <c r="O63" s="108">
        <f t="shared" si="2"/>
        <v>0.17622965763557841</v>
      </c>
      <c r="V63" s="14"/>
      <c r="W63" s="14"/>
      <c r="X63" s="14"/>
      <c r="Y63" s="14"/>
      <c r="Z63" s="14"/>
      <c r="AA63" s="14"/>
    </row>
    <row r="64" spans="3:27" ht="13.5" thickBot="1">
      <c r="C64" s="91" t="s">
        <v>549</v>
      </c>
      <c r="D64" s="133" t="s">
        <v>556</v>
      </c>
      <c r="E64" s="91" t="s">
        <v>551</v>
      </c>
      <c r="F64" s="91" t="s">
        <v>67</v>
      </c>
      <c r="G64" s="91" t="s">
        <v>554</v>
      </c>
      <c r="H64" s="90">
        <v>2020</v>
      </c>
      <c r="I64" s="101" t="s">
        <v>543</v>
      </c>
      <c r="J64" s="102">
        <v>0.85</v>
      </c>
      <c r="K64" s="90">
        <v>30</v>
      </c>
      <c r="L64" s="131" cm="1">
        <f t="array" ref="L64">IFERROR(SUMPRODUCT((Table1[Group]=A38)*(Table1[Avg_DCCH_50percDH])*(Table1[SumHD_TJ]/(M64*1000))),0)</f>
        <v>5.675035529631022</v>
      </c>
      <c r="M64" s="131">
        <f>SUMIFS(Table1[SumHD_TJ],Table1[Group],$A$38)/1000</f>
        <v>10.291409999999997</v>
      </c>
      <c r="N64" s="132">
        <v>1</v>
      </c>
      <c r="O64" s="130">
        <f t="shared" si="2"/>
        <v>0.17025106588893066</v>
      </c>
      <c r="V64" s="14"/>
      <c r="W64" s="14"/>
      <c r="X64" s="14"/>
      <c r="Y64" s="14"/>
      <c r="Z64" s="14"/>
      <c r="AA64" s="14"/>
    </row>
    <row r="65" spans="1:27">
      <c r="A65">
        <v>3</v>
      </c>
      <c r="C65" s="44" t="s">
        <v>550</v>
      </c>
      <c r="D65" s="57" t="s">
        <v>510</v>
      </c>
      <c r="E65" s="44" t="s">
        <v>553</v>
      </c>
      <c r="F65" s="44" t="s">
        <v>67</v>
      </c>
      <c r="G65" s="44" t="s">
        <v>554</v>
      </c>
      <c r="H65" s="57">
        <v>2020</v>
      </c>
      <c r="I65" s="99" t="s">
        <v>543</v>
      </c>
      <c r="J65" s="100">
        <v>0.85</v>
      </c>
      <c r="K65" s="57">
        <v>30</v>
      </c>
      <c r="L65" s="120" cm="1">
        <f t="array" ref="L65">IFERROR(SUMPRODUCT((Table1[Region]=D65)*(Table1[Group]=$A$65)*(Table1[Avg_DCCH_50percDH])*(Table1[SumHD_TJ]/(M65*1000))),0)</f>
        <v>10.637242670799434</v>
      </c>
      <c r="M65" s="120">
        <f>SUMIFS(Table1[SumHD_TJ],Table1[Region],D65,Table1[Group],$A$65)/1000</f>
        <v>7.7429999999999999E-2</v>
      </c>
      <c r="N65" s="104">
        <v>1</v>
      </c>
      <c r="O65" s="107">
        <f t="shared" si="2"/>
        <v>0.31911728012398299</v>
      </c>
      <c r="V65" s="14"/>
      <c r="W65" s="14"/>
      <c r="X65" s="14"/>
      <c r="Y65" s="14"/>
      <c r="Z65" s="14"/>
      <c r="AA65" s="14"/>
    </row>
    <row r="66" spans="1:27">
      <c r="C66" s="44" t="s">
        <v>550</v>
      </c>
      <c r="D66" s="57" t="s">
        <v>533</v>
      </c>
      <c r="E66" s="44" t="s">
        <v>553</v>
      </c>
      <c r="F66" s="44" t="s">
        <v>67</v>
      </c>
      <c r="G66" s="44" t="s">
        <v>554</v>
      </c>
      <c r="H66" s="57">
        <v>2020</v>
      </c>
      <c r="I66" s="99" t="s">
        <v>543</v>
      </c>
      <c r="J66" s="100">
        <v>0.85</v>
      </c>
      <c r="K66" s="57">
        <v>30</v>
      </c>
      <c r="L66" s="120" cm="1">
        <f t="array" ref="L66">IFERROR(SUMPRODUCT((Table1[Region]=D66)*(Table1[Group]=$A$65)*(Table1[Avg_DCCH_50percDH])*(Table1[SumHD_TJ]/(M66*1000))),0)</f>
        <v>12.729979166666666</v>
      </c>
      <c r="M66" s="120">
        <f>SUMIFS(Table1[SumHD_TJ],Table1[Region],D66,Table1[Group],$A$65)/1000</f>
        <v>4.8000000000000001E-2</v>
      </c>
      <c r="N66" s="104">
        <v>1</v>
      </c>
      <c r="O66" s="107">
        <f t="shared" si="2"/>
        <v>0.38189937499999999</v>
      </c>
      <c r="V66" s="14"/>
      <c r="W66" s="14"/>
      <c r="X66" s="14"/>
      <c r="Y66" s="14"/>
      <c r="Z66" s="14"/>
      <c r="AA66" s="14"/>
    </row>
    <row r="67" spans="1:27">
      <c r="C67" s="44" t="s">
        <v>550</v>
      </c>
      <c r="D67" s="57" t="s">
        <v>522</v>
      </c>
      <c r="E67" s="44" t="s">
        <v>553</v>
      </c>
      <c r="F67" s="44" t="s">
        <v>67</v>
      </c>
      <c r="G67" s="44" t="s">
        <v>554</v>
      </c>
      <c r="H67" s="57">
        <v>2020</v>
      </c>
      <c r="I67" s="99" t="s">
        <v>543</v>
      </c>
      <c r="J67" s="100">
        <v>0.85</v>
      </c>
      <c r="K67" s="57">
        <v>30</v>
      </c>
      <c r="L67" s="120" cm="1">
        <f t="array" ref="L67">IFERROR(SUMPRODUCT((Table1[Region]=D67)*(Table1[Group]=$A$65)*(Table1[Avg_DCCH_50percDH])*(Table1[SumHD_TJ]/(M67*1000))),0)</f>
        <v>13.219953343701402</v>
      </c>
      <c r="M67" s="120">
        <f>SUMIFS(Table1[SumHD_TJ],Table1[Region],D67,Table1[Group],$A$65)/1000</f>
        <v>9.0020000000000003E-2</v>
      </c>
      <c r="N67" s="104">
        <v>1</v>
      </c>
      <c r="O67" s="107">
        <f t="shared" si="2"/>
        <v>0.39659860031104205</v>
      </c>
      <c r="V67" s="14"/>
      <c r="W67" s="14"/>
      <c r="X67" s="14"/>
      <c r="Y67" s="14"/>
      <c r="Z67" s="14"/>
      <c r="AA67" s="14"/>
    </row>
    <row r="68" spans="1:27">
      <c r="C68" s="44" t="s">
        <v>550</v>
      </c>
      <c r="D68" s="57" t="s">
        <v>523</v>
      </c>
      <c r="E68" s="44" t="s">
        <v>553</v>
      </c>
      <c r="F68" s="44" t="s">
        <v>67</v>
      </c>
      <c r="G68" s="44" t="s">
        <v>554</v>
      </c>
      <c r="H68" s="57">
        <v>2020</v>
      </c>
      <c r="I68" s="99" t="s">
        <v>543</v>
      </c>
      <c r="J68" s="100">
        <v>0.85</v>
      </c>
      <c r="K68" s="57">
        <v>30</v>
      </c>
      <c r="L68" s="120" cm="1">
        <f t="array" ref="L68">IFERROR(SUMPRODUCT((Table1[Region]=D68)*(Table1[Group]=$A$65)*(Table1[Avg_DCCH_50percDH])*(Table1[SumHD_TJ]/(M68*1000))),0)</f>
        <v>9.9402787231755809</v>
      </c>
      <c r="M68" s="120">
        <f>SUMIFS(Table1[SumHD_TJ],Table1[Region],D68,Table1[Group],$A$65)/1000</f>
        <v>0.27913000000000004</v>
      </c>
      <c r="N68" s="104">
        <v>1</v>
      </c>
      <c r="O68" s="107">
        <f t="shared" si="2"/>
        <v>0.29820836169526743</v>
      </c>
      <c r="V68" s="14"/>
      <c r="W68" s="14"/>
      <c r="X68" s="14"/>
      <c r="Y68" s="14"/>
      <c r="Z68" s="14"/>
      <c r="AA68" s="14"/>
    </row>
    <row r="69" spans="1:27">
      <c r="C69" s="44" t="s">
        <v>550</v>
      </c>
      <c r="D69" s="57" t="s">
        <v>534</v>
      </c>
      <c r="E69" s="44" t="s">
        <v>553</v>
      </c>
      <c r="F69" s="44" t="s">
        <v>67</v>
      </c>
      <c r="G69" s="44" t="s">
        <v>554</v>
      </c>
      <c r="H69" s="57">
        <v>2020</v>
      </c>
      <c r="I69" s="99" t="s">
        <v>543</v>
      </c>
      <c r="J69" s="100">
        <v>0.85</v>
      </c>
      <c r="K69" s="57">
        <v>30</v>
      </c>
      <c r="L69" s="120" cm="1">
        <f t="array" ref="L69">IFERROR(SUMPRODUCT((Table1[Region]=D69)*(Table1[Group]=$A$65)*(Table1[Avg_DCCH_50percDH])*(Table1[SumHD_TJ]/(M69*1000))),0)</f>
        <v>12.328911118856743</v>
      </c>
      <c r="M69" s="120">
        <f>SUMIFS(Table1[SumHD_TJ],Table1[Region],D69,Table1[Group],$A$65)/1000</f>
        <v>0.28690000000000004</v>
      </c>
      <c r="N69" s="104">
        <v>1</v>
      </c>
      <c r="O69" s="107">
        <f t="shared" si="2"/>
        <v>0.36986733356570228</v>
      </c>
      <c r="V69" s="14"/>
      <c r="W69" s="14"/>
      <c r="X69" s="14"/>
      <c r="Y69" s="14"/>
      <c r="Z69" s="14"/>
      <c r="AA69" s="14"/>
    </row>
    <row r="70" spans="1:27">
      <c r="C70" s="44" t="s">
        <v>550</v>
      </c>
      <c r="D70" s="57" t="s">
        <v>511</v>
      </c>
      <c r="E70" s="44" t="s">
        <v>553</v>
      </c>
      <c r="F70" s="44" t="s">
        <v>67</v>
      </c>
      <c r="G70" s="44" t="s">
        <v>554</v>
      </c>
      <c r="H70" s="57">
        <v>2020</v>
      </c>
      <c r="I70" s="99" t="s">
        <v>543</v>
      </c>
      <c r="J70" s="100">
        <v>0.85</v>
      </c>
      <c r="K70" s="57">
        <v>30</v>
      </c>
      <c r="L70" s="120" cm="1">
        <f t="array" ref="L70">IFERROR(SUMPRODUCT((Table1[Region]=D70)*(Table1[Group]=$A$65)*(Table1[Avg_DCCH_50percDH])*(Table1[SumHD_TJ]/(M70*1000))),0)</f>
        <v>20.5</v>
      </c>
      <c r="M70" s="120">
        <f>SUMIFS(Table1[SumHD_TJ],Table1[Region],D70,Table1[Group],$A$65)/1000</f>
        <v>1.264E-2</v>
      </c>
      <c r="N70" s="104">
        <v>1</v>
      </c>
      <c r="O70" s="107">
        <f t="shared" si="2"/>
        <v>0.61499999999999999</v>
      </c>
      <c r="V70" s="14"/>
      <c r="W70" s="14"/>
      <c r="X70" s="14"/>
      <c r="Y70" s="14"/>
      <c r="Z70" s="14"/>
      <c r="AA70" s="14"/>
    </row>
    <row r="71" spans="1:27">
      <c r="C71" s="44" t="s">
        <v>550</v>
      </c>
      <c r="D71" s="57" t="s">
        <v>528</v>
      </c>
      <c r="E71" s="44" t="s">
        <v>553</v>
      </c>
      <c r="F71" s="44" t="s">
        <v>67</v>
      </c>
      <c r="G71" s="44" t="s">
        <v>554</v>
      </c>
      <c r="H71" s="57">
        <v>2020</v>
      </c>
      <c r="I71" s="99" t="s">
        <v>543</v>
      </c>
      <c r="J71" s="100">
        <v>0.85</v>
      </c>
      <c r="K71" s="57">
        <v>30</v>
      </c>
      <c r="L71" s="120" cm="1">
        <f t="array" ref="L71">IFERROR(SUMPRODUCT((Table1[Region]=D71)*(Table1[Group]=$A$65)*(Table1[Avg_DCCH_50percDH])*(Table1[SumHD_TJ]/(M71*1000))),0)</f>
        <v>12.172261875461484</v>
      </c>
      <c r="M71" s="120">
        <f>SUMIFS(Table1[SumHD_TJ],Table1[Region],D71,Table1[Group],$A$65)/1000</f>
        <v>0.12188999999999998</v>
      </c>
      <c r="N71" s="104">
        <v>1</v>
      </c>
      <c r="O71" s="107">
        <f t="shared" si="2"/>
        <v>0.36516785626384451</v>
      </c>
      <c r="V71" s="14"/>
      <c r="W71" s="14"/>
      <c r="X71" s="14"/>
      <c r="Y71" s="14"/>
      <c r="Z71" s="14"/>
      <c r="AA71" s="14"/>
    </row>
    <row r="72" spans="1:27">
      <c r="C72" s="44" t="s">
        <v>550</v>
      </c>
      <c r="D72" s="57" t="s">
        <v>524</v>
      </c>
      <c r="E72" s="44" t="s">
        <v>553</v>
      </c>
      <c r="F72" s="44" t="s">
        <v>67</v>
      </c>
      <c r="G72" s="44" t="s">
        <v>554</v>
      </c>
      <c r="H72" s="57">
        <v>2020</v>
      </c>
      <c r="I72" s="99" t="s">
        <v>543</v>
      </c>
      <c r="J72" s="100">
        <v>0.85</v>
      </c>
      <c r="K72" s="57">
        <v>30</v>
      </c>
      <c r="L72" s="120" cm="1">
        <f t="array" ref="L72">IFERROR(SUMPRODUCT((Table1[Region]=D72)*(Table1[Group]=$A$65)*(Table1[Avg_DCCH_50percDH])*(Table1[SumHD_TJ]/(M72*1000))),0)</f>
        <v>11.532456951797158</v>
      </c>
      <c r="M72" s="120">
        <f>SUMIFS(Table1[SumHD_TJ],Table1[Region],D72,Table1[Group],$A$65)/1000</f>
        <v>0.17945</v>
      </c>
      <c r="N72" s="104">
        <v>1</v>
      </c>
      <c r="O72" s="107">
        <f t="shared" si="2"/>
        <v>0.34597370855391474</v>
      </c>
      <c r="V72" s="14"/>
      <c r="W72" s="14"/>
      <c r="X72" s="14"/>
      <c r="Y72" s="14"/>
      <c r="Z72" s="14"/>
      <c r="AA72" s="14"/>
    </row>
    <row r="73" spans="1:27">
      <c r="C73" s="44" t="s">
        <v>550</v>
      </c>
      <c r="D73" s="57" t="s">
        <v>512</v>
      </c>
      <c r="E73" s="44" t="s">
        <v>553</v>
      </c>
      <c r="F73" s="44" t="s">
        <v>67</v>
      </c>
      <c r="G73" s="44" t="s">
        <v>554</v>
      </c>
      <c r="H73" s="57">
        <v>2020</v>
      </c>
      <c r="I73" s="99" t="s">
        <v>543</v>
      </c>
      <c r="J73" s="100">
        <v>0.85</v>
      </c>
      <c r="K73" s="57">
        <v>30</v>
      </c>
      <c r="L73" s="120" cm="1">
        <f t="array" ref="L73">IFERROR(SUMPRODUCT((Table1[Region]=D73)*(Table1[Group]=$A$65)*(Table1[Avg_DCCH_50percDH])*(Table1[SumHD_TJ]/(M73*1000))),0)</f>
        <v>13.795917060677695</v>
      </c>
      <c r="M73" s="120">
        <f>SUMIFS(Table1[SumHD_TJ],Table1[Region],D73,Table1[Group],$A$65)/1000</f>
        <v>0.10152000000000003</v>
      </c>
      <c r="N73" s="104">
        <v>1</v>
      </c>
      <c r="O73" s="107">
        <f t="shared" si="2"/>
        <v>0.41387751182033083</v>
      </c>
      <c r="V73" s="14"/>
      <c r="W73" s="14"/>
      <c r="X73" s="14"/>
      <c r="Y73" s="14"/>
      <c r="Z73" s="14"/>
      <c r="AA73" s="14"/>
    </row>
    <row r="74" spans="1:27">
      <c r="C74" s="44" t="s">
        <v>550</v>
      </c>
      <c r="D74" s="57" t="s">
        <v>513</v>
      </c>
      <c r="E74" s="44" t="s">
        <v>553</v>
      </c>
      <c r="F74" s="44" t="s">
        <v>67</v>
      </c>
      <c r="G74" s="44" t="s">
        <v>554</v>
      </c>
      <c r="H74" s="57">
        <v>2020</v>
      </c>
      <c r="I74" s="99" t="s">
        <v>543</v>
      </c>
      <c r="J74" s="100">
        <v>0.85</v>
      </c>
      <c r="K74" s="57">
        <v>30</v>
      </c>
      <c r="L74" s="120" cm="1">
        <f t="array" ref="L74">IFERROR(SUMPRODUCT((Table1[Region]=D74)*(Table1[Group]=$A$65)*(Table1[Avg_DCCH_50percDH])*(Table1[SumHD_TJ]/(M74*1000))),0)</f>
        <v>12.430990990990992</v>
      </c>
      <c r="M74" s="120">
        <f>SUMIFS(Table1[SumHD_TJ],Table1[Region],D74,Table1[Group],$A$65)/1000</f>
        <v>5.2170000000000001E-2</v>
      </c>
      <c r="N74" s="104">
        <v>1</v>
      </c>
      <c r="O74" s="107">
        <f t="shared" si="2"/>
        <v>0.37292972972972976</v>
      </c>
      <c r="V74" s="14"/>
      <c r="W74" s="14"/>
      <c r="X74" s="14"/>
      <c r="Y74" s="14"/>
      <c r="Z74" s="14"/>
      <c r="AA74" s="14"/>
    </row>
    <row r="75" spans="1:27">
      <c r="C75" s="44" t="s">
        <v>550</v>
      </c>
      <c r="D75" s="57" t="s">
        <v>514</v>
      </c>
      <c r="E75" s="44" t="s">
        <v>553</v>
      </c>
      <c r="F75" s="44" t="s">
        <v>67</v>
      </c>
      <c r="G75" s="44" t="s">
        <v>554</v>
      </c>
      <c r="H75" s="57">
        <v>2020</v>
      </c>
      <c r="I75" s="99" t="s">
        <v>543</v>
      </c>
      <c r="J75" s="100">
        <v>0.85</v>
      </c>
      <c r="K75" s="57">
        <v>30</v>
      </c>
      <c r="L75" s="120" cm="1">
        <f t="array" ref="L75">IFERROR(SUMPRODUCT((Table1[Region]=D75)*(Table1[Group]=$A$65)*(Table1[Avg_DCCH_50percDH])*(Table1[SumHD_TJ]/(M75*1000))),0)</f>
        <v>12.07431533537434</v>
      </c>
      <c r="M75" s="120">
        <f>SUMIFS(Table1[SumHD_TJ],Table1[Region],D75,Table1[Group],$A$65)/1000</f>
        <v>7.1859999999999979E-2</v>
      </c>
      <c r="N75" s="104">
        <v>1</v>
      </c>
      <c r="O75" s="107">
        <f t="shared" si="2"/>
        <v>0.36222946006123019</v>
      </c>
      <c r="V75" s="14"/>
      <c r="W75" s="14"/>
      <c r="X75" s="14"/>
      <c r="Y75" s="14"/>
      <c r="Z75" s="14"/>
      <c r="AA75" s="14"/>
    </row>
    <row r="76" spans="1:27">
      <c r="C76" s="44" t="s">
        <v>550</v>
      </c>
      <c r="D76" s="57" t="s">
        <v>529</v>
      </c>
      <c r="E76" s="44" t="s">
        <v>553</v>
      </c>
      <c r="F76" s="44" t="s">
        <v>67</v>
      </c>
      <c r="G76" s="44" t="s">
        <v>554</v>
      </c>
      <c r="H76" s="57">
        <v>2020</v>
      </c>
      <c r="I76" s="99" t="s">
        <v>543</v>
      </c>
      <c r="J76" s="100">
        <v>0.85</v>
      </c>
      <c r="K76" s="57">
        <v>30</v>
      </c>
      <c r="L76" s="120" cm="1">
        <f t="array" ref="L76">IFERROR(SUMPRODUCT((Table1[Region]=D76)*(Table1[Group]=$A$65)*(Table1[Avg_DCCH_50percDH])*(Table1[SumHD_TJ]/(M76*1000))),0)</f>
        <v>10.700547042052744</v>
      </c>
      <c r="M76" s="120">
        <f>SUMIFS(Table1[SumHD_TJ],Table1[Region],D76,Table1[Group],$A$65)/1000</f>
        <v>5.6119999999999996E-2</v>
      </c>
      <c r="N76" s="104">
        <v>1</v>
      </c>
      <c r="O76" s="107">
        <f t="shared" si="2"/>
        <v>0.32101641126158231</v>
      </c>
      <c r="V76" s="14"/>
      <c r="W76" s="14"/>
      <c r="X76" s="14"/>
      <c r="Y76" s="14"/>
      <c r="Z76" s="14"/>
      <c r="AA76" s="14"/>
    </row>
    <row r="77" spans="1:27">
      <c r="C77" s="44" t="s">
        <v>550</v>
      </c>
      <c r="D77" s="57" t="s">
        <v>525</v>
      </c>
      <c r="E77" s="44" t="s">
        <v>553</v>
      </c>
      <c r="F77" s="44" t="s">
        <v>67</v>
      </c>
      <c r="G77" s="44" t="s">
        <v>554</v>
      </c>
      <c r="H77" s="57">
        <v>2020</v>
      </c>
      <c r="I77" s="99" t="s">
        <v>543</v>
      </c>
      <c r="J77" s="100">
        <v>0.85</v>
      </c>
      <c r="K77" s="57">
        <v>30</v>
      </c>
      <c r="L77" s="120" cm="1">
        <f t="array" ref="L77">IFERROR(SUMPRODUCT((Table1[Region]=D77)*(Table1[Group]=$A$65)*(Table1[Avg_DCCH_50percDH])*(Table1[SumHD_TJ]/(M77*1000))),0)</f>
        <v>12.009080892480032</v>
      </c>
      <c r="M77" s="120">
        <f>SUMIFS(Table1[SumHD_TJ],Table1[Region],D77,Table1[Group],$A$65)/1000</f>
        <v>0.21781999999999996</v>
      </c>
      <c r="N77" s="104">
        <v>1</v>
      </c>
      <c r="O77" s="107">
        <f t="shared" si="2"/>
        <v>0.36027242677440097</v>
      </c>
      <c r="V77" s="14"/>
      <c r="W77" s="14"/>
      <c r="X77" s="14"/>
      <c r="Y77" s="14"/>
      <c r="Z77" s="14"/>
      <c r="AA77" s="14"/>
    </row>
    <row r="78" spans="1:27">
      <c r="C78" s="44" t="s">
        <v>550</v>
      </c>
      <c r="D78" s="57" t="s">
        <v>515</v>
      </c>
      <c r="E78" s="44" t="s">
        <v>553</v>
      </c>
      <c r="F78" s="44" t="s">
        <v>67</v>
      </c>
      <c r="G78" s="44" t="s">
        <v>554</v>
      </c>
      <c r="H78" s="57">
        <v>2020</v>
      </c>
      <c r="I78" s="99" t="s">
        <v>543</v>
      </c>
      <c r="J78" s="100">
        <v>0.85</v>
      </c>
      <c r="K78" s="57">
        <v>30</v>
      </c>
      <c r="L78" s="120" cm="1">
        <f t="array" ref="L78">IFERROR(SUMPRODUCT((Table1[Region]=D78)*(Table1[Group]=$A$65)*(Table1[Avg_DCCH_50percDH])*(Table1[SumHD_TJ]/(M78*1000))),0)</f>
        <v>15.338120362737019</v>
      </c>
      <c r="M78" s="120">
        <f>SUMIFS(Table1[SumHD_TJ],Table1[Region],D78,Table1[Group],$A$65)/1000</f>
        <v>2.4259999999999997E-2</v>
      </c>
      <c r="N78" s="104">
        <v>1</v>
      </c>
      <c r="O78" s="107">
        <f t="shared" si="2"/>
        <v>0.46014361088211053</v>
      </c>
      <c r="V78" s="14"/>
      <c r="W78" s="14"/>
      <c r="X78" s="14"/>
      <c r="Y78" s="14"/>
      <c r="Z78" s="14"/>
      <c r="AA78" s="14"/>
    </row>
    <row r="79" spans="1:27">
      <c r="C79" s="44" t="s">
        <v>550</v>
      </c>
      <c r="D79" s="57" t="s">
        <v>516</v>
      </c>
      <c r="E79" s="44" t="s">
        <v>553</v>
      </c>
      <c r="F79" s="44" t="s">
        <v>67</v>
      </c>
      <c r="G79" s="44" t="s">
        <v>554</v>
      </c>
      <c r="H79" s="57">
        <v>2020</v>
      </c>
      <c r="I79" s="99" t="s">
        <v>543</v>
      </c>
      <c r="J79" s="100">
        <v>0.85</v>
      </c>
      <c r="K79" s="57">
        <v>30</v>
      </c>
      <c r="L79" s="120" cm="1">
        <f t="array" ref="L79">IFERROR(SUMPRODUCT((Table1[Region]=D79)*(Table1[Group]=$A$65)*(Table1[Avg_DCCH_50percDH])*(Table1[SumHD_TJ]/(M79*1000))),0)</f>
        <v>12.942052432928698</v>
      </c>
      <c r="M79" s="120">
        <f>SUMIFS(Table1[SumHD_TJ],Table1[Region],D79,Table1[Group],$A$65)/1000</f>
        <v>9.8029999999999992E-2</v>
      </c>
      <c r="N79" s="104">
        <v>1</v>
      </c>
      <c r="O79" s="107">
        <f t="shared" si="2"/>
        <v>0.3882615729878609</v>
      </c>
      <c r="V79" s="14"/>
      <c r="W79" s="14"/>
      <c r="X79" s="14"/>
      <c r="Y79" s="14"/>
      <c r="Z79" s="14"/>
      <c r="AA79" s="14"/>
    </row>
    <row r="80" spans="1:27">
      <c r="C80" s="44" t="s">
        <v>550</v>
      </c>
      <c r="D80" s="57" t="s">
        <v>530</v>
      </c>
      <c r="E80" s="44" t="s">
        <v>553</v>
      </c>
      <c r="F80" s="44" t="s">
        <v>67</v>
      </c>
      <c r="G80" s="44" t="s">
        <v>554</v>
      </c>
      <c r="H80" s="57">
        <v>2020</v>
      </c>
      <c r="I80" s="99" t="s">
        <v>543</v>
      </c>
      <c r="J80" s="100">
        <v>0.85</v>
      </c>
      <c r="K80" s="57">
        <v>30</v>
      </c>
      <c r="L80" s="120" cm="1">
        <f t="array" ref="L80">IFERROR(SUMPRODUCT((Table1[Region]=D80)*(Table1[Group]=$A$65)*(Table1[Avg_DCCH_50percDH])*(Table1[SumHD_TJ]/(M80*1000))),0)</f>
        <v>13.994888631761647</v>
      </c>
      <c r="M80" s="120">
        <f>SUMIFS(Table1[SumHD_TJ],Table1[Region],D80,Table1[Group],$A$65)/1000</f>
        <v>0.10370999999999998</v>
      </c>
      <c r="N80" s="104">
        <v>1</v>
      </c>
      <c r="O80" s="107">
        <f t="shared" si="2"/>
        <v>0.41984665895284939</v>
      </c>
      <c r="V80" s="14"/>
      <c r="W80" s="14"/>
      <c r="X80" s="14"/>
      <c r="Y80" s="14"/>
      <c r="Z80" s="14"/>
      <c r="AA80" s="14"/>
    </row>
    <row r="81" spans="3:53">
      <c r="C81" s="44" t="s">
        <v>550</v>
      </c>
      <c r="D81" s="57" t="s">
        <v>517</v>
      </c>
      <c r="E81" s="44" t="s">
        <v>553</v>
      </c>
      <c r="F81" s="44" t="s">
        <v>67</v>
      </c>
      <c r="G81" s="44" t="s">
        <v>554</v>
      </c>
      <c r="H81" s="57">
        <v>2020</v>
      </c>
      <c r="I81" s="99" t="s">
        <v>543</v>
      </c>
      <c r="J81" s="100">
        <v>0.85</v>
      </c>
      <c r="K81" s="57">
        <v>30</v>
      </c>
      <c r="L81" s="120" cm="1">
        <f t="array" ref="L81">IFERROR(SUMPRODUCT((Table1[Region]=D81)*(Table1[Group]=$A$65)*(Table1[Avg_DCCH_50percDH])*(Table1[SumHD_TJ]/(M81*1000))),0)</f>
        <v>14.145046674445741</v>
      </c>
      <c r="M81" s="120">
        <f>SUMIFS(Table1[SumHD_TJ],Table1[Region],D81,Table1[Group],$A$65)/1000</f>
        <v>3.4279999999999998E-2</v>
      </c>
      <c r="N81" s="104">
        <v>1</v>
      </c>
      <c r="O81" s="107">
        <f t="shared" si="2"/>
        <v>0.4243514002333722</v>
      </c>
      <c r="V81" s="14"/>
      <c r="W81" s="14"/>
      <c r="X81" s="14"/>
      <c r="Y81" s="14"/>
      <c r="Z81" s="14"/>
      <c r="AA81" s="14"/>
    </row>
    <row r="82" spans="3:53">
      <c r="C82" s="44" t="s">
        <v>550</v>
      </c>
      <c r="D82" s="57" t="s">
        <v>535</v>
      </c>
      <c r="E82" s="44" t="s">
        <v>553</v>
      </c>
      <c r="F82" s="44" t="s">
        <v>67</v>
      </c>
      <c r="G82" s="44" t="s">
        <v>554</v>
      </c>
      <c r="H82" s="57">
        <v>2020</v>
      </c>
      <c r="I82" s="99" t="s">
        <v>543</v>
      </c>
      <c r="J82" s="100">
        <v>0.85</v>
      </c>
      <c r="K82" s="57">
        <v>30</v>
      </c>
      <c r="L82" s="120" cm="1">
        <f t="array" ref="L82">IFERROR(SUMPRODUCT((Table1[Region]=D82)*(Table1[Group]=$A$65)*(Table1[Avg_DCCH_50percDH])*(Table1[SumHD_TJ]/(M82*1000))),0)</f>
        <v>12.18051336332363</v>
      </c>
      <c r="M82" s="120">
        <f>SUMIFS(Table1[SumHD_TJ],Table1[Region],D82,Table1[Group],$A$65)/1000</f>
        <v>3.7789999999999997E-2</v>
      </c>
      <c r="N82" s="104">
        <v>1</v>
      </c>
      <c r="O82" s="107">
        <f t="shared" si="2"/>
        <v>0.36541540089970892</v>
      </c>
      <c r="V82" s="14"/>
      <c r="W82" s="14"/>
      <c r="X82" s="14"/>
      <c r="Y82" s="14"/>
      <c r="Z82" s="14"/>
      <c r="AA82" s="14"/>
    </row>
    <row r="83" spans="3:53">
      <c r="C83" s="44" t="s">
        <v>550</v>
      </c>
      <c r="D83" s="57" t="s">
        <v>518</v>
      </c>
      <c r="E83" s="44" t="s">
        <v>553</v>
      </c>
      <c r="F83" s="44" t="s">
        <v>67</v>
      </c>
      <c r="G83" s="44" t="s">
        <v>554</v>
      </c>
      <c r="H83" s="57">
        <v>2020</v>
      </c>
      <c r="I83" s="99" t="s">
        <v>543</v>
      </c>
      <c r="J83" s="100">
        <v>0.85</v>
      </c>
      <c r="K83" s="57">
        <v>30</v>
      </c>
      <c r="L83" s="120" cm="1">
        <f t="array" ref="L83">IFERROR(SUMPRODUCT((Table1[Region]=D83)*(Table1[Group]=$A$65)*(Table1[Avg_DCCH_50percDH])*(Table1[SumHD_TJ]/(M83*1000))),0)</f>
        <v>11.669644869610797</v>
      </c>
      <c r="M83" s="120">
        <f>SUMIFS(Table1[SumHD_TJ],Table1[Region],D83,Table1[Group],$A$65)/1000</f>
        <v>7.6310000000000003E-2</v>
      </c>
      <c r="N83" s="104">
        <v>1</v>
      </c>
      <c r="O83" s="107">
        <f t="shared" si="2"/>
        <v>0.35008934608832393</v>
      </c>
      <c r="V83" s="14"/>
      <c r="W83" s="14"/>
      <c r="X83" s="14"/>
      <c r="Y83" s="14"/>
      <c r="Z83" s="14"/>
      <c r="AA83" s="14"/>
    </row>
    <row r="84" spans="3:53">
      <c r="C84" s="44" t="s">
        <v>550</v>
      </c>
      <c r="D84" s="57" t="s">
        <v>531</v>
      </c>
      <c r="E84" s="44" t="s">
        <v>553</v>
      </c>
      <c r="F84" s="44" t="s">
        <v>67</v>
      </c>
      <c r="G84" s="44" t="s">
        <v>554</v>
      </c>
      <c r="H84" s="57">
        <v>2020</v>
      </c>
      <c r="I84" s="99" t="s">
        <v>543</v>
      </c>
      <c r="J84" s="100">
        <v>0.85</v>
      </c>
      <c r="K84" s="57">
        <v>30</v>
      </c>
      <c r="L84" s="120" cm="1">
        <f t="array" ref="L84">IFERROR(SUMPRODUCT((Table1[Region]=D84)*(Table1[Group]=$A$65)*(Table1[Avg_DCCH_50percDH])*(Table1[SumHD_TJ]/(M84*1000))),0)</f>
        <v>11.458100607111882</v>
      </c>
      <c r="M84" s="120">
        <f>SUMIFS(Table1[SumHD_TJ],Table1[Region],D84,Table1[Group],$A$65)/1000</f>
        <v>4.6119999999999994E-2</v>
      </c>
      <c r="N84" s="104">
        <v>1</v>
      </c>
      <c r="O84" s="107">
        <f t="shared" si="2"/>
        <v>0.34374301821335645</v>
      </c>
      <c r="V84" s="14"/>
      <c r="W84" s="14"/>
      <c r="X84" s="14"/>
      <c r="Y84" s="14"/>
      <c r="Z84" s="14"/>
      <c r="AA84" s="14"/>
    </row>
    <row r="85" spans="3:53">
      <c r="C85" s="44" t="s">
        <v>550</v>
      </c>
      <c r="D85" s="57" t="s">
        <v>532</v>
      </c>
      <c r="E85" s="44" t="s">
        <v>553</v>
      </c>
      <c r="F85" s="44" t="s">
        <v>67</v>
      </c>
      <c r="G85" s="44" t="s">
        <v>554</v>
      </c>
      <c r="H85" s="57">
        <v>2020</v>
      </c>
      <c r="I85" s="99" t="s">
        <v>543</v>
      </c>
      <c r="J85" s="100">
        <v>0.85</v>
      </c>
      <c r="K85" s="57">
        <v>30</v>
      </c>
      <c r="L85" s="120" cm="1">
        <f t="array" ref="L85">IFERROR(SUMPRODUCT((Table1[Region]=D85)*(Table1[Group]=$A$65)*(Table1[Avg_DCCH_50percDH])*(Table1[SumHD_TJ]/(M85*1000))),0)</f>
        <v>12.163822751322751</v>
      </c>
      <c r="M85" s="120">
        <f>SUMIFS(Table1[SumHD_TJ],Table1[Region],D85,Table1[Group],$A$65)/1000</f>
        <v>9.8280000000000006E-2</v>
      </c>
      <c r="N85" s="104">
        <v>1</v>
      </c>
      <c r="O85" s="107">
        <f t="shared" si="2"/>
        <v>0.36491468253968251</v>
      </c>
      <c r="V85" s="14"/>
      <c r="W85" s="14"/>
      <c r="X85" s="14"/>
      <c r="Y85" s="14"/>
      <c r="Z85" s="14"/>
      <c r="AA85" s="14"/>
    </row>
    <row r="86" spans="3:53">
      <c r="C86" s="44" t="s">
        <v>550</v>
      </c>
      <c r="D86" s="57" t="s">
        <v>526</v>
      </c>
      <c r="E86" s="44" t="s">
        <v>553</v>
      </c>
      <c r="F86" s="44" t="s">
        <v>67</v>
      </c>
      <c r="G86" s="44" t="s">
        <v>554</v>
      </c>
      <c r="H86" s="57">
        <v>2020</v>
      </c>
      <c r="I86" s="99" t="s">
        <v>543</v>
      </c>
      <c r="J86" s="100">
        <v>0.85</v>
      </c>
      <c r="K86" s="57">
        <v>30</v>
      </c>
      <c r="L86" s="120" cm="1">
        <f t="array" ref="L86">IFERROR(SUMPRODUCT((Table1[Region]=D86)*(Table1[Group]=$A$65)*(Table1[Avg_DCCH_50percDH])*(Table1[SumHD_TJ]/(M86*1000))),0)</f>
        <v>12.407495466908431</v>
      </c>
      <c r="M86" s="120">
        <f>SUMIFS(Table1[SumHD_TJ],Table1[Region],D86,Table1[Group],$A$65)/1000</f>
        <v>4.4120000000000006E-2</v>
      </c>
      <c r="N86" s="104">
        <v>1</v>
      </c>
      <c r="O86" s="107">
        <f t="shared" si="2"/>
        <v>0.37222486400725291</v>
      </c>
      <c r="V86" s="14"/>
      <c r="W86" s="14"/>
      <c r="X86" s="14"/>
      <c r="Y86" s="14"/>
      <c r="Z86" s="14"/>
      <c r="AA86" s="14"/>
    </row>
    <row r="87" spans="3:53">
      <c r="C87" s="44" t="s">
        <v>550</v>
      </c>
      <c r="D87" s="57" t="s">
        <v>527</v>
      </c>
      <c r="E87" s="44" t="s">
        <v>553</v>
      </c>
      <c r="F87" s="44" t="s">
        <v>67</v>
      </c>
      <c r="G87" s="44" t="s">
        <v>554</v>
      </c>
      <c r="H87" s="57">
        <v>2020</v>
      </c>
      <c r="I87" s="99" t="s">
        <v>543</v>
      </c>
      <c r="J87" s="100">
        <v>0.85</v>
      </c>
      <c r="K87" s="57">
        <v>30</v>
      </c>
      <c r="L87" s="120" cm="1">
        <f t="array" ref="L87">IFERROR(SUMPRODUCT((Table1[Region]=D87)*(Table1[Group]=$A$65)*(Table1[Avg_DCCH_50percDH])*(Table1[SumHD_TJ]/(M87*1000))),0)</f>
        <v>11.674048456428292</v>
      </c>
      <c r="M87" s="120">
        <f>SUMIFS(Table1[SumHD_TJ],Table1[Region],D87,Table1[Group],$A$65)/1000</f>
        <v>7.6769999999999991E-2</v>
      </c>
      <c r="N87" s="104">
        <v>1</v>
      </c>
      <c r="O87" s="107">
        <f t="shared" si="2"/>
        <v>0.35022145369284874</v>
      </c>
      <c r="V87" s="14"/>
      <c r="W87" s="14"/>
      <c r="X87" s="14"/>
      <c r="Y87" s="14"/>
      <c r="Z87" s="14"/>
      <c r="AA87" s="14"/>
    </row>
    <row r="88" spans="3:53">
      <c r="C88" s="44" t="s">
        <v>550</v>
      </c>
      <c r="D88" s="57" t="s">
        <v>519</v>
      </c>
      <c r="E88" s="44" t="s">
        <v>553</v>
      </c>
      <c r="F88" s="44" t="s">
        <v>67</v>
      </c>
      <c r="G88" s="44" t="s">
        <v>554</v>
      </c>
      <c r="H88" s="57">
        <v>2020</v>
      </c>
      <c r="I88" s="99" t="s">
        <v>543</v>
      </c>
      <c r="J88" s="100">
        <v>0.85</v>
      </c>
      <c r="K88" s="57">
        <v>30</v>
      </c>
      <c r="L88" s="120" cm="1">
        <f t="array" ref="L88">IFERROR(SUMPRODUCT((Table1[Region]=D88)*(Table1[Group]=$A$65)*(Table1[Avg_DCCH_50percDH])*(Table1[SumHD_TJ]/(M88*1000))),0)</f>
        <v>11.782901811805962</v>
      </c>
      <c r="M88" s="120">
        <f>SUMIFS(Table1[SumHD_TJ],Table1[Region],D88,Table1[Group],$A$65)/1000</f>
        <v>3.422E-2</v>
      </c>
      <c r="N88" s="104">
        <v>1</v>
      </c>
      <c r="O88" s="107">
        <f t="shared" si="2"/>
        <v>0.35348705435417882</v>
      </c>
      <c r="V88" s="14"/>
      <c r="W88" s="14"/>
      <c r="X88" s="14"/>
      <c r="Y88" s="14"/>
      <c r="Z88" s="14"/>
      <c r="AA88" s="14"/>
    </row>
    <row r="89" spans="3:53">
      <c r="C89" s="44" t="s">
        <v>550</v>
      </c>
      <c r="D89" s="57" t="s">
        <v>520</v>
      </c>
      <c r="E89" s="44" t="s">
        <v>553</v>
      </c>
      <c r="F89" s="44" t="s">
        <v>67</v>
      </c>
      <c r="G89" s="44" t="s">
        <v>554</v>
      </c>
      <c r="H89" s="57">
        <v>2020</v>
      </c>
      <c r="I89" s="99" t="s">
        <v>543</v>
      </c>
      <c r="J89" s="100">
        <v>0.85</v>
      </c>
      <c r="K89" s="57">
        <v>30</v>
      </c>
      <c r="L89" s="120" cm="1">
        <f t="array" ref="L89">IFERROR(SUMPRODUCT((Table1[Region]=D89)*(Table1[Group]=$A$65)*(Table1[Avg_DCCH_50percDH])*(Table1[SumHD_TJ]/(M89*1000))),0)</f>
        <v>11.749842658746088</v>
      </c>
      <c r="M89" s="120">
        <f>SUMIFS(Table1[SumHD_TJ],Table1[Region],D89,Table1[Group],$A$65)/1000</f>
        <v>0.12456999999999999</v>
      </c>
      <c r="N89" s="104">
        <v>1</v>
      </c>
      <c r="O89" s="107">
        <f t="shared" si="2"/>
        <v>0.35249527976238265</v>
      </c>
    </row>
    <row r="90" spans="3:53" ht="13.5" thickBot="1">
      <c r="C90" s="91" t="s">
        <v>550</v>
      </c>
      <c r="D90" s="90" t="s">
        <v>521</v>
      </c>
      <c r="E90" s="91" t="s">
        <v>553</v>
      </c>
      <c r="F90" s="91" t="s">
        <v>67</v>
      </c>
      <c r="G90" s="91" t="s">
        <v>554</v>
      </c>
      <c r="H90" s="90">
        <v>2020</v>
      </c>
      <c r="I90" s="101" t="s">
        <v>543</v>
      </c>
      <c r="J90" s="102">
        <v>0.85</v>
      </c>
      <c r="K90" s="90">
        <v>30</v>
      </c>
      <c r="L90" s="121" cm="1">
        <f t="array" ref="L90">IFERROR(SUMPRODUCT((Table1[Region]=D90)*(Table1[Group]=$A$65)*(Table1[Avg_DCCH_50percDH])*(Table1[SumHD_TJ]/(M90*1000))),0)</f>
        <v>14.2956011196641</v>
      </c>
      <c r="M90" s="121">
        <f>SUMIFS(Table1[SumHD_TJ],Table1[Region],D90,Table1[Group],$A$65)/1000</f>
        <v>0.1429</v>
      </c>
      <c r="N90" s="105">
        <v>1</v>
      </c>
      <c r="O90" s="108">
        <f t="shared" si="2"/>
        <v>0.42886803358992298</v>
      </c>
    </row>
    <row r="91" spans="3:53" ht="13.5" thickBot="1">
      <c r="C91" s="125" t="s">
        <v>550</v>
      </c>
      <c r="D91" s="133" t="s">
        <v>556</v>
      </c>
      <c r="E91" s="125" t="s">
        <v>553</v>
      </c>
      <c r="F91" s="125" t="s">
        <v>67</v>
      </c>
      <c r="G91" s="125" t="s">
        <v>554</v>
      </c>
      <c r="H91" s="126">
        <v>2021</v>
      </c>
      <c r="I91" s="127" t="s">
        <v>557</v>
      </c>
      <c r="J91" s="128">
        <v>0.85</v>
      </c>
      <c r="K91" s="126">
        <v>30</v>
      </c>
      <c r="L91" s="131" cm="1">
        <f t="array" ref="L91">IFERROR(SUMPRODUCT((Table1[Group]=A65)*(Table1[Avg_DCCH_50percDH])*(Table1[SumHD_TJ]/(M91*1000))),0)</f>
        <v>12.177971699043084</v>
      </c>
      <c r="M91" s="131">
        <f>SUMIFS(Table1[SumHD_TJ],Table1[Group],$A$65)/1000</f>
        <v>2.5363100000000007</v>
      </c>
      <c r="N91" s="134">
        <v>1</v>
      </c>
      <c r="O91" s="130">
        <f t="shared" si="2"/>
        <v>0.36533915097129249</v>
      </c>
    </row>
    <row r="94" spans="3:53" ht="13.5" thickBot="1">
      <c r="C94" s="66"/>
      <c r="D94" s="58"/>
      <c r="E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65"/>
    </row>
    <row r="95" spans="3:53" ht="15.75" thickBot="1">
      <c r="C95" s="64" t="s">
        <v>504</v>
      </c>
      <c r="D95" s="64" t="s">
        <v>11</v>
      </c>
      <c r="E95" s="64" t="s">
        <v>505</v>
      </c>
      <c r="F95" s="64" t="s">
        <v>53</v>
      </c>
      <c r="G95" s="63" t="s">
        <v>556</v>
      </c>
      <c r="H95" s="63" t="s">
        <v>510</v>
      </c>
      <c r="I95" s="63" t="s">
        <v>511</v>
      </c>
      <c r="J95" s="63" t="s">
        <v>512</v>
      </c>
      <c r="K95" s="63" t="s">
        <v>513</v>
      </c>
      <c r="L95" s="63" t="s">
        <v>514</v>
      </c>
      <c r="M95" s="63" t="s">
        <v>515</v>
      </c>
      <c r="N95" s="63" t="s">
        <v>516</v>
      </c>
      <c r="O95" s="63" t="s">
        <v>517</v>
      </c>
      <c r="P95" s="63" t="s">
        <v>518</v>
      </c>
      <c r="Q95" s="63" t="s">
        <v>519</v>
      </c>
      <c r="R95" s="63" t="s">
        <v>520</v>
      </c>
      <c r="S95" s="63" t="s">
        <v>521</v>
      </c>
      <c r="T95" s="63" t="s">
        <v>522</v>
      </c>
      <c r="U95" s="63" t="s">
        <v>523</v>
      </c>
      <c r="V95" s="63" t="s">
        <v>524</v>
      </c>
      <c r="W95" s="63" t="s">
        <v>525</v>
      </c>
      <c r="X95" s="63" t="s">
        <v>526</v>
      </c>
      <c r="Y95" s="63" t="s">
        <v>527</v>
      </c>
      <c r="Z95" s="63" t="s">
        <v>528</v>
      </c>
      <c r="AA95" s="63" t="s">
        <v>529</v>
      </c>
      <c r="AB95" s="63" t="s">
        <v>530</v>
      </c>
      <c r="AC95" s="63" t="s">
        <v>531</v>
      </c>
      <c r="AD95" s="63" t="s">
        <v>532</v>
      </c>
      <c r="AE95" s="63" t="s">
        <v>533</v>
      </c>
      <c r="AF95" s="63" t="s">
        <v>534</v>
      </c>
      <c r="AG95" s="63" t="s">
        <v>535</v>
      </c>
      <c r="AH95" s="62" t="s">
        <v>506</v>
      </c>
      <c r="AO95" s="112">
        <v>2040</v>
      </c>
      <c r="AP95" s="113"/>
      <c r="AQ95" s="114"/>
      <c r="AS95" s="115">
        <v>2018</v>
      </c>
      <c r="AT95" s="116"/>
      <c r="AU95" s="116"/>
      <c r="AV95" s="116"/>
      <c r="AX95" s="112">
        <v>2070</v>
      </c>
      <c r="AY95" s="113"/>
      <c r="AZ95" s="114"/>
    </row>
    <row r="96" spans="3:53" ht="15.75" thickBot="1">
      <c r="C96" s="71" t="s">
        <v>507</v>
      </c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J96" s="2" t="s">
        <v>128</v>
      </c>
      <c r="AN96" s="74" t="s">
        <v>537</v>
      </c>
      <c r="AO96" s="74" t="s">
        <v>538</v>
      </c>
      <c r="AP96" s="74" t="s">
        <v>539</v>
      </c>
      <c r="AQ96" s="74" t="s">
        <v>540</v>
      </c>
      <c r="AS96" s="74" t="s">
        <v>538</v>
      </c>
      <c r="AT96" s="74" t="s">
        <v>539</v>
      </c>
      <c r="AU96" s="74" t="s">
        <v>540</v>
      </c>
      <c r="AV96" s="75" t="s">
        <v>541</v>
      </c>
      <c r="AX96" s="74" t="s">
        <v>538</v>
      </c>
      <c r="AY96" s="74" t="s">
        <v>539</v>
      </c>
      <c r="AZ96" s="74" t="s">
        <v>540</v>
      </c>
      <c r="BA96" s="75" t="s">
        <v>541</v>
      </c>
    </row>
    <row r="97" spans="3:53" ht="15">
      <c r="C97" s="41"/>
      <c r="D97" s="42" t="s">
        <v>508</v>
      </c>
      <c r="E97" s="46" t="s">
        <v>509</v>
      </c>
      <c r="F97" s="46">
        <v>2020</v>
      </c>
      <c r="G97" s="67">
        <f>SUMIFS(Table1[SumHD_TJ],Table1[Group],$AJ$97)/1000</f>
        <v>31.887880000000006</v>
      </c>
      <c r="H97" s="53">
        <f>SUMIFS(Table1[SumHD_TJ],Table1[Region],$H$95,Table1[Group],$AJ$97)/1000</f>
        <v>0</v>
      </c>
      <c r="I97" s="53">
        <f>SUMIFS(Table1[SumHD_TJ],Table1[Region],I95,Table1[Group],$AJ$97)/1000</f>
        <v>20.99024</v>
      </c>
      <c r="J97" s="53">
        <f>SUMIFS(Table1[SumHD_TJ],Table1[Region],$J$95,Table1[Group],AJ97)/1000</f>
        <v>0</v>
      </c>
      <c r="K97" s="53">
        <f>SUMIFS(Table1[SumHD_TJ],Table1[Region],$K$95,Table1[Group],AJ97)/1000</f>
        <v>0</v>
      </c>
      <c r="L97" s="53">
        <f>SUMIFS(Table1[SumHD_TJ],Table1[Region],$L$95,Table1[Group],AJ97)/1000</f>
        <v>0</v>
      </c>
      <c r="M97" s="53">
        <f>SUMIFS(Table1[SumHD_TJ],Table1[Region],$M$95,Table1[Group],AJ97)/1000</f>
        <v>0</v>
      </c>
      <c r="N97" s="53">
        <f>SUMIFS(Table1[SumHD_TJ],Table1[Region],$N$95,Table1[Group],AJ97)/1000</f>
        <v>0</v>
      </c>
      <c r="O97" s="53">
        <f>SUMIFS(Table1[SumHD_TJ],Table1[Region],$O$95,Table1[Group],AJ97)/1000</f>
        <v>0</v>
      </c>
      <c r="P97" s="53">
        <f>SUMIFS(Table1[SumHD_TJ],Table1[Region],$P$95,Table1[Group],AJ97)/1000</f>
        <v>0</v>
      </c>
      <c r="Q97" s="53">
        <f>SUMIFS(Table1[SumHD_TJ],Table1[Region],$Q$95,Table1[Group],AJ97)/1000</f>
        <v>0</v>
      </c>
      <c r="R97" s="53">
        <f>SUMIFS(Table1[SumHD_TJ],Table1[Region],$R$95,Table1[Group],AJ97)/1000</f>
        <v>0</v>
      </c>
      <c r="S97" s="53">
        <f>SUMIFS(Table1[SumHD_TJ],Table1[Region],$S$95,Table1[Group],AJ97)/1000</f>
        <v>0</v>
      </c>
      <c r="T97" s="53">
        <f>SUMIFS(Table1[SumHD_TJ],Table1[Region],$T$95,Table1[Group],AJ97)/1000</f>
        <v>0</v>
      </c>
      <c r="U97" s="53">
        <f>SUMIFS(Table1[SumHD_TJ],Table1[Region],$U$95,Table1[Group],AJ97)/1000</f>
        <v>4.5912100000000002</v>
      </c>
      <c r="V97" s="53">
        <f>SUMIFS(Table1[SumHD_TJ],Table1[Region],$V$95,Table1[Group],AJ97)/1000</f>
        <v>0</v>
      </c>
      <c r="W97" s="53">
        <f>SUMIFS(Table1[SumHD_TJ],Table1[Region],$W$95,Table1[Group],AJ97)/1000</f>
        <v>2.33738</v>
      </c>
      <c r="X97" s="53">
        <f>SUMIFS(Table1[SumHD_TJ],Table1[Region],$X$95,Table1[Group],AJ97)/1000</f>
        <v>0</v>
      </c>
      <c r="Y97" s="53">
        <f>SUMIFS(Table1[SumHD_TJ],Table1[Region],$Y$95,Table1[Group],AJ97)/1000</f>
        <v>1.3865399999999999</v>
      </c>
      <c r="Z97" s="53">
        <f>SUMIFS(Table1[SumHD_TJ],Table1[Region],$Z$95,Table1[Group],AJ97)/1000</f>
        <v>2.5825100000000001</v>
      </c>
      <c r="AA97" s="53">
        <f>SUMIFS(Table1[SumHD_TJ],Table1[Region],$AA$95,Table1[Group],AJ97)/1000</f>
        <v>0</v>
      </c>
      <c r="AB97" s="53">
        <f>SUMIFS(Table1[SumHD_TJ],Table1[Region],$AB$95,Table1[Group],AJ97)/1000</f>
        <v>0</v>
      </c>
      <c r="AC97" s="53">
        <f>SUMIFS(Table1[SumHD_TJ],Table1[Region],$AC$95,Table1[Group],AJ97)/1000</f>
        <v>0</v>
      </c>
      <c r="AD97" s="53">
        <f>SUMIFS(Table1[SumHD_TJ],Table1[Region],$AD$95,Table1[Group],AJ97)/1000</f>
        <v>0</v>
      </c>
      <c r="AE97" s="53">
        <f>SUMIFS(Table1[SumHD_TJ],Table1[Region],$AE$95,Table1[Group],AJ97)/1000</f>
        <v>0</v>
      </c>
      <c r="AF97" s="53">
        <f>SUMIFS(Table1[SumHD_TJ],Table1[Region],$AF$95,Table1[Group],AJ97)/1000</f>
        <v>0</v>
      </c>
      <c r="AG97" s="53">
        <f>SUMIFS(Table1[SumHD_TJ],Table1[Region],$AG$95,Table1[Group],AJ97)/1000</f>
        <v>0</v>
      </c>
      <c r="AH97" s="45" t="str">
        <f>C5</f>
        <v>CITY_DH</v>
      </c>
      <c r="AJ97">
        <v>0</v>
      </c>
      <c r="AN97" s="76" t="s">
        <v>510</v>
      </c>
      <c r="AO97" s="76">
        <v>2147.2393448382686</v>
      </c>
      <c r="AP97" s="77">
        <v>13306.39232706811</v>
      </c>
      <c r="AQ97" s="78">
        <v>12190.632162909209</v>
      </c>
      <c r="AS97" s="76">
        <v>1272.084432974631</v>
      </c>
      <c r="AT97" s="77">
        <v>9017.3696255538798</v>
      </c>
      <c r="AU97" s="78">
        <v>10817.00516141598</v>
      </c>
      <c r="AV97" s="78">
        <f>SUM(AS97:AU97)</f>
        <v>21106.459219944489</v>
      </c>
      <c r="AX97" s="76">
        <v>4018.6603783691717</v>
      </c>
      <c r="AY97" s="77">
        <v>14882.390276614156</v>
      </c>
      <c r="AZ97" s="78">
        <v>12032.722707781786</v>
      </c>
      <c r="BA97" s="78">
        <f>SUM(AX97:AZ97)</f>
        <v>30933.773362765118</v>
      </c>
    </row>
    <row r="98" spans="3:53" ht="15">
      <c r="C98" s="69"/>
      <c r="D98" s="70" t="s">
        <v>508</v>
      </c>
      <c r="E98" s="67" t="s">
        <v>509</v>
      </c>
      <c r="F98" s="67">
        <v>2020</v>
      </c>
      <c r="G98" s="67">
        <f>SUMIFS(Table1[SumHD_TJ],Table1[Group],AJ98)/1000</f>
        <v>24.052809999999994</v>
      </c>
      <c r="H98" s="53">
        <f>SUMIFS(Table1[SumHD_TJ],Table1[Region],$H$95,Table1[Group],AJ98)/1000</f>
        <v>0</v>
      </c>
      <c r="I98" s="53">
        <f>SUMIFS(Table1[SumHD_TJ],Table1[Region],I95,Table1[Group],AJ98)/1000</f>
        <v>2.8093900000000001</v>
      </c>
      <c r="J98" s="53">
        <f>SUMIFS(Table1[SumHD_TJ],Table1[Region],$J$95,Table1[Group],AJ98)/1000</f>
        <v>2.6692600000000004</v>
      </c>
      <c r="K98" s="53">
        <f>SUMIFS(Table1[SumHD_TJ],Table1[Region],$K$95,Table1[Group],AJ98)/1000</f>
        <v>1.3095599999999998</v>
      </c>
      <c r="L98" s="53">
        <f>SUMIFS(Table1[SumHD_TJ],Table1[Region],$L$95,Table1[Group],AJ98)/1000</f>
        <v>0.74287999999999998</v>
      </c>
      <c r="M98" s="53">
        <f>SUMIFS(Table1[SumHD_TJ],Table1[Region],$M$95,Table1[Group],AJ98)/1000</f>
        <v>0.41602999999999996</v>
      </c>
      <c r="N98" s="53">
        <f>SUMIFS(Table1[SumHD_TJ],Table1[Region],$N$95,Table1[Group],AJ98)/1000</f>
        <v>1.6156000000000001</v>
      </c>
      <c r="O98" s="53">
        <f>SUMIFS(Table1[SumHD_TJ],Table1[Region],$O$95,Table1[Group],AJ98)/1000</f>
        <v>1.8353000000000002</v>
      </c>
      <c r="P98" s="53">
        <f>SUMIFS(Table1[SumHD_TJ],Table1[Region],$P$95,Table1[Group],AJ98)/1000</f>
        <v>0.73970000000000002</v>
      </c>
      <c r="Q98" s="53">
        <f>SUMIFS(Table1[SumHD_TJ],Table1[Region],$Q$95,Table1[Group],AJ98)/1000</f>
        <v>0.50546999999999997</v>
      </c>
      <c r="R98" s="53">
        <f>SUMIFS(Table1[SumHD_TJ],Table1[Region],$R$95,Table1[Group],AJ98)/1000</f>
        <v>1.2855999999999999</v>
      </c>
      <c r="S98" s="53">
        <f>SUMIFS(Table1[SumHD_TJ],Table1[Region],$S$95,Table1[Group],AJ98)/1000</f>
        <v>1.17736</v>
      </c>
      <c r="T98" s="53">
        <f>SUMIFS(Table1[SumHD_TJ],Table1[Region],$T$95,Table1[Group],AJ98)/1000</f>
        <v>0.96552000000000004</v>
      </c>
      <c r="U98" s="53">
        <f>SUMIFS(Table1[SumHD_TJ],Table1[Region],$U$95,Table1[Group],AJ98)/1000</f>
        <v>1.6767299999999998</v>
      </c>
      <c r="V98" s="53">
        <f>SUMIFS(Table1[SumHD_TJ],Table1[Region],$V$95,Table1[Group],AJ98)/1000</f>
        <v>0</v>
      </c>
      <c r="W98" s="53">
        <f>SUMIFS(Table1[SumHD_TJ],Table1[Region],$W$95,Table1[Group],AJ98)/1000</f>
        <v>5.3249999999999999E-2</v>
      </c>
      <c r="X98" s="53">
        <f>SUMIFS(Table1[SumHD_TJ],Table1[Region],$X$95,Table1[Group],AJ98)/1000</f>
        <v>1.1622600000000001</v>
      </c>
      <c r="Y98" s="53">
        <f>SUMIFS(Table1[SumHD_TJ],Table1[Region],$Y$95,Table1[Group],AJ98)/1000</f>
        <v>0.31715999999999994</v>
      </c>
      <c r="Z98" s="53">
        <f>SUMIFS(Table1[SumHD_TJ],Table1[Region],$Z$95,Table1[Group],AJ98)/1000</f>
        <v>0.32065999999999995</v>
      </c>
      <c r="AA98" s="53">
        <f>SUMIFS(Table1[SumHD_TJ],Table1[Region],$AA$95,Table1[Group],AJ98)/1000</f>
        <v>0.21205000000000002</v>
      </c>
      <c r="AB98" s="53">
        <f>SUMIFS(Table1[SumHD_TJ],Table1[Region],$AB$95,Table1[Group],AJ98)/1000</f>
        <v>0.58725000000000005</v>
      </c>
      <c r="AC98" s="53">
        <f>SUMIFS(Table1[SumHD_TJ],Table1[Region],$AC$95,Table1[Group],AJ98)/1000</f>
        <v>0.97192999999999996</v>
      </c>
      <c r="AD98" s="53">
        <f>SUMIFS(Table1[SumHD_TJ],Table1[Region],$AD$95,Table1[Group],AJ98)/1000</f>
        <v>0.77115</v>
      </c>
      <c r="AE98" s="53">
        <f>SUMIFS(Table1[SumHD_TJ],Table1[Region],$AE$95,Table1[Group],AJ98)/1000</f>
        <v>0.50834999999999997</v>
      </c>
      <c r="AF98" s="53">
        <f>SUMIFS(Table1[SumHD_TJ],Table1[Region],$AF$95,Table1[Group],AJ98)/1000</f>
        <v>1.1598899999999999</v>
      </c>
      <c r="AG98" s="53">
        <f>SUMIFS(Table1[SumHD_TJ],Table1[Region],$AG$95,Table1[Group],AJ98)/1000</f>
        <v>0.24045999999999998</v>
      </c>
      <c r="AH98" s="44" t="e">
        <f>#REF!</f>
        <v>#REF!</v>
      </c>
      <c r="AJ98">
        <v>1</v>
      </c>
      <c r="AN98" s="79" t="s">
        <v>533</v>
      </c>
      <c r="AO98" s="79">
        <v>2205.2532676076271</v>
      </c>
      <c r="AP98" s="80">
        <v>8855.43147541287</v>
      </c>
      <c r="AQ98" s="81">
        <v>25614.848602743827</v>
      </c>
      <c r="AS98" s="79">
        <v>1271.052567009926</v>
      </c>
      <c r="AT98" s="80">
        <v>7706.8792520168045</v>
      </c>
      <c r="AU98" s="81">
        <v>18119.875348525962</v>
      </c>
      <c r="AV98" s="81">
        <f t="shared" ref="AV98:AV122" si="3">SUM(AS98:AU98)</f>
        <v>27097.807167552692</v>
      </c>
      <c r="AX98" s="79">
        <v>4127.2361891596311</v>
      </c>
      <c r="AY98" s="80">
        <v>9904.2613539071608</v>
      </c>
      <c r="AZ98" s="81">
        <v>25283.050650678848</v>
      </c>
      <c r="BA98" s="81">
        <f t="shared" ref="BA98:BA122" si="4">SUM(AX98:AZ98)</f>
        <v>39314.548193745635</v>
      </c>
    </row>
    <row r="99" spans="3:53" ht="15">
      <c r="C99" s="69"/>
      <c r="D99" s="70" t="s">
        <v>508</v>
      </c>
      <c r="E99" s="67" t="s">
        <v>509</v>
      </c>
      <c r="F99" s="67">
        <v>2020</v>
      </c>
      <c r="G99" s="67">
        <f>SUMIFS(Table1[SumHD_TJ],Table1[Group],AJ99)/1000</f>
        <v>10.291409999999997</v>
      </c>
      <c r="H99" s="53">
        <f>SUMIFS(Table1[SumHD_TJ],Table1[Region],$H$95,Table1[Group],AJ99)/1000</f>
        <v>0.56086000000000003</v>
      </c>
      <c r="I99" s="53">
        <f>SUMIFS(Table1[SumHD_TJ],Table1[Region],I95,Table1[Group],AJ99)/1000</f>
        <v>0.78220999999999996</v>
      </c>
      <c r="J99" s="53">
        <f>SUMIFS(Table1[SumHD_TJ],Table1[Region],$J$95,Table1[Group],AJ99)/1000</f>
        <v>0.75438000000000005</v>
      </c>
      <c r="K99" s="53">
        <f>SUMIFS(Table1[SumHD_TJ],Table1[Region],$K$95,Table1[Group],AJ99)/1000</f>
        <v>0.14376</v>
      </c>
      <c r="L99" s="53">
        <f>SUMIFS(Table1[SumHD_TJ],Table1[Region],$L$95,Table1[Group],AJ99)/1000</f>
        <v>4.1619999999999997E-2</v>
      </c>
      <c r="M99" s="53">
        <f>SUMIFS(Table1[SumHD_TJ],Table1[Region],$M$95,Table1[Group],AJ99)/1000</f>
        <v>8.0450000000000008E-2</v>
      </c>
      <c r="N99" s="53">
        <f>SUMIFS(Table1[SumHD_TJ],Table1[Region],$N$95,Table1[Group],AJ99)/1000</f>
        <v>6.3819999999999988E-2</v>
      </c>
      <c r="O99" s="53">
        <f>SUMIFS(Table1[SumHD_TJ],Table1[Region],$O$95,Table1[Group],AJ99)/1000</f>
        <v>1.4299699999999997</v>
      </c>
      <c r="P99" s="53">
        <f>SUMIFS(Table1[SumHD_TJ],Table1[Region],$P$95,Table1[Group],AJ99)/1000</f>
        <v>0.20811000000000002</v>
      </c>
      <c r="Q99" s="53">
        <f>SUMIFS(Table1[SumHD_TJ],Table1[Region],$Q$95,Table1[Group],AJ99)/1000</f>
        <v>0</v>
      </c>
      <c r="R99" s="53">
        <f>SUMIFS(Table1[SumHD_TJ],Table1[Region],$R$95,Table1[Group],AJ99)/1000</f>
        <v>0.25918000000000002</v>
      </c>
      <c r="S99" s="53">
        <f>SUMIFS(Table1[SumHD_TJ],Table1[Region],$S$95,Table1[Group],AJ99)/1000</f>
        <v>0.66916999999999993</v>
      </c>
      <c r="T99" s="53">
        <f>SUMIFS(Table1[SumHD_TJ],Table1[Region],$T$95,Table1[Group],AJ99)/1000</f>
        <v>0.11781999999999999</v>
      </c>
      <c r="U99" s="53">
        <f>SUMIFS(Table1[SumHD_TJ],Table1[Region],$U$95,Table1[Group],AJ99)/1000</f>
        <v>1.1143799999999999</v>
      </c>
      <c r="V99" s="53">
        <f>SUMIFS(Table1[SumHD_TJ],Table1[Region],$V$95,Table1[Group],AJ99)/1000</f>
        <v>0.90079000000000009</v>
      </c>
      <c r="W99" s="53">
        <f>SUMIFS(Table1[SumHD_TJ],Table1[Region],$W$95,Table1[Group],AJ99)/1000</f>
        <v>0.52290000000000014</v>
      </c>
      <c r="X99" s="53">
        <f>SUMIFS(Table1[SumHD_TJ],Table1[Region],$X$95,Table1[Group],AJ99)/1000</f>
        <v>0.26483000000000001</v>
      </c>
      <c r="Y99" s="53">
        <f>SUMIFS(Table1[SumHD_TJ],Table1[Region],$Y$95,Table1[Group],AJ99)/1000</f>
        <v>0.31013999999999997</v>
      </c>
      <c r="Z99" s="53">
        <f>SUMIFS(Table1[SumHD_TJ],Table1[Region],$Z$95,Table1[Group],AJ99)/1000</f>
        <v>0.63952999999999993</v>
      </c>
      <c r="AA99" s="53">
        <f>SUMIFS(Table1[SumHD_TJ],Table1[Region],$AA$95,Table1[Group],AJ99)/1000</f>
        <v>3.9219999999999998E-2</v>
      </c>
      <c r="AB99" s="53">
        <f>SUMIFS(Table1[SumHD_TJ],Table1[Region],$AB$95,Table1[Group],AJ99)/1000</f>
        <v>0.49539999999999995</v>
      </c>
      <c r="AC99" s="53">
        <f>SUMIFS(Table1[SumHD_TJ],Table1[Region],$AC$95,Table1[Group],AJ99)/1000</f>
        <v>0.10060000000000001</v>
      </c>
      <c r="AD99" s="53">
        <f>SUMIFS(Table1[SumHD_TJ],Table1[Region],$AD$95,Table1[Group],AJ99)/1000</f>
        <v>0.12148999999999999</v>
      </c>
      <c r="AE99" s="53">
        <f>SUMIFS(Table1[SumHD_TJ],Table1[Region],$AE$95,Table1[Group],AJ99)/1000</f>
        <v>0.21214</v>
      </c>
      <c r="AF99" s="53">
        <f>SUMIFS(Table1[SumHD_TJ],Table1[Region],$AF$95,Table1[Group],AJ99)/1000</f>
        <v>0.12390999999999999</v>
      </c>
      <c r="AG99" s="53">
        <f>SUMIFS(Table1[SumHD_TJ],Table1[Region],$AG$95,Table1[Group],AJ99)/1000</f>
        <v>0.33473000000000003</v>
      </c>
      <c r="AH99" s="44" t="str">
        <f>C38</f>
        <v>URBAN_2_DH</v>
      </c>
      <c r="AJ99">
        <v>2</v>
      </c>
      <c r="AN99" s="82" t="s">
        <v>522</v>
      </c>
      <c r="AO99" s="82">
        <v>4241.4624588972301</v>
      </c>
      <c r="AP99" s="83">
        <v>20509.574320541178</v>
      </c>
      <c r="AQ99" s="84">
        <v>32326.215128366712</v>
      </c>
      <c r="AS99" s="82">
        <v>2491.2235846235253</v>
      </c>
      <c r="AT99" s="83">
        <v>15118.989670799881</v>
      </c>
      <c r="AU99" s="84">
        <v>26221.499459384846</v>
      </c>
      <c r="AV99" s="84">
        <f t="shared" si="3"/>
        <v>43831.712714808251</v>
      </c>
      <c r="AX99" s="82">
        <v>7938.0983637827385</v>
      </c>
      <c r="AY99" s="83">
        <v>22938.711105384278</v>
      </c>
      <c r="AZ99" s="84">
        <v>31907.48253525449</v>
      </c>
      <c r="BA99" s="84">
        <f t="shared" si="4"/>
        <v>62784.292004421506</v>
      </c>
    </row>
    <row r="100" spans="3:53" ht="15.75" thickBot="1">
      <c r="C100" s="43"/>
      <c r="D100" s="56" t="s">
        <v>508</v>
      </c>
      <c r="E100" s="61" t="s">
        <v>509</v>
      </c>
      <c r="F100" s="61">
        <v>2020</v>
      </c>
      <c r="G100" s="67">
        <f>SUMIFS(Table1[SumHD_TJ],Table1[Group],AJ100)/1000</f>
        <v>2.5363100000000007</v>
      </c>
      <c r="H100" s="47">
        <f>SUMIFS(Table1[SumHD_TJ],Table1[Region],$H$95,Table1[Group],AJ100)/1000</f>
        <v>7.7429999999999999E-2</v>
      </c>
      <c r="I100" s="47">
        <f>SUMIFS(Table1[SumHD_TJ],Table1[Region],I95,Table1[Group],AJ100)/1000</f>
        <v>1.264E-2</v>
      </c>
      <c r="J100" s="47">
        <f>SUMIFS(Table1[SumHD_TJ],Table1[Region],$J$95,Table1[Group],AJ100)/1000</f>
        <v>0.10152000000000003</v>
      </c>
      <c r="K100" s="47">
        <f>SUMIFS(Table1[SumHD_TJ],Table1[Region],$K$95,Table1[Group],AJ100)/1000</f>
        <v>5.2170000000000001E-2</v>
      </c>
      <c r="L100" s="47">
        <f>SUMIFS(Table1[SumHD_TJ],Table1[Region],$L$95,Table1[Group],AJ100)/1000</f>
        <v>7.1859999999999979E-2</v>
      </c>
      <c r="M100" s="47">
        <f>SUMIFS(Table1[SumHD_TJ],Table1[Region],$M$95,Table1[Group],AJ100)/1000</f>
        <v>2.4259999999999997E-2</v>
      </c>
      <c r="N100" s="47">
        <f>SUMIFS(Table1[SumHD_TJ],Table1[Region],$N$95,Table1[Group],AJ100)/1000</f>
        <v>9.8029999999999992E-2</v>
      </c>
      <c r="O100" s="47">
        <f>SUMIFS(Table1[SumHD_TJ],Table1[Region],$O$95,Table1[Group],AJ100)/1000</f>
        <v>3.4279999999999998E-2</v>
      </c>
      <c r="P100" s="47">
        <f>SUMIFS(Table1[SumHD_TJ],Table1[Region],$P$95,Table1[Group],AJ100)/1000</f>
        <v>7.6310000000000003E-2</v>
      </c>
      <c r="Q100" s="47">
        <f>SUMIFS(Table1[SumHD_TJ],Table1[Region],$Q$95,Table1[Group],AJ100)/1000</f>
        <v>3.422E-2</v>
      </c>
      <c r="R100" s="47">
        <f>SUMIFS(Table1[SumHD_TJ],Table1[Region],$R$95,Table1[Group],AJ100)/1000</f>
        <v>0.12456999999999999</v>
      </c>
      <c r="S100" s="47">
        <f>SUMIFS(Table1[SumHD_TJ],Table1[Region],$S$95,Table1[Group],AJ100)/1000</f>
        <v>0.1429</v>
      </c>
      <c r="T100" s="47">
        <f>SUMIFS(Table1[SumHD_TJ],Table1[Region],$T$95,Table1[Group],AJ100)/1000</f>
        <v>9.0020000000000003E-2</v>
      </c>
      <c r="U100" s="47">
        <f>SUMIFS(Table1[SumHD_TJ],Table1[Region],$U$95,Table1[Group],AJ100)/1000</f>
        <v>0.27913000000000004</v>
      </c>
      <c r="V100" s="47">
        <f>SUMIFS(Table1[SumHD_TJ],Table1[Region],$V$95,Table1[Group],AJ100)/1000</f>
        <v>0.17945</v>
      </c>
      <c r="W100" s="47">
        <f>SUMIFS(Table1[SumHD_TJ],Table1[Region],$W$95,Table1[Group],AJ100)/1000</f>
        <v>0.21781999999999996</v>
      </c>
      <c r="X100" s="47">
        <f>SUMIFS(Table1[SumHD_TJ],Table1[Region],$X$95,Table1[Group],AJ100)/1000</f>
        <v>4.4120000000000006E-2</v>
      </c>
      <c r="Y100" s="47">
        <f>SUMIFS(Table1[SumHD_TJ],Table1[Region],$Y$95,Table1[Group],AJ100)/1000</f>
        <v>7.6769999999999991E-2</v>
      </c>
      <c r="Z100" s="47">
        <f>SUMIFS(Table1[SumHD_TJ],Table1[Region],$Z$95,Table1[Group],AJ100)/1000</f>
        <v>0.12188999999999998</v>
      </c>
      <c r="AA100" s="47">
        <f>SUMIFS(Table1[SumHD_TJ],Table1[Region],$AA$95,Table1[Group],AJ100)/1000</f>
        <v>5.6119999999999996E-2</v>
      </c>
      <c r="AB100" s="47">
        <f>SUMIFS(Table1[SumHD_TJ],Table1[Region],$AB$95,Table1[Group],AJ100)/1000</f>
        <v>0.10370999999999998</v>
      </c>
      <c r="AC100" s="47">
        <f>SUMIFS(Table1[SumHD_TJ],Table1[Region],$AC$95,Table1[Group],AJ100)/1000</f>
        <v>4.6119999999999994E-2</v>
      </c>
      <c r="AD100" s="47">
        <f>SUMIFS(Table1[SumHD_TJ],Table1[Region],$AD$95,Table1[Group],AJ100)/1000</f>
        <v>9.8280000000000006E-2</v>
      </c>
      <c r="AE100" s="47">
        <f>SUMIFS(Table1[SumHD_TJ],Table1[Region],$AE$95,Table1[Group],AJ100)/1000</f>
        <v>4.8000000000000001E-2</v>
      </c>
      <c r="AF100" s="47">
        <f>SUMIFS(Table1[SumHD_TJ],Table1[Region],$AF$95,Table1[Group],AJ100)/1000</f>
        <v>0.28690000000000004</v>
      </c>
      <c r="AG100" s="47">
        <f>SUMIFS(Table1[SumHD_TJ],Table1[Region],$AG$95,Table1[Group],AJ100)/1000</f>
        <v>3.7789999999999997E-2</v>
      </c>
      <c r="AH100" s="54" t="str">
        <f>C86</f>
        <v>URBAN_3_DH</v>
      </c>
      <c r="AJ100">
        <v>3</v>
      </c>
      <c r="AN100" s="79" t="s">
        <v>523</v>
      </c>
      <c r="AO100" s="79">
        <v>33904.965501641578</v>
      </c>
      <c r="AP100" s="80">
        <v>125803.94132433481</v>
      </c>
      <c r="AQ100" s="81">
        <v>100311.35532827243</v>
      </c>
      <c r="AS100" s="79">
        <v>18164.569738528382</v>
      </c>
      <c r="AT100" s="80">
        <v>91446.903647123108</v>
      </c>
      <c r="AU100" s="81">
        <v>88706.618668082694</v>
      </c>
      <c r="AV100" s="81">
        <f t="shared" si="3"/>
        <v>198318.09205373417</v>
      </c>
      <c r="AX100" s="79">
        <v>63454.752642716354</v>
      </c>
      <c r="AY100" s="80">
        <v>140704.0546457078</v>
      </c>
      <c r="AZ100" s="81">
        <v>99011.98780973017</v>
      </c>
      <c r="BA100" s="81">
        <f t="shared" si="4"/>
        <v>303170.79509815434</v>
      </c>
    </row>
    <row r="101" spans="3:53" ht="15">
      <c r="C101" s="52"/>
      <c r="D101" s="50" t="s">
        <v>508</v>
      </c>
      <c r="E101" s="48" t="s">
        <v>509</v>
      </c>
      <c r="F101" s="48">
        <v>2040</v>
      </c>
      <c r="G101" s="67"/>
      <c r="H101" s="53">
        <f>H97*((AO97+(AP97)+(AQ97))/(AS97+AT97+AU97))</f>
        <v>0</v>
      </c>
      <c r="I101" s="53">
        <f>I97*(($AO$102+($AP$102)+($AQ$102))/($AS$102+$AT$102+$AU$102))</f>
        <v>32.428525761058836</v>
      </c>
      <c r="J101" s="53">
        <f>J97*(($AO$105+($AP$105)+($AQ$105))/($AS$105+$AT$105+$AU$105))</f>
        <v>0</v>
      </c>
      <c r="K101" s="53">
        <f>K97*(($AO$106+($AP$106)+($AQ$106))/($AS$106+$AT$106+$AU$106))</f>
        <v>0</v>
      </c>
      <c r="L101" s="53">
        <f>L97*(($AO$107+($AP$107)+($AQ$107))/($AS$107+$AT$107+$AU$107))</f>
        <v>0</v>
      </c>
      <c r="M101" s="53">
        <f>M97*(($AO$110+($AP$110)+($AQ$110))/($AS$110+$AT$110+$AU$110))</f>
        <v>0</v>
      </c>
      <c r="N101" s="53">
        <f>N97*(($AO$111+($AP$111)+($AQ$111))/($AS$111+$AT$111+$AU$111))</f>
        <v>0</v>
      </c>
      <c r="O101" s="53">
        <f>O97*(($AO$113+($AP$113)+($AQ$113))/($AS$113+$AT$113+$AU$113))</f>
        <v>0</v>
      </c>
      <c r="P101" s="53">
        <f>P97*(($AO$115+($AP$115)+($AQ$115))/($AS$115+$AT$115+$AU$115))</f>
        <v>0</v>
      </c>
      <c r="Q101" s="53">
        <f>Q97*(($AO$120+($AP$120)+($AQ$120))/($AS$120+$AT$120+$AU$120))</f>
        <v>0</v>
      </c>
      <c r="R101" s="53">
        <f>R97*(($AO$121+($AP$121)+($AQ$121))/($AS$121+$AT$121+$AU$121))</f>
        <v>0</v>
      </c>
      <c r="S101" s="53">
        <f>S97*(($AO$122+($AP$122)+($AQ$122))/($AS$122+$AT$122+$AU$122))</f>
        <v>0</v>
      </c>
      <c r="T101" s="53">
        <f>T97*(($AO$99+($AP$99)+($AQ$99))/($AS$99+$AT$99+$AU$99))</f>
        <v>0</v>
      </c>
      <c r="U101" s="53">
        <f>U97*(($AO$100+($AP$100)+($AQ$100))/($AS$100+$AT$100+$AU$100))</f>
        <v>6.0196607149777712</v>
      </c>
      <c r="V101" s="53">
        <f>V97*(($AO$104+($AP$104)+($AQ$104))/($AS$104+$AT$104+$AU$104))</f>
        <v>0</v>
      </c>
      <c r="W101" s="53">
        <f>W97*(($AO$109+($AP$109)+($AQ$109))/($AS$109+$AT$109+$AU$109))</f>
        <v>3.0588397363083488</v>
      </c>
      <c r="X101" s="53">
        <f>X97*(($AO$118+($AP$118)+($AQ$118))/($AS$118+$AT$118+$AU$118))</f>
        <v>0</v>
      </c>
      <c r="Y101" s="53">
        <f>Y97*(($AO$119+($AP$119)+($AQ$119))/($AS$119+$AT$119+$AU$119))</f>
        <v>1.8353482971627211</v>
      </c>
      <c r="Z101" s="53">
        <f>Z97*(($AO$103+($AP$103)+($AQ$103))/($AS$103+$AT$103+$AU$103))</f>
        <v>3.4384502706461499</v>
      </c>
      <c r="AA101" s="53">
        <f>AA97*(($AO$108+($AP$108)+($AQ$108))/($AS$108+$AT$108+$AU$108))</f>
        <v>0</v>
      </c>
      <c r="AB101" s="53">
        <f>AB97*(($AO$112+($AP$112)+($AQ$112))/($AS$112+$AT$112+$AU$112))</f>
        <v>0</v>
      </c>
      <c r="AC101" s="53">
        <f>AC97*(($AO$116+($AP$116)+($AQ$116))/($AS$116+$AT$116+$AU$116))</f>
        <v>0</v>
      </c>
      <c r="AD101" s="53">
        <f>AD97*(($AO$117+($AP$117)+($AQ$117))/($AS$117+$AT$117+$AU$117))</f>
        <v>0</v>
      </c>
      <c r="AE101" s="53">
        <f>AE97*(($AO$98+($AP$98)+($AQ$98))/($AS$98+$AT$98+$AU$98))</f>
        <v>0</v>
      </c>
      <c r="AF101" s="53">
        <f>AF97*(($AO$101+($AP$101)+($AQ$101))/($AS$101+$AT$101+$AU$101))</f>
        <v>0</v>
      </c>
      <c r="AG101" s="53">
        <f>AG97*(($AO$114+($AP$114)+($AQ$114))/($AS$114+$AT$114+$AU$114))</f>
        <v>0</v>
      </c>
      <c r="AH101" s="45" t="str">
        <f>C5</f>
        <v>CITY_DH</v>
      </c>
      <c r="AJ101">
        <v>0</v>
      </c>
      <c r="AN101" s="82" t="s">
        <v>534</v>
      </c>
      <c r="AO101" s="82">
        <v>4230.8917031575793</v>
      </c>
      <c r="AP101" s="83">
        <v>17938.329431330083</v>
      </c>
      <c r="AQ101" s="84">
        <v>57657.952537390192</v>
      </c>
      <c r="AS101" s="82">
        <v>2392.9923596273825</v>
      </c>
      <c r="AT101" s="83">
        <v>15881.582138278784</v>
      </c>
      <c r="AU101" s="84">
        <v>40738.467908725754</v>
      </c>
      <c r="AV101" s="84">
        <f t="shared" si="3"/>
        <v>59013.042406631925</v>
      </c>
      <c r="AX101" s="82">
        <v>7918.3146925481024</v>
      </c>
      <c r="AY101" s="83">
        <v>20062.930127534477</v>
      </c>
      <c r="AZ101" s="84">
        <v>56911.089228968514</v>
      </c>
      <c r="BA101" s="84">
        <f t="shared" si="4"/>
        <v>84892.334049051089</v>
      </c>
    </row>
    <row r="102" spans="3:53" ht="15">
      <c r="C102" s="68"/>
      <c r="D102" s="70" t="s">
        <v>508</v>
      </c>
      <c r="E102" s="67" t="s">
        <v>509</v>
      </c>
      <c r="F102" s="67">
        <v>2040</v>
      </c>
      <c r="G102" s="67"/>
      <c r="H102" s="53">
        <f>H98*((AO97+(AP97)+(AQ97))/(AS97+AT97+AU97))</f>
        <v>0</v>
      </c>
      <c r="I102" s="53">
        <f>I98*(($AO$102+($AP$102)+($AQ$102))/($AS$102+$AT$102+$AU$102))</f>
        <v>4.3403208342477786</v>
      </c>
      <c r="J102" s="53">
        <f>J98*(($AO$105+($AP$105)+($AQ$105))/($AS$105+$AT$105+$AU$105))</f>
        <v>3.6168974769053683</v>
      </c>
      <c r="K102" s="53">
        <f>K98*(($AO$106+($AP$106)+($AQ$106))/($AS$106+$AT$106+$AU$106))</f>
        <v>1.7131865590850739</v>
      </c>
      <c r="L102" s="53">
        <f>L98*(($AO$107+($AP$107)+($AQ$107))/($AS$107+$AT$107+$AU$107))</f>
        <v>0.96641317724646569</v>
      </c>
      <c r="M102" s="53">
        <f>M98*(($AO$110+($AP$110)+($AQ$110))/($AS$110+$AT$110+$AU$110))</f>
        <v>0.54826281565397872</v>
      </c>
      <c r="N102" s="53">
        <f>N98*(($AO$111+($AP$111)+($AQ$111))/($AS$111+$AT$111+$AU$111))</f>
        <v>2.1642918400821349</v>
      </c>
      <c r="O102" s="53">
        <f>O98*(($AO$113+($AP$113)+($AQ$113))/($AS$113+$AT$113+$AU$113))</f>
        <v>2.3723482545779695</v>
      </c>
      <c r="P102" s="53">
        <f>P98*(($AO$115+($AP$115)+($AQ$115))/($AS$115+$AT$115+$AU$115))</f>
        <v>0.96057002597037455</v>
      </c>
      <c r="Q102" s="53">
        <f>Q98*(($AO$120+($AP$120)+($AQ$120))/($AS$120+$AT$120+$AU$120))</f>
        <v>0.67046090549258708</v>
      </c>
      <c r="R102" s="53">
        <f>R98*(($AO$121+($AP$121)+($AQ$121))/($AS$121+$AT$121+$AU$121))</f>
        <v>1.6426036335027314</v>
      </c>
      <c r="S102" s="53">
        <f>S98*(($AO$122+($AP$122)+($AQ$122))/($AS$122+$AT$122+$AU$122))</f>
        <v>1.5545622206135239</v>
      </c>
      <c r="T102" s="53">
        <f>T98*(($AO$99+($AP$99)+($AQ$99))/($AS$99+$AT$99+$AU$99))</f>
        <v>1.2572912361557278</v>
      </c>
      <c r="U102" s="53">
        <f>U98*(($AO$100+($AP$100)+($AQ$100))/($AS$100+$AT$100+$AU$100))</f>
        <v>2.1984064572573847</v>
      </c>
      <c r="V102" s="53">
        <f>V98*(($AO$104+($AP$104)+($AQ$104))/($AS$104+$AT$104+$AU$104))</f>
        <v>0</v>
      </c>
      <c r="W102" s="53">
        <f>W98*(($AO$109+($AP$109)+($AQ$109))/($AS$109+$AT$109+$AU$109))</f>
        <v>6.9686236708801974E-2</v>
      </c>
      <c r="X102" s="53">
        <f>X98*(($AO$118+($AP$118)+($AQ$118))/($AS$118+$AT$118+$AU$118))</f>
        <v>1.5266922777553251</v>
      </c>
      <c r="Y102" s="53">
        <f>Y98*(($AO$119+($AP$119)+($AQ$119))/($AS$119+$AT$119+$AU$119))</f>
        <v>0.41982132930036536</v>
      </c>
      <c r="Z102" s="53">
        <f>Z98*(($AO$103+($AP$103)+($AQ$103))/($AS$103+$AT$103+$AU$103))</f>
        <v>0.42693870063829154</v>
      </c>
      <c r="AA102" s="53">
        <f>AA98*(($AO$108+($AP$108)+($AQ$108))/($AS$108+$AT$108+$AU$108))</f>
        <v>0.28749523878230704</v>
      </c>
      <c r="AB102" s="53">
        <f>AB98*(($AO$112+($AP$112)+($AQ$112))/($AS$112+$AT$112+$AU$112))</f>
        <v>0.7903906475347362</v>
      </c>
      <c r="AC102" s="53">
        <f>AC98*(($AO$116+($AP$116)+($AQ$116))/($AS$116+$AT$116+$AU$116))</f>
        <v>1.3005484522955268</v>
      </c>
      <c r="AD102" s="53">
        <f>AD98*(($AO$117+($AP$117)+($AQ$117))/($AS$117+$AT$117+$AU$117))</f>
        <v>0.99473409368166388</v>
      </c>
      <c r="AE102" s="53">
        <f>AE98*(($AO$98+($AP$98)+($AQ$98))/($AS$98+$AT$98+$AU$98))</f>
        <v>0.68802642446448214</v>
      </c>
      <c r="AF102" s="53">
        <f>AF98*(($AO$101+($AP$101)+($AQ$101))/($AS$101+$AT$101+$AU$101))</f>
        <v>1.5689877473571672</v>
      </c>
      <c r="AG102" s="53">
        <f>AG98*(($AO$114+($AP$114)+($AQ$114))/($AS$114+$AT$114+$AU$114))</f>
        <v>0.3208585223382236</v>
      </c>
      <c r="AH102" s="44" t="e">
        <f>#REF!</f>
        <v>#REF!</v>
      </c>
      <c r="AJ102">
        <v>1</v>
      </c>
      <c r="AN102" s="79" t="s">
        <v>511</v>
      </c>
      <c r="AO102" s="79">
        <v>331544.88442569622</v>
      </c>
      <c r="AP102" s="80">
        <v>359459.39020984754</v>
      </c>
      <c r="AQ102" s="81">
        <v>49349.085302097592</v>
      </c>
      <c r="AS102" s="79">
        <v>123314.67820831671</v>
      </c>
      <c r="AT102" s="80">
        <v>299739.87494657928</v>
      </c>
      <c r="AU102" s="81">
        <v>56159.174425610254</v>
      </c>
      <c r="AV102" s="81">
        <f t="shared" si="3"/>
        <v>479213.72758050624</v>
      </c>
      <c r="AX102" s="79">
        <v>620501.99196256173</v>
      </c>
      <c r="AY102" s="80">
        <v>402033.45897252724</v>
      </c>
      <c r="AZ102" s="81">
        <v>48709.849611367732</v>
      </c>
      <c r="BA102" s="81">
        <f t="shared" si="4"/>
        <v>1071245.3005464568</v>
      </c>
    </row>
    <row r="103" spans="3:53" ht="15">
      <c r="C103" s="68"/>
      <c r="D103" s="70" t="s">
        <v>508</v>
      </c>
      <c r="E103" s="67" t="s">
        <v>509</v>
      </c>
      <c r="F103" s="67">
        <v>2040</v>
      </c>
      <c r="G103" s="67"/>
      <c r="H103" s="53">
        <f>H99*((AO97+(AP97)+(AQ97))/(AS97+AT97+AU97))</f>
        <v>0.73458848084493866</v>
      </c>
      <c r="I103" s="53">
        <f>I99*(($AO$102+($AP$102)+($AQ$102))/($AS$102+$AT$102+$AU$102))</f>
        <v>1.2084624632952186</v>
      </c>
      <c r="J103" s="53">
        <f>J99*(($AO$105+($AP$105)+($AQ$105))/($AS$105+$AT$105+$AU$105))</f>
        <v>1.0221990808792967</v>
      </c>
      <c r="K103" s="53">
        <f>K99*(($AO$106+($AP$106)+($AQ$106))/($AS$106+$AT$106+$AU$106))</f>
        <v>0.18806904588874909</v>
      </c>
      <c r="L103" s="53">
        <f>L99*(($AO$107+($AP$107)+($AQ$107))/($AS$107+$AT$107+$AU$107))</f>
        <v>5.4143490788549832E-2</v>
      </c>
      <c r="M103" s="53">
        <f>M99*(($AO$110+($AP$110)+($AQ$110))/($AS$110+$AT$110+$AU$110))</f>
        <v>0.10602058389866739</v>
      </c>
      <c r="N103" s="53">
        <f>N99*(($AO$111+($AP$111)+($AQ$111))/($AS$111+$AT$111+$AU$111))</f>
        <v>8.5494618243402959E-2</v>
      </c>
      <c r="O103" s="53">
        <f>O99*(($AO$113+($AP$113)+($AQ$113))/($AS$113+$AT$113+$AU$113))</f>
        <v>1.848409978531498</v>
      </c>
      <c r="P103" s="53">
        <f>P99*(($AO$115+($AP$115)+($AQ$115))/($AS$115+$AT$115+$AU$115))</f>
        <v>0.2702504097670605</v>
      </c>
      <c r="Q103" s="53">
        <f>Q99*(($AO$120+($AP$120)+($AQ$120))/($AS$120+$AT$120+$AU$120))</f>
        <v>0</v>
      </c>
      <c r="R103" s="53">
        <f>R99*(($AO$121+($AP$121)+($AQ$121))/($AS$121+$AT$121+$AU$121))</f>
        <v>0.33115277670444776</v>
      </c>
      <c r="S103" s="53">
        <f>S99*(($AO$122+($AP$122)+($AQ$122))/($AS$122+$AT$122+$AU$122))</f>
        <v>0.88355847078884253</v>
      </c>
      <c r="T103" s="53">
        <f>T99*(($AO$99+($AP$99)+($AQ$99))/($AS$99+$AT$99+$AU$99))</f>
        <v>0.15342411699795741</v>
      </c>
      <c r="U103" s="53">
        <f>U99*(($AO$100+($AP$100)+($AQ$100))/($AS$100+$AT$100+$AU$100))</f>
        <v>1.4610940269682562</v>
      </c>
      <c r="V103" s="53">
        <f>V99*(($AO$104+($AP$104)+($AQ$104))/($AS$104+$AT$104+$AU$104))</f>
        <v>1.1766993603158511</v>
      </c>
      <c r="W103" s="53">
        <f>W99*(($AO$109+($AP$109)+($AQ$109))/($AS$109+$AT$109+$AU$109))</f>
        <v>0.68429921455460219</v>
      </c>
      <c r="X103" s="53">
        <f>X99*(($AO$118+($AP$118)+($AQ$118))/($AS$118+$AT$118+$AU$118))</f>
        <v>0.34786873498007564</v>
      </c>
      <c r="Y103" s="53">
        <f>Y99*(($AO$119+($AP$119)+($AQ$119))/($AS$119+$AT$119+$AU$119))</f>
        <v>0.41052902973015298</v>
      </c>
      <c r="Z103" s="53">
        <f>Z99*(($AO$103+($AP$103)+($AQ$103))/($AS$103+$AT$103+$AU$103))</f>
        <v>0.85149412842015404</v>
      </c>
      <c r="AA103" s="53">
        <f>AA99*(($AO$108+($AP$108)+($AQ$108))/($AS$108+$AT$108+$AU$108))</f>
        <v>5.3174078118566753E-2</v>
      </c>
      <c r="AB103" s="53">
        <f>AB99*(($AO$112+($AP$112)+($AQ$112))/($AS$112+$AT$112+$AU$112))</f>
        <v>0.66676803199439461</v>
      </c>
      <c r="AC103" s="53">
        <f>AC99*(($AO$116+($AP$116)+($AQ$116))/($AS$116+$AT$116+$AU$116))</f>
        <v>0.13461378319521983</v>
      </c>
      <c r="AD103" s="53">
        <f>AD99*(($AO$117+($AP$117)+($AQ$117))/($AS$117+$AT$117+$AU$117))</f>
        <v>0.15671431633454624</v>
      </c>
      <c r="AE103" s="53">
        <f>AE99*(($AO$98+($AP$98)+($AQ$98))/($AS$98+$AT$98+$AU$98))</f>
        <v>0.2871209318105542</v>
      </c>
      <c r="AF103" s="53">
        <f>AF99*(($AO$101+($AP$101)+($AQ$101))/($AS$101+$AT$101+$AU$101))</f>
        <v>0.16761354246956744</v>
      </c>
      <c r="AG103" s="53">
        <f>AG99*(($AO$114+($AP$114)+($AQ$114))/($AS$114+$AT$114+$AU$114))</f>
        <v>0.4466479796318456</v>
      </c>
      <c r="AH103" s="44" t="str">
        <f>C38</f>
        <v>URBAN_2_DH</v>
      </c>
      <c r="AJ103">
        <v>2</v>
      </c>
      <c r="AN103" s="82" t="s">
        <v>528</v>
      </c>
      <c r="AO103" s="82">
        <v>18374.90607452079</v>
      </c>
      <c r="AP103" s="83">
        <v>33037.352530220276</v>
      </c>
      <c r="AQ103" s="84">
        <v>72203.230523034625</v>
      </c>
      <c r="AS103" s="82">
        <v>9881.5892011882625</v>
      </c>
      <c r="AT103" s="83">
        <v>27589.465054026703</v>
      </c>
      <c r="AU103" s="84">
        <v>55372.585087977008</v>
      </c>
      <c r="AV103" s="84">
        <f t="shared" si="3"/>
        <v>92843.639343191971</v>
      </c>
      <c r="AX103" s="82">
        <v>34389.509104069424</v>
      </c>
      <c r="AY103" s="83">
        <v>36950.26886142914</v>
      </c>
      <c r="AZ103" s="84">
        <v>71267.95722153825</v>
      </c>
      <c r="BA103" s="84">
        <f t="shared" si="4"/>
        <v>142607.7351870368</v>
      </c>
    </row>
    <row r="104" spans="3:53" ht="15">
      <c r="C104" s="55"/>
      <c r="D104" s="56" t="s">
        <v>508</v>
      </c>
      <c r="E104" s="61" t="s">
        <v>509</v>
      </c>
      <c r="F104" s="61">
        <v>2040</v>
      </c>
      <c r="G104" s="61"/>
      <c r="H104" s="47">
        <f>H100*((AO97+(AP97)+(AQ97))/(AS97+AT97+AU97))</f>
        <v>0.1014142318436394</v>
      </c>
      <c r="I104" s="47">
        <f>I100*(($AO$102+($AP$102)+($AQ$102))/($AS$102+$AT$102+$AU$102))</f>
        <v>1.9527959928985265E-2</v>
      </c>
      <c r="J104" s="47">
        <f>J100*(($AO$105+($AP$105)+($AQ$105))/($AS$105+$AT$105+$AU$105))</f>
        <v>0.13756150837888892</v>
      </c>
      <c r="K104" s="47">
        <f>K100*(($AO$106+($AP$106)+($AQ$106))/($AS$106+$AT$106+$AU$106))</f>
        <v>6.8249597412465501E-2</v>
      </c>
      <c r="L104" s="47">
        <f>L100*(($AO$107+($AP$107)+($AQ$107))/($AS$107+$AT$107+$AU$107))</f>
        <v>9.3482730611849835E-2</v>
      </c>
      <c r="M104" s="47">
        <f>M100*(($AO$110+($AP$110)+($AQ$110))/($AS$110+$AT$110+$AU$110))</f>
        <v>3.1970905722581364E-2</v>
      </c>
      <c r="N104" s="47">
        <f>N100*(($AO$111+($AP$111)+($AQ$111))/($AS$111+$AT$111+$AU$111))</f>
        <v>0.13132305588218102</v>
      </c>
      <c r="O104" s="47">
        <f>O100*(($AO$113+($AP$113)+($AQ$113))/($AS$113+$AT$113+$AU$113))</f>
        <v>4.4311065311901481E-2</v>
      </c>
      <c r="P104" s="47">
        <f>P100*(($AO$115+($AP$115)+($AQ$115))/($AS$115+$AT$115+$AU$115))</f>
        <v>9.9095712696767993E-2</v>
      </c>
      <c r="Q104" s="47">
        <f>Q100*(($AO$120+($AP$120)+($AQ$120))/($AS$120+$AT$120+$AU$120))</f>
        <v>4.5389780176778707E-2</v>
      </c>
      <c r="R104" s="47">
        <f>R100*(($AO$121+($AP$121)+($AQ$121))/($AS$121+$AT$121+$AU$121))</f>
        <v>0.15916236358543501</v>
      </c>
      <c r="S104" s="47">
        <f>S100*(($AO$122+($AP$122)+($AQ$122))/($AS$122+$AT$122+$AU$122))</f>
        <v>0.18868225634102787</v>
      </c>
      <c r="T104" s="47">
        <f>T100*(($AO$99+($AP$99)+($AQ$99))/($AS$99+$AT$99+$AU$99))</f>
        <v>0.1172232134795122</v>
      </c>
      <c r="U104" s="47">
        <f>U100*(($AO$100+($AP$100)+($AQ$100))/($AS$100+$AT$100+$AU$100))</f>
        <v>0.36597495984103218</v>
      </c>
      <c r="V104" s="47">
        <f>V100*(($AO$104+($AP$104)+($AQ$104))/($AS$104+$AT$104+$AU$104))</f>
        <v>0.2344150137198231</v>
      </c>
      <c r="W104" s="47">
        <f>W100*(($AO$109+($AP$109)+($AQ$109))/($AS$109+$AT$109+$AU$109))</f>
        <v>0.28505269633636138</v>
      </c>
      <c r="X104" s="47">
        <f>X100*(($AO$118+($AP$118)+($AQ$118))/($AS$118+$AT$118+$AU$118))</f>
        <v>5.7954040657481928E-2</v>
      </c>
      <c r="Y104" s="47">
        <f>Y100*(($AO$119+($AP$119)+($AQ$119))/($AS$119+$AT$119+$AU$119))</f>
        <v>0.10161963504347664</v>
      </c>
      <c r="Z104" s="47">
        <f>Z100*(($AO$103+($AP$103)+($AQ$103))/($AS$103+$AT$103+$AU$103))</f>
        <v>0.16228889858666923</v>
      </c>
      <c r="AA104" s="47">
        <f>AA100*(($AO$108+($AP$108)+($AQ$108))/($AS$108+$AT$108+$AU$108))</f>
        <v>7.6086926670422397E-2</v>
      </c>
      <c r="AB104" s="47">
        <f>AB100*(($AO$112+($AP$112)+($AQ$112))/($AS$112+$AT$112+$AU$112))</f>
        <v>0.13958520912018302</v>
      </c>
      <c r="AC104" s="47">
        <f>AC100*(($AO$116+($AP$116)+($AQ$116))/($AS$116+$AT$116+$AU$116))</f>
        <v>6.1713595238206138E-2</v>
      </c>
      <c r="AD104" s="47">
        <f>AD100*(($AO$117+($AP$117)+($AQ$117))/($AS$117+$AT$117+$AU$117))</f>
        <v>0.12677490336125777</v>
      </c>
      <c r="AE104" s="47">
        <f>AE100*(($AO$98+($AP$98)+($AQ$98))/($AS$98+$AT$98+$AU$98))</f>
        <v>6.4965611044152938E-2</v>
      </c>
      <c r="AF104" s="47">
        <f>AF100*(($AO$101+($AP$101)+($AQ$101))/($AS$101+$AT$101+$AU$101))</f>
        <v>0.38809075405148019</v>
      </c>
      <c r="AG104" s="47">
        <f>AG100*(($AO$114+($AP$114)+($AQ$114))/($AS$114+$AT$114+$AU$114))</f>
        <v>5.0425199863434536E-2</v>
      </c>
      <c r="AH104" s="54" t="str">
        <f>C86</f>
        <v>URBAN_3_DH</v>
      </c>
      <c r="AJ104">
        <v>3</v>
      </c>
      <c r="AN104" s="79" t="s">
        <v>524</v>
      </c>
      <c r="AO104" s="79">
        <v>5142.2050019474082</v>
      </c>
      <c r="AP104" s="80">
        <v>19801.58847961299</v>
      </c>
      <c r="AQ104" s="81">
        <v>46862.511727533922</v>
      </c>
      <c r="AS104" s="79">
        <v>2906.0721193547802</v>
      </c>
      <c r="AT104" s="80">
        <v>15686.699374231552</v>
      </c>
      <c r="AU104" s="81">
        <v>36376.580790193235</v>
      </c>
      <c r="AV104" s="81">
        <f t="shared" si="3"/>
        <v>54969.352283779568</v>
      </c>
      <c r="AX104" s="79">
        <v>9623.8807976640819</v>
      </c>
      <c r="AY104" s="80">
        <v>22146.87201511662</v>
      </c>
      <c r="AZ104" s="81">
        <v>46255.485480337942</v>
      </c>
      <c r="BA104" s="81">
        <f t="shared" si="4"/>
        <v>78026.238293118644</v>
      </c>
    </row>
    <row r="105" spans="3:53" ht="15">
      <c r="C105" s="58"/>
      <c r="D105" s="70" t="s">
        <v>508</v>
      </c>
      <c r="E105" s="59" t="s">
        <v>509</v>
      </c>
      <c r="F105" s="59">
        <v>2070</v>
      </c>
      <c r="G105" s="59"/>
      <c r="H105" s="53">
        <f>H97*(($AX$97+($AY$97)+($AZ$97))/($AS$97+$AT$97+$AU$97))</f>
        <v>0</v>
      </c>
      <c r="I105" s="53">
        <f>I97*(($AX$102+($AY$102)+($AZ$102))/($AS$102+$AT$102+$AU$102))</f>
        <v>46.922061416875295</v>
      </c>
      <c r="J105" s="53">
        <f>J97*(($AX$105+($AY$105)+($AZ$105))/($AS$105+$AT$105+$AU$105))</f>
        <v>0</v>
      </c>
      <c r="K105" s="53">
        <f>K97*(($AO$106+($AP$106)+($AQ$106))/($AS$106+$AT$106+$AU$106))</f>
        <v>0</v>
      </c>
      <c r="L105" s="53">
        <f>L97*(($AX$107+($AY$107)+($AZ$107))/($AS$107+$AT$107+$AU$107))</f>
        <v>0</v>
      </c>
      <c r="M105" s="53">
        <f>M97*(($AX$110+($AY$110)+($AZ$110))/($AS$110+$AT$110+$AU$110))</f>
        <v>0</v>
      </c>
      <c r="N105" s="53">
        <f>N97*(($AX$111+($AY$111)+($AZ$111))/($AS$111+$AT$111+$AU$111))</f>
        <v>0</v>
      </c>
      <c r="O105" s="53">
        <f>O97*(($AX$113+($AY$113)+($AZ$113))/($AS$113+$AT$113+$AU$113))</f>
        <v>0</v>
      </c>
      <c r="P105" s="53">
        <f>P97*(($AX$115+($AY$115)+($AZ$115))/($AS$115+$AT$115+$AU$115))</f>
        <v>0</v>
      </c>
      <c r="Q105" s="53">
        <f>Q97*(($AX$120+($AY$120)+($AZ$120))/($AS$120+$AT$120+$AU$120))</f>
        <v>0</v>
      </c>
      <c r="R105" s="53">
        <f>R97*(($AX$121+($AY$121)+($AZ$121))/($AS$121+$AT$121+$AU$121))</f>
        <v>0</v>
      </c>
      <c r="S105" s="53">
        <f>S97*(($AX$122+($AY$122)+($AZ$122))/($AS$122+$AT$122+$AU$122))</f>
        <v>0</v>
      </c>
      <c r="T105" s="53">
        <f>T97*(($AX$99+($AY$99)+($AZ$99))/($AS$99+$AT$99+$AU$99))</f>
        <v>0</v>
      </c>
      <c r="U105" s="53">
        <f t="shared" ref="U105:V108" si="5">U97*(($AX$100+($AY$100)+($AZ$100))/($AS$100+$AT$100+$AU$100))</f>
        <v>7.0186273564262462</v>
      </c>
      <c r="V105" s="53">
        <f t="shared" si="5"/>
        <v>0</v>
      </c>
      <c r="W105" s="53">
        <f>W97*(($AX$109+($AY$109)+($AZ$109))/($AS$109+$AT$109+$AU$109))</f>
        <v>3.6138966753984869</v>
      </c>
      <c r="X105" s="53">
        <f>X97*(($AX$118+($AY$118)+($AZ$118))/($AS$118+$AT$118+$AU$118))</f>
        <v>0</v>
      </c>
      <c r="Y105" s="53">
        <f>Y97*(($AX$119+($AY$119)+($AZ$119))/($AS$119+$AT$119+$AU$119))</f>
        <v>2.1010372291352812</v>
      </c>
      <c r="Z105" s="53">
        <f>Z97*(($AX$103+($AY$103)+($AZ$103))/($AS$103+$AT$103+$AU$103))</f>
        <v>3.9667327218456352</v>
      </c>
      <c r="AA105" s="53">
        <f>AA97*(($AX$108+($AY$108)+($AZ$108))/($AS$108+$AT$108+$AU$108))</f>
        <v>0</v>
      </c>
      <c r="AB105" s="53">
        <f>AB97*(($AX$112+($AY$112)+($AZ$112))/($AS$112+$AT$112+$AU$112))</f>
        <v>0</v>
      </c>
      <c r="AC105" s="53">
        <f>AC97*(($AX$116+($AY$116)+($AZ$116))/($AS$116+$AT$116+$AU$116))</f>
        <v>0</v>
      </c>
      <c r="AD105" s="53">
        <f>AD97*(($AX$117+($AY$117)+($AZ$117))/($AS$117+$AT$117+$AU$117))</f>
        <v>0</v>
      </c>
      <c r="AE105" s="53">
        <f>AE97*(($AX$98+($AY$98)+($AZ$98))/($AS$98+$AT$98+$AU$98))</f>
        <v>0</v>
      </c>
      <c r="AF105" s="53">
        <f>AF97*(($AX$97+($AY$97)+($AZ$97))/($AS$97+$AT$97+$AU$97))</f>
        <v>0</v>
      </c>
      <c r="AG105" s="53">
        <f>AG97*(($AX$114+($AY$114)+($AZ$114))/($AS$114+$AT$114+$AU$114))</f>
        <v>0</v>
      </c>
      <c r="AH105" s="51" t="str">
        <f>C5</f>
        <v>CITY_DH</v>
      </c>
      <c r="AJ105">
        <v>0</v>
      </c>
      <c r="AN105" s="82" t="s">
        <v>512</v>
      </c>
      <c r="AO105" s="82">
        <v>13521.198496029834</v>
      </c>
      <c r="AP105" s="83">
        <v>60627.622258004121</v>
      </c>
      <c r="AQ105" s="84">
        <v>28578.567244928763</v>
      </c>
      <c r="AS105" s="82">
        <v>7363.7968231969135</v>
      </c>
      <c r="AT105" s="83">
        <v>38144.204386107944</v>
      </c>
      <c r="AU105" s="84">
        <v>30304.517514538838</v>
      </c>
      <c r="AV105" s="84">
        <f t="shared" si="3"/>
        <v>75812.518723843692</v>
      </c>
      <c r="AX105" s="82">
        <v>25305.564931399218</v>
      </c>
      <c r="AY105" s="83">
        <v>67808.307000787419</v>
      </c>
      <c r="AZ105" s="84">
        <v>28208.379225008048</v>
      </c>
      <c r="BA105" s="84">
        <f t="shared" si="4"/>
        <v>121322.25115719468</v>
      </c>
    </row>
    <row r="106" spans="3:53" ht="15">
      <c r="C106" s="58"/>
      <c r="D106" s="70" t="s">
        <v>508</v>
      </c>
      <c r="E106" s="59" t="s">
        <v>509</v>
      </c>
      <c r="F106" s="59">
        <v>2070</v>
      </c>
      <c r="G106" s="59"/>
      <c r="H106" s="53">
        <f>H98*(($AX$97+($AY$97)+($AZ$97))/($AS$97+$AT$97+$AU$97))</f>
        <v>0</v>
      </c>
      <c r="I106" s="53">
        <f>I98*(($AX$102+($AY$102)+($AZ$102))/($AS$102+$AT$102+$AU$102))</f>
        <v>6.2801745060540179</v>
      </c>
      <c r="J106" s="53">
        <f>J98*(($AO$105+($AP$105)+($AQ$105))/($AS$105+$AT$105+$AU$105))</f>
        <v>3.6168974769053683</v>
      </c>
      <c r="K106" s="53">
        <f>K98*(($AO$106+($AP$106)+($AQ$106))/($AS$106+$AT$106+$AU$106))</f>
        <v>1.7131865590850739</v>
      </c>
      <c r="L106" s="53">
        <f>L98*(($AX$107+($AY$107)+($AZ$107))/($AS$107+$AT$107+$AU$107))</f>
        <v>1.0610889360889626</v>
      </c>
      <c r="M106" s="53">
        <f>M98*(($AX$110+($AY$110)+($AZ$110))/($AS$110+$AT$110+$AU$110))</f>
        <v>0.59155253211088743</v>
      </c>
      <c r="N106" s="53">
        <f>N98*(($AX$111+($AY$111)+($AZ$111))/($AS$111+$AT$111+$AU$111))</f>
        <v>2.473677374231074</v>
      </c>
      <c r="O106" s="53">
        <f>O98*(($AX$113+($AY$113)+($AZ$113))/($AS$113+$AT$113+$AU$113))</f>
        <v>2.7240983031527324</v>
      </c>
      <c r="P106" s="53">
        <f>P98*(($AX$115+($AY$115)+($AZ$115))/($AS$115+$AT$115+$AU$115))</f>
        <v>1.0449241050815026</v>
      </c>
      <c r="Q106" s="53">
        <f>Q98*(($AX$120+($AY$120)+($AZ$120))/($AS$120+$AT$120+$AU$120))</f>
        <v>0.76442934032797538</v>
      </c>
      <c r="R106" s="53">
        <f>R98*(($AX$121+($AY$121)+($AZ$121))/($AS$121+$AT$121+$AU$121))</f>
        <v>1.7959682465368731</v>
      </c>
      <c r="S106" s="53">
        <f>S98*(($AX$122+($AY$122)+($AZ$122))/($AS$122+$AT$122+$AU$122))</f>
        <v>1.8153456959544583</v>
      </c>
      <c r="T106" s="53">
        <f>T98*(($AX$99+($AY$99)+($AZ$99))/($AS$99+$AT$99+$AU$99))</f>
        <v>1.3830052685946987</v>
      </c>
      <c r="U106" s="53">
        <f t="shared" si="5"/>
        <v>2.5632334498619271</v>
      </c>
      <c r="V106" s="53">
        <f t="shared" si="5"/>
        <v>0</v>
      </c>
      <c r="W106" s="53">
        <f>W98*(($AX$109+($AY$109)+($AZ$109))/($AS$109+$AT$109+$AU$109))</f>
        <v>8.2331498500444703E-2</v>
      </c>
      <c r="X106" s="53">
        <f>X98*(($AX$118+($AY$118)+($AZ$118))/($AS$118+$AT$118+$AU$118))</f>
        <v>1.6458516956330991</v>
      </c>
      <c r="Y106" s="53">
        <f>Y98*(($AX$119+($AY$119)+($AZ$119))/($AS$119+$AT$119+$AU$119))</f>
        <v>0.48059555987749769</v>
      </c>
      <c r="Z106" s="53">
        <f>Z98*(($AX$103+($AY$103)+($AZ$103))/($AS$103+$AT$103+$AU$103))</f>
        <v>0.49253343243086034</v>
      </c>
      <c r="AA106" s="53">
        <f>AA98*(($AX$108+($AY$108)+($AZ$108))/($AS$108+$AT$108+$AU$108))</f>
        <v>0.30545271110241173</v>
      </c>
      <c r="AB106" s="53">
        <f>AB98*(($AX$112+($AY$112)+($AZ$112))/($AS$112+$AT$112+$AU$112))</f>
        <v>0.84265652005228375</v>
      </c>
      <c r="AC106" s="53">
        <f>AC98*(($AX$116+($AY$116)+($AZ$116))/($AS$116+$AT$116+$AU$116))</f>
        <v>1.3597297261844068</v>
      </c>
      <c r="AD106" s="53">
        <f>AD98*(($AX$117+($AY$117)+($AZ$117))/($AS$117+$AT$117+$AU$117))</f>
        <v>1.1124948334735356</v>
      </c>
      <c r="AE106" s="53">
        <f>AE98*(($AX$98+($AY$98)+($AZ$98))/($AS$98+$AT$98+$AU$98))</f>
        <v>0.73753386946459576</v>
      </c>
      <c r="AF106" s="53">
        <f>AF98*(($AX$101+($AY$101)+($AZ$101))/($AS$101+$AT$101+$AU$101))</f>
        <v>1.6685425005149068</v>
      </c>
      <c r="AG106" s="53">
        <f>AG98*(($AX$114+($AY$114)+($AZ$114))/($AS$114+$AT$114+$AU$114))</f>
        <v>0.34557449688067637</v>
      </c>
      <c r="AH106" s="51" t="e">
        <f>#REF!</f>
        <v>#REF!</v>
      </c>
      <c r="AJ106">
        <v>1</v>
      </c>
      <c r="AN106" s="79" t="s">
        <v>513</v>
      </c>
      <c r="AO106" s="79">
        <v>3163.4278089531094</v>
      </c>
      <c r="AP106" s="80">
        <v>14921.063645937858</v>
      </c>
      <c r="AQ106" s="81">
        <v>27900.856728545397</v>
      </c>
      <c r="AS106" s="79">
        <v>1751.3817529766175</v>
      </c>
      <c r="AT106" s="80">
        <v>12508.441600918088</v>
      </c>
      <c r="AU106" s="81">
        <v>20891.382011189213</v>
      </c>
      <c r="AV106" s="81">
        <f t="shared" si="3"/>
        <v>35151.205365083923</v>
      </c>
      <c r="AX106" s="79">
        <v>5920.5053345502074</v>
      </c>
      <c r="AY106" s="80">
        <v>16688.301912557152</v>
      </c>
      <c r="AZ106" s="81">
        <v>27539.447326250585</v>
      </c>
      <c r="BA106" s="81">
        <f t="shared" si="4"/>
        <v>50148.254573357946</v>
      </c>
    </row>
    <row r="107" spans="3:53" ht="15">
      <c r="C107" s="58"/>
      <c r="D107" s="70" t="s">
        <v>508</v>
      </c>
      <c r="E107" s="59" t="s">
        <v>509</v>
      </c>
      <c r="F107" s="59">
        <v>2070</v>
      </c>
      <c r="G107" s="59"/>
      <c r="H107" s="53">
        <f>H99*(($AX$97+($AY$97)+($AZ$97))/($AS$97+$AT$97+$AU$97))</f>
        <v>0.82200031504318205</v>
      </c>
      <c r="I107" s="53">
        <f>I99*(($AX$102+($AY$102)+($AZ$102))/($AS$102+$AT$102+$AU$102))</f>
        <v>1.7485700811850662</v>
      </c>
      <c r="J107" s="53">
        <f>J99*(($AO$105+($AP$105)+($AQ$105))/($AS$105+$AT$105+$AU$105))</f>
        <v>1.0221990808792967</v>
      </c>
      <c r="K107" s="53">
        <f>K99*(($AO$106+($AP$106)+($AQ$106))/($AS$106+$AT$106+$AU$106))</f>
        <v>0.18806904588874909</v>
      </c>
      <c r="L107" s="53">
        <f>L99*(($AX$107+($AY$107)+($AZ$107))/($AS$107+$AT$107+$AU$107))</f>
        <v>5.9447719039444624E-2</v>
      </c>
      <c r="M107" s="53">
        <f>M99*(($AX$110+($AY$110)+($AZ$110))/($AS$110+$AT$110+$AU$110))</f>
        <v>0.11439175349931713</v>
      </c>
      <c r="N107" s="53">
        <f>N99*(($AX$111+($AY$111)+($AZ$111))/($AS$111+$AT$111+$AU$111))</f>
        <v>9.7716074537897435E-2</v>
      </c>
      <c r="O107" s="53">
        <f>O99*(($AX$113+($AY$113)+($AZ$113))/($AS$113+$AT$113+$AU$113))</f>
        <v>2.1224752632045507</v>
      </c>
      <c r="P107" s="53">
        <f>P99*(($AX$115+($AY$115)+($AZ$115))/($AS$115+$AT$115+$AU$115))</f>
        <v>0.29398290591930715</v>
      </c>
      <c r="Q107" s="53">
        <f>Q99*(($AX$120+($AY$120)+($AZ$120))/($AS$120+$AT$120+$AU$120))</f>
        <v>0</v>
      </c>
      <c r="R107" s="53">
        <f>R99*(($AX$121+($AY$121)+($AZ$121))/($AS$121+$AT$121+$AU$121))</f>
        <v>0.3620714453464739</v>
      </c>
      <c r="S107" s="53">
        <f>S99*(($AX$122+($AY$122)+($AZ$122))/($AS$122+$AT$122+$AU$122))</f>
        <v>1.0317786228187171</v>
      </c>
      <c r="T107" s="53">
        <f>T99*(($AX$99+($AY$99)+($AZ$99))/($AS$99+$AT$99+$AU$99))</f>
        <v>0.1687646871590722</v>
      </c>
      <c r="U107" s="53">
        <f t="shared" si="5"/>
        <v>1.7035635384690049</v>
      </c>
      <c r="V107" s="53">
        <f t="shared" si="5"/>
        <v>1.3770464292409188</v>
      </c>
      <c r="W107" s="53">
        <f>W99*(($AX$109+($AY$109)+($AZ$109))/($AS$109+$AT$109+$AU$109))</f>
        <v>0.80847212330295859</v>
      </c>
      <c r="X107" s="53">
        <f>X99*(($AX$118+($AY$118)+($AZ$118))/($AS$118+$AT$118+$AU$118))</f>
        <v>0.37502013710745757</v>
      </c>
      <c r="Y107" s="53">
        <f>Y99*(($AX$119+($AY$119)+($AZ$119))/($AS$119+$AT$119+$AU$119))</f>
        <v>0.46995808721278581</v>
      </c>
      <c r="Z107" s="53">
        <f>Z99*(($AX$103+($AY$103)+($AZ$103))/($AS$103+$AT$103+$AU$103))</f>
        <v>0.98231742669028921</v>
      </c>
      <c r="AA107" s="53">
        <f>AA99*(($AX$108+($AY$108)+($AZ$108))/($AS$108+$AT$108+$AU$108))</f>
        <v>5.6495427160747867E-2</v>
      </c>
      <c r="AB107" s="53">
        <f>AB99*(($AX$112+($AY$112)+($AZ$112))/($AS$112+$AT$112+$AU$112))</f>
        <v>0.71085915714585146</v>
      </c>
      <c r="AC107" s="53">
        <f>AC99*(($AX$116+($AY$116)+($AZ$116))/($AS$116+$AT$116+$AU$116))</f>
        <v>0.14073936441323073</v>
      </c>
      <c r="AD107" s="53">
        <f>AD99*(($AX$117+($AY$117)+($AZ$117))/($AS$117+$AT$117+$AU$117))</f>
        <v>0.17526680583375456</v>
      </c>
      <c r="AE107" s="53">
        <f>AE99*(($AX$98+($AY$98)+($AZ$98))/($AS$98+$AT$98+$AU$98))</f>
        <v>0.30778092862834533</v>
      </c>
      <c r="AF107" s="53">
        <f>AF99*(($AX$101+($AY$101)+($AZ$101))/($AS$101+$AT$101+$AU$101))</f>
        <v>0.178248886738227</v>
      </c>
      <c r="AG107" s="53">
        <f>AG99*(($AX$114+($AY$114)+($AZ$114))/($AS$114+$AT$114+$AU$114))</f>
        <v>0.48105361116555279</v>
      </c>
      <c r="AH107" s="51" t="str">
        <f>C38</f>
        <v>URBAN_2_DH</v>
      </c>
      <c r="AJ107">
        <v>2</v>
      </c>
      <c r="AN107" s="82" t="s">
        <v>514</v>
      </c>
      <c r="AO107" s="82">
        <v>2479.4778390486781</v>
      </c>
      <c r="AP107" s="83">
        <v>15421.467241190063</v>
      </c>
      <c r="AQ107" s="84">
        <v>20138.952247309524</v>
      </c>
      <c r="AS107" s="82">
        <v>1434.9997251520253</v>
      </c>
      <c r="AT107" s="83">
        <v>11510.58391452228</v>
      </c>
      <c r="AU107" s="84">
        <v>16295.614216511489</v>
      </c>
      <c r="AV107" s="84">
        <f t="shared" si="3"/>
        <v>29241.197856185794</v>
      </c>
      <c r="AX107" s="82">
        <v>4640.4604939743431</v>
      </c>
      <c r="AY107" s="83">
        <v>17247.972890032761</v>
      </c>
      <c r="AZ107" s="84">
        <v>19878.085465856992</v>
      </c>
      <c r="BA107" s="84">
        <f t="shared" si="4"/>
        <v>41766.518849864093</v>
      </c>
    </row>
    <row r="108" spans="3:53" ht="15.75" thickBot="1">
      <c r="C108" s="58"/>
      <c r="D108" s="70" t="s">
        <v>508</v>
      </c>
      <c r="E108" s="59" t="s">
        <v>509</v>
      </c>
      <c r="F108" s="59">
        <v>2070</v>
      </c>
      <c r="G108" s="59"/>
      <c r="H108" s="53">
        <f>H100*(($AX$97+($AY$97)+($AZ$97))/($AS$97+$AT$97+$AU$97))</f>
        <v>0.11348194628569265</v>
      </c>
      <c r="I108" s="53">
        <f>I100*(($AX$102+($AY$102)+($AZ$102))/($AS$102+$AT$102+$AU$102))</f>
        <v>2.825574439879219E-2</v>
      </c>
      <c r="J108" s="47">
        <f>J100*(($AO$105+($AP$105)+($AQ$105))/($AS$105+$AT$105+$AU$105))</f>
        <v>0.13756150837888892</v>
      </c>
      <c r="K108" s="47">
        <f>K100*(($AO$106+($AP$106)+($AQ$106))/($AS$106+$AT$106+$AU$106))</f>
        <v>6.8249597412465501E-2</v>
      </c>
      <c r="L108" s="47">
        <f>L100*(($AX$107+($AY$107)+($AZ$107))/($AS$107+$AT$107+$AU$107))</f>
        <v>0.10264087194076141</v>
      </c>
      <c r="M108" s="47">
        <f>M100*(($AX$110+($AY$110)+($AZ$110))/($AS$110+$AT$110+$AU$110))</f>
        <v>3.4495263392087423E-2</v>
      </c>
      <c r="N108" s="47">
        <f>N100*(($AX$111+($AY$111)+($AZ$111))/($AS$111+$AT$111+$AU$111))</f>
        <v>0.1500956876676604</v>
      </c>
      <c r="O108" s="47">
        <f>O100*(($AX$113+($AY$113)+($AZ$113))/($AS$113+$AT$113+$AU$113))</f>
        <v>5.0881103815221297E-2</v>
      </c>
      <c r="P108" s="47">
        <f>P100*(($AX$115+($AY$115)+($AZ$115))/($AS$115+$AT$115+$AU$115))</f>
        <v>0.1077979700672833</v>
      </c>
      <c r="Q108" s="47">
        <f>Q100*(($AX$120+($AY$120)+($AZ$120))/($AS$120+$AT$120+$AU$120))</f>
        <v>5.1751383912048823E-2</v>
      </c>
      <c r="R108" s="47">
        <f>R100*(($AX$121+($AY$121)+($AZ$121))/($AS$121+$AT$121+$AU$121))</f>
        <v>0.17402284106339319</v>
      </c>
      <c r="S108" s="47">
        <f>S100*(($AX$122+($AY$122)+($AZ$122))/($AS$122+$AT$122+$AU$122))</f>
        <v>0.22033439215863634</v>
      </c>
      <c r="T108" s="47">
        <f>T100*(($AX$99+($AY$99)+($AZ$99))/($AS$99+$AT$99+$AU$99))</f>
        <v>0.128944127805633</v>
      </c>
      <c r="U108" s="47">
        <f t="shared" si="5"/>
        <v>0.42670874431778516</v>
      </c>
      <c r="V108" s="47">
        <f t="shared" si="5"/>
        <v>0.27432695936598189</v>
      </c>
      <c r="W108" s="47">
        <f>W100*(($AX$109+($AY$109)+($AZ$109))/($AS$109+$AT$109+$AU$109))</f>
        <v>0.33677834748106783</v>
      </c>
      <c r="X108" s="47">
        <f>X100*(($AX$118+($AY$118)+($AZ$118))/($AS$118+$AT$118+$AU$118))</f>
        <v>6.2477394740705468E-2</v>
      </c>
      <c r="Y108" s="47">
        <f>Y100*(($AX$119+($AY$119)+($AZ$119))/($AS$119+$AT$119+$AU$119))</f>
        <v>0.11633031003845221</v>
      </c>
      <c r="Z108" s="47">
        <f>Z100*(($AX$103+($AY$103)+($AZ$103))/($AS$103+$AT$103+$AU$103))</f>
        <v>0.18722291548368231</v>
      </c>
      <c r="AA108" s="47">
        <f>AA100*(($AX$108+($AY$108)+($AZ$108))/($AS$108+$AT$108+$AU$108))</f>
        <v>8.0839453652758048E-2</v>
      </c>
      <c r="AB108" s="47">
        <f>AB100*(($AX$112+($AY$112)+($AZ$112))/($AS$112+$AT$112+$AU$112))</f>
        <v>0.148815509058531</v>
      </c>
      <c r="AC108" s="47">
        <f>AC100*(($AX$116+($AY$116)+($AZ$116))/($AS$116+$AT$116+$AU$116))</f>
        <v>6.4521863685270381E-2</v>
      </c>
      <c r="AD108" s="47">
        <f>AD100*(($AX$117+($AY$117)+($AZ$117))/($AS$117+$AT$117+$AU$117))</f>
        <v>0.14178304121607871</v>
      </c>
      <c r="AE108" s="47">
        <f>AE100*(($AX$98+($AY$98)+($AZ$98))/($AS$98+$AT$98+$AU$98))</f>
        <v>6.9640259140947375E-2</v>
      </c>
      <c r="AF108" s="47">
        <f>AF100*(($AX$101+($AY$101)+($AZ$101))/($AS$101+$AT$101+$AU$101))</f>
        <v>0.41271572597205497</v>
      </c>
      <c r="AG108" s="47">
        <f>AG100*(($AX$114+($AY$114)+($AZ$114))/($AS$114+$AT$114+$AU$114))</f>
        <v>5.4309491130003995E-2</v>
      </c>
      <c r="AH108" s="51" t="str">
        <f>C86</f>
        <v>URBAN_3_DH</v>
      </c>
      <c r="AJ108">
        <v>3</v>
      </c>
      <c r="AN108" s="79" t="s">
        <v>529</v>
      </c>
      <c r="AO108" s="79">
        <v>963.92792496495713</v>
      </c>
      <c r="AP108" s="80">
        <v>3146.487459130673</v>
      </c>
      <c r="AQ108" s="81">
        <v>12676.926150065066</v>
      </c>
      <c r="AS108" s="79">
        <v>543.02409251525864</v>
      </c>
      <c r="AT108" s="80">
        <v>2737.7793125602311</v>
      </c>
      <c r="AU108" s="81">
        <v>9101.1608576935432</v>
      </c>
      <c r="AV108" s="81">
        <f t="shared" si="3"/>
        <v>12381.964262769034</v>
      </c>
      <c r="AX108" s="79">
        <v>1804.0368759878766</v>
      </c>
      <c r="AY108" s="80">
        <v>3519.1547953984373</v>
      </c>
      <c r="AZ108" s="81">
        <v>12512.717561511474</v>
      </c>
      <c r="BA108" s="81">
        <f t="shared" si="4"/>
        <v>17835.909232897786</v>
      </c>
    </row>
    <row r="109" spans="3:53" ht="15">
      <c r="C109" s="72"/>
      <c r="D109" s="73" t="s">
        <v>508</v>
      </c>
      <c r="E109" s="72" t="s">
        <v>509</v>
      </c>
      <c r="F109" s="72">
        <v>0</v>
      </c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3" t="s">
        <v>536</v>
      </c>
      <c r="AN109" s="82" t="s">
        <v>525</v>
      </c>
      <c r="AO109" s="82">
        <v>14291.320895619709</v>
      </c>
      <c r="AP109" s="83">
        <v>43032.997509778652</v>
      </c>
      <c r="AQ109" s="84">
        <v>36778.800834537076</v>
      </c>
      <c r="AS109" s="82">
        <v>7461.1258002920376</v>
      </c>
      <c r="AT109" s="83">
        <v>31695.949118274744</v>
      </c>
      <c r="AU109" s="84">
        <v>32750.827361563519</v>
      </c>
      <c r="AV109" s="84">
        <f t="shared" si="3"/>
        <v>71907.902280130307</v>
      </c>
      <c r="AX109" s="82">
        <v>26746.885565340715</v>
      </c>
      <c r="AY109" s="83">
        <v>48129.789650821331</v>
      </c>
      <c r="AZ109" s="84">
        <v>36302.392365935084</v>
      </c>
      <c r="BA109" s="84">
        <f t="shared" si="4"/>
        <v>111179.06758209714</v>
      </c>
    </row>
    <row r="110" spans="3:53">
      <c r="AN110" s="79" t="s">
        <v>515</v>
      </c>
      <c r="AO110" s="79">
        <v>1208.2795748252174</v>
      </c>
      <c r="AP110" s="80">
        <v>5838.3705989826285</v>
      </c>
      <c r="AQ110" s="81">
        <v>12927.414220246525</v>
      </c>
      <c r="AS110" s="79">
        <v>691.43208570294928</v>
      </c>
      <c r="AT110" s="80">
        <v>4746.2770797513549</v>
      </c>
      <c r="AU110" s="81">
        <v>9718.9087422298653</v>
      </c>
      <c r="AV110" s="81">
        <f t="shared" si="3"/>
        <v>15156.617907684169</v>
      </c>
      <c r="AX110" s="79">
        <v>2261.352589787135</v>
      </c>
      <c r="AY110" s="80">
        <v>6529.8623171374566</v>
      </c>
      <c r="AZ110" s="81">
        <v>12759.960973487379</v>
      </c>
      <c r="BA110" s="81">
        <f t="shared" si="4"/>
        <v>21551.175880411971</v>
      </c>
    </row>
    <row r="111" spans="3:53">
      <c r="AN111" s="82" t="s">
        <v>516</v>
      </c>
      <c r="AO111" s="82">
        <v>5421.7544986476432</v>
      </c>
      <c r="AP111" s="83">
        <v>36930.306706293828</v>
      </c>
      <c r="AQ111" s="84">
        <v>19531.867213637135</v>
      </c>
      <c r="AS111" s="82">
        <v>3038.8153054039785</v>
      </c>
      <c r="AT111" s="83">
        <v>24289.540001760251</v>
      </c>
      <c r="AU111" s="84">
        <v>18866.743201020949</v>
      </c>
      <c r="AV111" s="84">
        <f t="shared" si="3"/>
        <v>46195.098508185183</v>
      </c>
      <c r="AX111" s="82">
        <v>10147.070952912887</v>
      </c>
      <c r="AY111" s="83">
        <v>41304.301265798131</v>
      </c>
      <c r="AZ111" s="84">
        <v>19278.864213619574</v>
      </c>
      <c r="BA111" s="84">
        <f t="shared" si="4"/>
        <v>70730.236432330596</v>
      </c>
    </row>
    <row r="112" spans="3:53">
      <c r="AN112" s="79" t="s">
        <v>530</v>
      </c>
      <c r="AO112" s="79">
        <v>3781.2702619485922</v>
      </c>
      <c r="AP112" s="80">
        <v>14530.051481405368</v>
      </c>
      <c r="AQ112" s="81">
        <v>48123.655689115978</v>
      </c>
      <c r="AS112" s="79">
        <v>2141.3166117916521</v>
      </c>
      <c r="AT112" s="80">
        <v>12519.701036831018</v>
      </c>
      <c r="AU112" s="81">
        <v>34699.30894292317</v>
      </c>
      <c r="AV112" s="81">
        <f t="shared" si="3"/>
        <v>49360.32659154584</v>
      </c>
      <c r="AX112" s="79">
        <v>7076.8268186437172</v>
      </c>
      <c r="AY112" s="80">
        <v>16250.97859512883</v>
      </c>
      <c r="AZ112" s="81">
        <v>47500.293410026876</v>
      </c>
      <c r="BA112" s="81">
        <f t="shared" si="4"/>
        <v>70828.098823799432</v>
      </c>
    </row>
    <row r="113" spans="3:53">
      <c r="AN113" s="82" t="s">
        <v>517</v>
      </c>
      <c r="AO113" s="82">
        <v>9699.9738107296016</v>
      </c>
      <c r="AP113" s="83">
        <v>40715.516699015265</v>
      </c>
      <c r="AQ113" s="84">
        <v>35981.902985351851</v>
      </c>
      <c r="AS113" s="82">
        <v>5411.4225176697691</v>
      </c>
      <c r="AT113" s="83">
        <v>27103.374443441171</v>
      </c>
      <c r="AU113" s="84">
        <v>34324.09820344366</v>
      </c>
      <c r="AV113" s="84">
        <f t="shared" si="3"/>
        <v>66838.895164554604</v>
      </c>
      <c r="AX113" s="82">
        <v>18153.961512536338</v>
      </c>
      <c r="AY113" s="83">
        <v>45537.828356084407</v>
      </c>
      <c r="AZ113" s="84">
        <v>35515.817008928731</v>
      </c>
      <c r="BA113" s="84">
        <f t="shared" si="4"/>
        <v>99207.606877549479</v>
      </c>
    </row>
    <row r="114" spans="3:53">
      <c r="AN114" s="79" t="s">
        <v>535</v>
      </c>
      <c r="AO114" s="79">
        <v>1804.5072709515578</v>
      </c>
      <c r="AP114" s="80">
        <v>7775.6513645021832</v>
      </c>
      <c r="AQ114" s="81">
        <v>19511.097179475426</v>
      </c>
      <c r="AS114" s="79">
        <v>1027.5356632394301</v>
      </c>
      <c r="AT114" s="80">
        <v>6619.1242565355706</v>
      </c>
      <c r="AU114" s="81">
        <v>14155.109041449583</v>
      </c>
      <c r="AV114" s="81">
        <f t="shared" si="3"/>
        <v>21801.768961224581</v>
      </c>
      <c r="AX114" s="79">
        <v>3377.2210301960122</v>
      </c>
      <c r="AY114" s="80">
        <v>8696.5929920770905</v>
      </c>
      <c r="AZ114" s="81">
        <v>19258.363220860607</v>
      </c>
      <c r="BA114" s="81">
        <f t="shared" si="4"/>
        <v>31332.177243133709</v>
      </c>
    </row>
    <row r="115" spans="3:53">
      <c r="AN115" s="82" t="s">
        <v>518</v>
      </c>
      <c r="AO115" s="82">
        <v>2023.9620089074197</v>
      </c>
      <c r="AP115" s="83">
        <v>13644.857958667946</v>
      </c>
      <c r="AQ115" s="84">
        <v>19887.664687742821</v>
      </c>
      <c r="AS115" s="82">
        <v>1175.2936766265591</v>
      </c>
      <c r="AT115" s="83">
        <v>10239.258420802398</v>
      </c>
      <c r="AU115" s="84">
        <v>15966.202026112715</v>
      </c>
      <c r="AV115" s="84">
        <f t="shared" si="3"/>
        <v>27380.754123541672</v>
      </c>
      <c r="AX115" s="82">
        <v>3787.9409913352479</v>
      </c>
      <c r="AY115" s="83">
        <v>15260.943493810582</v>
      </c>
      <c r="AZ115" s="84">
        <v>19630.052920557078</v>
      </c>
      <c r="BA115" s="84">
        <f t="shared" si="4"/>
        <v>38678.937405702905</v>
      </c>
    </row>
    <row r="116" spans="3:53">
      <c r="C116" s="66"/>
      <c r="D116" s="58"/>
      <c r="E116" s="58"/>
      <c r="AN116" s="79" t="s">
        <v>531</v>
      </c>
      <c r="AO116" s="79">
        <v>1184.9040929671744</v>
      </c>
      <c r="AP116" s="80">
        <v>6388.9722201027243</v>
      </c>
      <c r="AQ116" s="81">
        <v>24714.350293820018</v>
      </c>
      <c r="AS116" s="79">
        <v>676.45175529921289</v>
      </c>
      <c r="AT116" s="80">
        <v>5372.2948402948405</v>
      </c>
      <c r="AU116" s="81">
        <v>18080.993461874819</v>
      </c>
      <c r="AV116" s="81">
        <f t="shared" si="3"/>
        <v>24129.740057468873</v>
      </c>
      <c r="AX116" s="79">
        <v>2217.6042656918157</v>
      </c>
      <c r="AY116" s="80">
        <v>7145.6767325727187</v>
      </c>
      <c r="AZ116" s="81">
        <v>24394.216806354176</v>
      </c>
      <c r="BA116" s="81">
        <f t="shared" si="4"/>
        <v>33757.49780461871</v>
      </c>
    </row>
    <row r="117" spans="3:53" ht="13.5" thickBot="1">
      <c r="C117" s="64" t="s">
        <v>504</v>
      </c>
      <c r="D117" s="64" t="s">
        <v>11</v>
      </c>
      <c r="E117" s="64" t="s">
        <v>505</v>
      </c>
      <c r="F117" s="64" t="s">
        <v>53</v>
      </c>
      <c r="G117" s="64"/>
      <c r="H117" s="63" t="s">
        <v>510</v>
      </c>
      <c r="I117" s="63" t="s">
        <v>511</v>
      </c>
      <c r="J117" s="63" t="s">
        <v>512</v>
      </c>
      <c r="K117" s="63" t="s">
        <v>513</v>
      </c>
      <c r="L117" s="63" t="s">
        <v>514</v>
      </c>
      <c r="M117" s="63" t="s">
        <v>515</v>
      </c>
      <c r="N117" s="63" t="s">
        <v>516</v>
      </c>
      <c r="O117" s="63" t="s">
        <v>517</v>
      </c>
      <c r="P117" s="63" t="s">
        <v>518</v>
      </c>
      <c r="Q117" s="63" t="s">
        <v>519</v>
      </c>
      <c r="R117" s="63" t="s">
        <v>520</v>
      </c>
      <c r="S117" s="63" t="s">
        <v>521</v>
      </c>
      <c r="T117" s="63" t="s">
        <v>522</v>
      </c>
      <c r="U117" s="63" t="s">
        <v>523</v>
      </c>
      <c r="V117" s="63" t="s">
        <v>524</v>
      </c>
      <c r="W117" s="63" t="s">
        <v>525</v>
      </c>
      <c r="X117" s="63" t="s">
        <v>526</v>
      </c>
      <c r="Y117" s="63" t="s">
        <v>527</v>
      </c>
      <c r="Z117" s="63" t="s">
        <v>528</v>
      </c>
      <c r="AA117" s="63" t="s">
        <v>529</v>
      </c>
      <c r="AB117" s="63" t="s">
        <v>530</v>
      </c>
      <c r="AC117" s="63" t="s">
        <v>531</v>
      </c>
      <c r="AD117" s="63" t="s">
        <v>532</v>
      </c>
      <c r="AE117" s="63" t="s">
        <v>533</v>
      </c>
      <c r="AF117" s="63" t="s">
        <v>534</v>
      </c>
      <c r="AG117" s="63" t="s">
        <v>535</v>
      </c>
      <c r="AH117" s="62" t="s">
        <v>506</v>
      </c>
      <c r="AN117" s="82" t="s">
        <v>532</v>
      </c>
      <c r="AO117" s="82">
        <v>3262.0560002502193</v>
      </c>
      <c r="AP117" s="83">
        <v>10352.765517452086</v>
      </c>
      <c r="AQ117" s="84">
        <v>18710.809290993046</v>
      </c>
      <c r="AS117" s="82">
        <v>1676.0939551367242</v>
      </c>
      <c r="AT117" s="83">
        <v>8889.5641738149861</v>
      </c>
      <c r="AU117" s="84">
        <v>14494.215013491199</v>
      </c>
      <c r="AV117" s="84">
        <f t="shared" si="3"/>
        <v>25059.87314244291</v>
      </c>
      <c r="AX117" s="82">
        <v>6105.0926771343957</v>
      </c>
      <c r="AY117" s="83">
        <v>11578.938384341431</v>
      </c>
      <c r="AZ117" s="84">
        <v>18468.441736903158</v>
      </c>
      <c r="BA117" s="84">
        <f t="shared" si="4"/>
        <v>36152.472798378985</v>
      </c>
    </row>
    <row r="118" spans="3:53" ht="13.5" thickBot="1">
      <c r="C118" s="71" t="s">
        <v>507</v>
      </c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49"/>
      <c r="AJ118" s="2" t="s">
        <v>128</v>
      </c>
      <c r="AN118" s="79" t="s">
        <v>526</v>
      </c>
      <c r="AO118" s="79">
        <v>4273.8344484038525</v>
      </c>
      <c r="AP118" s="80">
        <v>25181.208182445032</v>
      </c>
      <c r="AQ118" s="81">
        <v>48440.740078329669</v>
      </c>
      <c r="AS118" s="79">
        <v>2382.2341251096568</v>
      </c>
      <c r="AT118" s="80">
        <v>21954.232438086234</v>
      </c>
      <c r="AU118" s="81">
        <v>34965.040184897764</v>
      </c>
      <c r="AV118" s="81">
        <f t="shared" si="3"/>
        <v>59301.506748093656</v>
      </c>
      <c r="AX118" s="79">
        <v>7998.6840790696597</v>
      </c>
      <c r="AY118" s="80">
        <v>28163.649364635072</v>
      </c>
      <c r="AZ118" s="81">
        <v>47813.270495988276</v>
      </c>
      <c r="BA118" s="81">
        <f t="shared" si="4"/>
        <v>83975.603939693014</v>
      </c>
    </row>
    <row r="119" spans="3:53" ht="15">
      <c r="C119" s="41"/>
      <c r="D119" s="42" t="s">
        <v>542</v>
      </c>
      <c r="E119" s="46" t="s">
        <v>55</v>
      </c>
      <c r="F119" s="46">
        <v>2020</v>
      </c>
      <c r="G119" s="67"/>
      <c r="H119" s="93" cm="1">
        <f t="array" ref="H119">IFERROR(SUMPRODUCT((Table1[Region]=$H$117)*(Table1[Group]=$AJ119)*(Table1[Avg_DCCH_100percDH])*(Table1[SumHD_TJ]/(H97*1000))),0)</f>
        <v>0</v>
      </c>
      <c r="I119" s="93" cm="1">
        <f t="array" ref="I119">IFERROR(SUMPRODUCT((Table1[Region]=$I$117)*(Table1[Group]=$AJ119)*(Table1[Avg_DCCH_100percDH])*(Table1[SumHD_TJ]/(I97*1000))),0)</f>
        <v>8.5</v>
      </c>
      <c r="J119" s="93" cm="1">
        <f t="array" ref="J119">IFERROR(SUMPRODUCT((Table1[Region]=$J$117)*(Table1[Group]=$AJ119)*(Table1[Avg_DCCH_100percDH])*(Table1[SumHD_TJ]/(J97*1000))),0)</f>
        <v>0</v>
      </c>
      <c r="K119" s="93" cm="1">
        <f t="array" ref="K119">IFERROR(SUMPRODUCT((Table1[Region]=$K$117)*(Table1[Group]=$AJ119)*(Table1[Avg_DCCH_100percDH])*(Table1[SumHD_TJ]/(K97*1000))),0)</f>
        <v>0</v>
      </c>
      <c r="L119" s="93" cm="1">
        <f t="array" ref="L119">IFERROR(SUMPRODUCT((Table1[Region]=$L$117)*(Table1[Group]=$AJ119)*(Table1[Avg_DCCH_100percDH])*(Table1[SumHD_TJ]/(L97*1000))),0)</f>
        <v>0</v>
      </c>
      <c r="M119" s="93" cm="1">
        <f t="array" ref="M119">IFERROR(SUMPRODUCT((Table1[Region]=$M$117)*(Table1[Group]=$AJ119)*(Table1[Avg_DCCH_100percDH])*(Table1[SumHD_TJ]/(M97*1000))),0)</f>
        <v>0</v>
      </c>
      <c r="N119" s="93" cm="1">
        <f t="array" ref="N119">IFERROR(SUMPRODUCT((Table1[Region]=$N$117)*(Table1[Group]=$AJ119)*(Table1[Avg_DCCH_100percDH])*(Table1[SumHD_TJ]/(N97*1000))),0)</f>
        <v>0</v>
      </c>
      <c r="O119" s="93" cm="1">
        <f t="array" ref="O119">IFERROR(SUMPRODUCT((Table1[Region]=$O$117)*(Table1[Group]=$AJ119)*(Table1[Avg_DCCH_100percDH])*(Table1[SumHD_TJ]/(O97*1000))),0)</f>
        <v>0</v>
      </c>
      <c r="P119" s="93" cm="1">
        <f t="array" ref="P119">IFERROR(SUMPRODUCT((Table1[Region]=$P$117)*(Table1[Group]=$AJ119)*(Table1[Avg_DCCH_100percDH])*(Table1[SumHD_TJ]/(P97*1000))),0)</f>
        <v>0</v>
      </c>
      <c r="Q119" s="93" cm="1">
        <f t="array" ref="Q119">IFERROR(SUMPRODUCT((Table1[Region]=$Q$117)*(Table1[Group]=$AJ119)*(Table1[Avg_DCCH_100percDH])*(Table1[SumHD_TJ]/(Q97*1000))),0)</f>
        <v>0</v>
      </c>
      <c r="R119" s="93" cm="1">
        <f t="array" ref="R119">IFERROR(SUMPRODUCT((Table1[Region]=$R$117)*(Table1[Group]=$AJ119)*(Table1[Avg_DCCH_100percDH])*(Table1[SumHD_TJ]/(R97*1000))),0)</f>
        <v>0</v>
      </c>
      <c r="S119" s="93" cm="1">
        <f t="array" ref="S119">IFERROR(SUMPRODUCT((Table1[Region]=$R$117)*(Table1[Group]=$AJ119)*(Table1[Avg_DCCH_100percDH])*(Table1[SumHD_TJ]/(S97*1000))),0)</f>
        <v>0</v>
      </c>
      <c r="T119" s="93" cm="1">
        <f t="array" ref="T119">IFERROR(SUMPRODUCT((Table1[Region]=$T$117)*(Table1[Group]=$AJ119)*(Table1[Avg_DCCH_100percDH])*(Table1[SumHD_TJ]/(T97*1000))),0)</f>
        <v>0</v>
      </c>
      <c r="U119" s="93" cm="1">
        <f t="array" ref="U119">IFERROR(SUMPRODUCT((Table1[Region]=$U$117)*(Table1[Group]=$AJ119)*(Table1[Avg_DCCH_100percDH])*(Table1[SumHD_TJ]/(U97*1000))),0)</f>
        <v>8.86</v>
      </c>
      <c r="V119" s="93" cm="1">
        <f t="array" ref="V119">IFERROR(SUMPRODUCT((Table1[Region]=$V$117)*(Table1[Group]=$AJ119)*(Table1[Avg_DCCH_100percDH])*(Table1[SumHD_TJ]/(V97*1000))),0)</f>
        <v>0</v>
      </c>
      <c r="W119" s="93" cm="1">
        <f t="array" ref="W119">IFERROR(SUMPRODUCT((Table1[Region]=$W$117)*(Table1[Group]=$AJ119)*(Table1[Avg_DCCH_100percDH])*(Table1[SumHD_TJ]/(W97*1000))),0)</f>
        <v>8.19</v>
      </c>
      <c r="X119" s="93" cm="1">
        <f t="array" ref="X119">IFERROR(SUMPRODUCT((Table1[Region]=$X$117)*(Table1[Group]=$AJ119)*(Table1[Avg_DCCH_100percDH])*(Table1[SumHD_TJ]/(X97*1000))),0)</f>
        <v>0</v>
      </c>
      <c r="Y119" s="93" cm="1">
        <f t="array" ref="Y119">IFERROR(SUMPRODUCT((Table1[Region]=$Y$117)*(Table1[Group]=$AJ119)*(Table1[Avg_DCCH_100percDH])*(Table1[SumHD_TJ]/(Y97*1000))),0)</f>
        <v>6.33</v>
      </c>
      <c r="Z119" s="93" cm="1">
        <f t="array" ref="Z119">IFERROR(SUMPRODUCT((Table1[Region]=$Z$117)*(Table1[Group]=$AJ119)*(Table1[Avg_DCCH_100percDH])*(Table1[SumHD_TJ]/(Z97*1000))),0)</f>
        <v>6.92</v>
      </c>
      <c r="AA119" s="93" cm="1">
        <f t="array" ref="AA119">IFERROR(SUMPRODUCT((Table1[Region]=$AA$117)*(Table1[Group]=$AJ119)*(Table1[Avg_DCCH_100percDH])*(Table1[SumHD_TJ]/(AA97*1000))),0)</f>
        <v>0</v>
      </c>
      <c r="AB119" s="93" cm="1">
        <f t="array" ref="AB119">IFERROR(SUMPRODUCT((Table1[Region]=$AB$117)*(Table1[Group]=$AJ119)*(Table1[Avg_DCCH_100percDH])*(Table1[SumHD_TJ]/(AB97*1000))),0)</f>
        <v>0</v>
      </c>
      <c r="AC119" s="93" cm="1">
        <f t="array" ref="AC119">IFERROR(SUMPRODUCT((Table1[Region]=$AC$117)*(Table1[Group]=$AJ119)*(Table1[Avg_DCCH_100percDH])*(Table1[SumHD_TJ]/(AC97*1000))),0)</f>
        <v>0</v>
      </c>
      <c r="AD119" s="93" cm="1">
        <f t="array" ref="AD119">IFERROR(SUMPRODUCT((Table1[Region]=$AD$117)*(Table1[Group]=$AJ119)*(Table1[Avg_DCCH_100percDH])*(Table1[SumHD_TJ]/(AD97*1000))),0)</f>
        <v>0</v>
      </c>
      <c r="AE119" s="93" cm="1">
        <f t="array" ref="AE119">IFERROR(SUMPRODUCT((Table1[Region]=$AE$117)*(Table1[Group]=$AJ119)*(Table1[Avg_DCCH_100percDH])*(Table1[SumHD_TJ]/(AE97*1000))),0)</f>
        <v>0</v>
      </c>
      <c r="AF119" s="93" cm="1">
        <f t="array" ref="AF119">IFERROR(SUMPRODUCT((Table1[Region]=$AF$117)*(Table1[Group]=$AJ119)*(Table1[Avg_DCCH_100percDH])*(Table1[SumHD_TJ]/(AF97*1000))),0)</f>
        <v>0</v>
      </c>
      <c r="AG119" s="93" cm="1">
        <f t="array" ref="AG119">IFERROR(SUMPRODUCT((Table1[Region]=$AG$117)*(Table1[Group]=$AJ119)*(Table1[Avg_DCCH_100percDH])*(Table1[SumHD_TJ]/(AG97*1000))),0)</f>
        <v>0</v>
      </c>
      <c r="AH119" s="44" t="str">
        <f>C5</f>
        <v>CITY_DH</v>
      </c>
      <c r="AJ119">
        <v>0</v>
      </c>
      <c r="AN119" s="82" t="s">
        <v>527</v>
      </c>
      <c r="AO119" s="82">
        <v>5707.7302867114549</v>
      </c>
      <c r="AP119" s="83">
        <v>31664.055551096844</v>
      </c>
      <c r="AQ119" s="84">
        <v>21017.612342177581</v>
      </c>
      <c r="AS119" s="82">
        <v>3199.1719442467102</v>
      </c>
      <c r="AT119" s="83">
        <v>21769.226916806354</v>
      </c>
      <c r="AU119" s="84">
        <v>19142.703253806059</v>
      </c>
      <c r="AV119" s="84">
        <f t="shared" si="3"/>
        <v>44111.102114859124</v>
      </c>
      <c r="AX119" s="82">
        <v>10682.288217549727</v>
      </c>
      <c r="AY119" s="83">
        <v>35414.319739634877</v>
      </c>
      <c r="AZ119" s="84">
        <v>20745.363974030555</v>
      </c>
      <c r="BA119" s="84">
        <f t="shared" si="4"/>
        <v>66841.971931215157</v>
      </c>
    </row>
    <row r="120" spans="3:53" ht="15">
      <c r="C120" s="69"/>
      <c r="D120" s="70" t="s">
        <v>542</v>
      </c>
      <c r="E120" s="67" t="s">
        <v>55</v>
      </c>
      <c r="F120" s="67">
        <v>2020</v>
      </c>
      <c r="G120" s="67"/>
      <c r="H120" s="93" cm="1">
        <f t="array" ref="H120">IFERROR(SUMPRODUCT((Table1[Region]=$H$117)*(Table1[Group]=$AJ120)*(Table1[Avg_DCCH_100percDH])*(Table1[SumHD_TJ]/(H98*1000))),0)</f>
        <v>0</v>
      </c>
      <c r="I120" s="93" cm="1">
        <f t="array" ref="I120">IFERROR(SUMPRODUCT((Table1[Region]=$I$117)*(Table1[Group]=$AJ120)*(Table1[Avg_DCCH_100percDH])*(Table1[SumHD_TJ]/(I98*1000))),0)</f>
        <v>9.3131554892699153</v>
      </c>
      <c r="J120" s="93" cm="1">
        <f t="array" ref="J120">IFERROR(SUMPRODUCT((Table1[Region]=$J$117)*(Table1[Group]=$AJ120)*(Table1[Avg_DCCH_100percDH])*(Table1[SumHD_TJ]/(J98*1000))),0)</f>
        <v>8.1962878850318059</v>
      </c>
      <c r="K120" s="93" cm="1">
        <f t="array" ref="K120">IFERROR(SUMPRODUCT((Table1[Region]=$K$117)*(Table1[Group]=$AJ120)*(Table1[Avg_DCCH_100percDH])*(Table1[SumHD_TJ]/(K98*1000))),0)</f>
        <v>6.3055625553621066</v>
      </c>
      <c r="L120" s="93" cm="1">
        <f t="array" ref="L120">IFERROR(SUMPRODUCT((Table1[Region]=$L$117)*(Table1[Group]=$AJ120)*(Table1[Avg_DCCH_100percDH])*(Table1[SumHD_TJ]/(L98*1000))),0)</f>
        <v>7.4513980723670041</v>
      </c>
      <c r="M120" s="93" cm="1">
        <f t="array" ref="M120">IFERROR(SUMPRODUCT((Table1[Region]=$M$117)*(Table1[Group]=$AJ120)*(Table1[Avg_DCCH_100percDH])*(Table1[SumHD_TJ]/(M98*1000))),0)</f>
        <v>7.4289856500733116</v>
      </c>
      <c r="N120" s="93" cm="1">
        <f t="array" ref="N120">IFERROR(SUMPRODUCT((Table1[Region]=$N$117)*(Table1[Group]=$AJ120)*(Table1[Avg_DCCH_100percDH])*(Table1[SumHD_TJ]/(N98*1000))),0)</f>
        <v>7.9796315919782117</v>
      </c>
      <c r="O120" s="93" cm="1">
        <f t="array" ref="O120">IFERROR(SUMPRODUCT((Table1[Region]=$O$117)*(Table1[Group]=$AJ120)*(Table1[Avg_DCCH_100percDH])*(Table1[SumHD_TJ]/(O98*1000))),0)</f>
        <v>8.7680595542962987</v>
      </c>
      <c r="P120" s="93" cm="1">
        <f t="array" ref="P120">IFERROR(SUMPRODUCT((Table1[Region]=$P$117)*(Table1[Group]=$AJ120)*(Table1[Avg_DCCH_100percDH])*(Table1[SumHD_TJ]/(P98*1000))),0)</f>
        <v>9.6148760308233054</v>
      </c>
      <c r="Q120" s="93" cm="1">
        <f t="array" ref="Q120">IFERROR(SUMPRODUCT((Table1[Region]=$Q$117)*(Table1[Group]=$AJ120)*(Table1[Avg_DCCH_100percDH])*(Table1[SumHD_TJ]/(Q98*1000))),0)</f>
        <v>8.2416916928798951</v>
      </c>
      <c r="R120" s="93" cm="1">
        <f t="array" ref="R120">IFERROR(SUMPRODUCT((Table1[Region]=$R$117)*(Table1[Group]=$AJ120)*(Table1[Avg_DCCH_100percDH])*(Table1[SumHD_TJ]/(R98*1000))),0)</f>
        <v>8.9994243932794014</v>
      </c>
      <c r="S120" s="93" cm="1">
        <f t="array" ref="S120">IFERROR(SUMPRODUCT((Table1[Region]=$S$117)*(Table1[Group]=$AJ120)*(Table1[Avg_DCCH_100percDH])*(Table1[SumHD_TJ]/(S98*1000))),0)</f>
        <v>9.0330053679418363</v>
      </c>
      <c r="T120" s="93" cm="1">
        <f t="array" ref="T120">IFERROR(SUMPRODUCT((Table1[Region]=$T$117)*(Table1[Group]=$AJ120)*(Table1[Avg_DCCH_100percDH])*(Table1[SumHD_TJ]/(T98*1000))),0)</f>
        <v>11.542544328444773</v>
      </c>
      <c r="U120" s="93" cm="1">
        <f t="array" ref="U120">IFERROR(SUMPRODUCT((Table1[Region]=$U$117)*(Table1[Group]=$AJ120)*(Table1[Avg_DCCH_100percDH])*(Table1[SumHD_TJ]/(U98*1000))),0)</f>
        <v>8.1693088929046418</v>
      </c>
      <c r="V120" s="93" cm="1">
        <f t="array" ref="V120">IFERROR(SUMPRODUCT((Table1[Region]=$V$117)*(Table1[Group]=$AJ120)*(Table1[Avg_DCCH_100percDH])*(Table1[SumHD_TJ]/(V98*1000))),0)</f>
        <v>0</v>
      </c>
      <c r="W120" s="93" cm="1">
        <f t="array" ref="W120">IFERROR(SUMPRODUCT((Table1[Region]=$W$117)*(Table1[Group]=$AJ120)*(Table1[Avg_DCCH_100percDH])*(Table1[SumHD_TJ]/(W98*1000))),0)</f>
        <v>3.5185840375586852</v>
      </c>
      <c r="X120" s="93" cm="1">
        <f t="array" ref="X120">IFERROR(SUMPRODUCT((Table1[Region]=$X$117)*(Table1[Group]=$AJ120)*(Table1[Avg_DCCH_100percDH])*(Table1[SumHD_TJ]/(X98*1000))),0)</f>
        <v>11.319624696711578</v>
      </c>
      <c r="Y120" s="93" cm="1">
        <f t="array" ref="Y120">IFERROR(SUMPRODUCT((Table1[Region]=$Y$117)*(Table1[Group]=$AJ120)*(Table1[Avg_DCCH_100percDH])*(Table1[SumHD_TJ]/(Y98*1000))),0)</f>
        <v>7.5347001513431717</v>
      </c>
      <c r="Z120" s="93" cm="1">
        <f t="array" ref="Z120">IFERROR(SUMPRODUCT((Table1[Region]=$Z$117)*(Table1[Group]=$AJ120)*(Table1[Avg_DCCH_100percDH])*(Table1[SumHD_TJ]/(Z98*1000))),0)</f>
        <v>8.8685024636686833</v>
      </c>
      <c r="AA120" s="93" cm="1">
        <f t="array" ref="AA120">IFERROR(SUMPRODUCT((Table1[Region]=$AA$117)*(Table1[Group]=$AJ120)*(Table1[Avg_DCCH_100percDH])*(Table1[SumHD_TJ]/(AA98*1000))),0)</f>
        <v>8.51</v>
      </c>
      <c r="AB120" s="93" cm="1">
        <f t="array" ref="AB120">IFERROR(SUMPRODUCT((Table1[Region]=$AB$117)*(Table1[Group]=$AJ120)*(Table1[Avg_DCCH_100percDH])*(Table1[SumHD_TJ]/(AB98*1000))),0)</f>
        <v>9.4273736909323116</v>
      </c>
      <c r="AC120" s="93" cm="1">
        <f t="array" ref="AC120">IFERROR(SUMPRODUCT((Table1[Region]=$AC$117)*(Table1[Group]=$AJ120)*(Table1[Avg_DCCH_100percDH])*(Table1[SumHD_TJ]/(AC98*1000))),0)</f>
        <v>11.101962692786518</v>
      </c>
      <c r="AD120" s="93" cm="1">
        <f t="array" ref="AD120">IFERROR(SUMPRODUCT((Table1[Region]=$AD$117)*(Table1[Group]=$AJ120)*(Table1[Avg_DCCH_100percDH])*(Table1[SumHD_TJ]/(AD98*1000))),0)</f>
        <v>9.3190737210659407</v>
      </c>
      <c r="AE120" s="93" cm="1">
        <f t="array" ref="AE120">IFERROR(SUMPRODUCT((Table1[Region]=$AE$117)*(Table1[Group]=$AJ120)*(Table1[Avg_DCCH_100percDH])*(Table1[SumHD_TJ]/(AE98*1000))),0)</f>
        <v>9.1874169371496031</v>
      </c>
      <c r="AF120" s="93" cm="1">
        <f t="array" ref="AF120">IFERROR(SUMPRODUCT((Table1[Region]=$AF$117)*(Table1[Group]=$AJ120)*(Table1[Avg_DCCH_100percDH])*(Table1[SumHD_TJ]/(AF98*1000))),0)</f>
        <v>12.420956297579941</v>
      </c>
      <c r="AG120" s="93" cm="1">
        <f t="array" ref="AG120">IFERROR(SUMPRODUCT((Table1[Region]=$AG$117)*(Table1[Group]=$AJ120)*(Table1[Avg_DCCH_100percDH])*(Table1[SumHD_TJ]/(AG98*1000))),0)</f>
        <v>8.9213607252765534</v>
      </c>
      <c r="AH120" s="44" t="e">
        <f>#REF!</f>
        <v>#REF!</v>
      </c>
      <c r="AJ120">
        <v>1</v>
      </c>
      <c r="AN120" s="79" t="s">
        <v>519</v>
      </c>
      <c r="AO120" s="79">
        <v>5171.9442387568897</v>
      </c>
      <c r="AP120" s="80">
        <v>14607.081361695711</v>
      </c>
      <c r="AQ120" s="81">
        <v>22634.409316370762</v>
      </c>
      <c r="AS120" s="79">
        <v>2888.9605821519499</v>
      </c>
      <c r="AT120" s="80">
        <v>12264.197780781444</v>
      </c>
      <c r="AU120" s="81">
        <v>16822.932669034672</v>
      </c>
      <c r="AV120" s="81">
        <f t="shared" si="3"/>
        <v>31976.091031968066</v>
      </c>
      <c r="AX120" s="79">
        <v>9679.5391912830764</v>
      </c>
      <c r="AY120" s="80">
        <v>16337.131829849692</v>
      </c>
      <c r="AZ120" s="81">
        <v>22341.218020421904</v>
      </c>
      <c r="BA120" s="81">
        <f t="shared" si="4"/>
        <v>48357.88904155467</v>
      </c>
    </row>
    <row r="121" spans="3:53" ht="15">
      <c r="C121" s="69"/>
      <c r="D121" s="70" t="s">
        <v>542</v>
      </c>
      <c r="E121" s="67" t="s">
        <v>55</v>
      </c>
      <c r="F121" s="67">
        <v>2020</v>
      </c>
      <c r="G121" s="67"/>
      <c r="H121" s="93" cm="1">
        <f t="array" ref="H121">IFERROR(SUMPRODUCT((Table1[Region]=$H$117)*(Table1[Group]=$AJ121)*(Table1[Avg_DCCH_100percDH])*(Table1[SumHD_TJ]/(H99*1000))),0)</f>
        <v>13.558527974895695</v>
      </c>
      <c r="I121" s="93" cm="1">
        <f t="array" ref="I121">IFERROR(SUMPRODUCT((Table1[Region]=$I$117)*(Table1[Group]=$AJ121)*(Table1[Avg_DCCH_100percDH])*(Table1[SumHD_TJ]/(I99*1000))),0)</f>
        <v>14.683083954436791</v>
      </c>
      <c r="J121" s="93" cm="1">
        <f t="array" ref="J121">IFERROR(SUMPRODUCT((Table1[Region]=$J$117)*(Table1[Group]=$AJ121)*(Table1[Avg_DCCH_100percDH])*(Table1[SumHD_TJ]/(J99*1000))),0)</f>
        <v>15.751623187253109</v>
      </c>
      <c r="K121" s="93" cm="1">
        <f t="array" ref="K121">IFERROR(SUMPRODUCT((Table1[Region]=$K$117)*(Table1[Group]=$AJ121)*(Table1[Avg_DCCH_100percDH])*(Table1[SumHD_TJ]/(K99*1000))),0)</f>
        <v>17.156682665553703</v>
      </c>
      <c r="L121" s="93" cm="1">
        <f t="array" ref="L121">IFERROR(SUMPRODUCT((Table1[Region]=$L$117)*(Table1[Group]=$AJ121)*(Table1[Avg_DCCH_100percDH])*(Table1[SumHD_TJ]/(L99*1000))),0)</f>
        <v>12.813724171071602</v>
      </c>
      <c r="M121" s="93" cm="1">
        <f t="array" ref="M121">IFERROR(SUMPRODUCT((Table1[Region]=$M$117)*(Table1[Group]=$AJ121)*(Table1[Avg_DCCH_100percDH])*(Table1[SumHD_TJ]/(M99*1000))),0)</f>
        <v>18.594862647607208</v>
      </c>
      <c r="N121" s="93" cm="1">
        <f t="array" ref="N121">IFERROR(SUMPRODUCT((Table1[Region]=$N$117)*(Table1[Group]=$AJ121)*(Table1[Avg_DCCH_100percDH])*(Table1[SumHD_TJ]/(N99*1000))),0)</f>
        <v>16.001598245064248</v>
      </c>
      <c r="O121" s="93" cm="1">
        <f t="array" ref="O121">IFERROR(SUMPRODUCT((Table1[Region]=$O$117)*(Table1[Group]=$AJ121)*(Table1[Avg_DCCH_100percDH])*(Table1[SumHD_TJ]/(O99*1000))),0)</f>
        <v>14.709765169898672</v>
      </c>
      <c r="P121" s="93" cm="1">
        <f t="array" ref="P121">IFERROR(SUMPRODUCT((Table1[Region]=$P$117)*(Table1[Group]=$AJ121)*(Table1[Avg_DCCH_100percDH])*(Table1[SumHD_TJ]/(P99*1000))),0)</f>
        <v>15.260342126759888</v>
      </c>
      <c r="Q121" s="93" cm="1">
        <f t="array" ref="Q121">IFERROR(SUMPRODUCT((Table1[Region]=$Q$117)*(Table1[Group]=$AJ121)*(Table1[Avg_DCCH_100percDH])*(Table1[SumHD_TJ]/(Q99*1000))),0)</f>
        <v>0</v>
      </c>
      <c r="R121" s="93" cm="1">
        <f t="array" ref="R121">IFERROR(SUMPRODUCT((Table1[Region]=$R$117)*(Table1[Group]=$AJ121)*(Table1[Avg_DCCH_100percDH])*(Table1[SumHD_TJ]/(R99*1000))),0)</f>
        <v>19.706093834400804</v>
      </c>
      <c r="S121" s="93" cm="1">
        <f t="array" ref="S121">IFERROR(SUMPRODUCT((Table1[Region]=$S$117)*(Table1[Group]=$AJ121)*(Table1[Avg_DCCH_100percDH])*(Table1[SumHD_TJ]/(S99*1000))),0)</f>
        <v>17.01589043142998</v>
      </c>
      <c r="T121" s="93" cm="1">
        <f t="array" ref="T121">IFERROR(SUMPRODUCT((Table1[Region]=$T$117)*(Table1[Group]=$AJ121)*(Table1[Avg_DCCH_100percDH])*(Table1[SumHD_TJ]/(T99*1000))),0)</f>
        <v>14.889623153963672</v>
      </c>
      <c r="U121" s="93" cm="1">
        <f t="array" ref="U121">IFERROR(SUMPRODUCT((Table1[Region]=$U$117)*(Table1[Group]=$AJ121)*(Table1[Avg_DCCH_100percDH])*(Table1[SumHD_TJ]/(U99*1000))),0)</f>
        <v>15.630327985067932</v>
      </c>
      <c r="V121" s="93" cm="1">
        <f t="array" ref="V121">IFERROR(SUMPRODUCT((Table1[Region]=$V$117)*(Table1[Group]=$AJ121)*(Table1[Avg_DCCH_100percDH])*(Table1[SumHD_TJ]/(V99*1000))),0)</f>
        <v>15.518223559320152</v>
      </c>
      <c r="W121" s="93" cm="1">
        <f t="array" ref="W121">IFERROR(SUMPRODUCT((Table1[Region]=$W$117)*(Table1[Group]=$AJ121)*(Table1[Avg_DCCH_100percDH])*(Table1[SumHD_TJ]/(W99*1000))),0)</f>
        <v>16.327741059475997</v>
      </c>
      <c r="X121" s="93" cm="1">
        <f t="array" ref="X121">IFERROR(SUMPRODUCT((Table1[Region]=$X$117)*(Table1[Group]=$AJ121)*(Table1[Avg_DCCH_100percDH])*(Table1[SumHD_TJ]/(X99*1000))),0)</f>
        <v>14.944398670845448</v>
      </c>
      <c r="Y121" s="93" cm="1">
        <f t="array" ref="Y121">IFERROR(SUMPRODUCT((Table1[Region]=$Y$117)*(Table1[Group]=$AJ121)*(Table1[Avg_DCCH_100percDH])*(Table1[SumHD_TJ]/(Y99*1000))),0)</f>
        <v>18.925501064035597</v>
      </c>
      <c r="Z121" s="93" cm="1">
        <f t="array" ref="Z121">IFERROR(SUMPRODUCT((Table1[Region]=$Z$117)*(Table1[Group]=$AJ121)*(Table1[Avg_DCCH_100percDH])*(Table1[SumHD_TJ]/(Z99*1000))),0)</f>
        <v>14.777554923146687</v>
      </c>
      <c r="AA121" s="93" cm="1">
        <f t="array" ref="AA121">IFERROR(SUMPRODUCT((Table1[Region]=$AA$117)*(Table1[Group]=$AJ121)*(Table1[Avg_DCCH_100percDH])*(Table1[SumHD_TJ]/(AA99*1000))),0)</f>
        <v>14.727799592044876</v>
      </c>
      <c r="AB121" s="93" cm="1">
        <f t="array" ref="AB121">IFERROR(SUMPRODUCT((Table1[Region]=$AB$117)*(Table1[Group]=$AJ121)*(Table1[Avg_DCCH_100percDH])*(Table1[SumHD_TJ]/(AB99*1000))),0)</f>
        <v>14.606095478401292</v>
      </c>
      <c r="AC121" s="93" cm="1">
        <f t="array" ref="AC121">IFERROR(SUMPRODUCT((Table1[Region]=$AC$117)*(Table1[Group]=$AJ121)*(Table1[Avg_DCCH_100percDH])*(Table1[SumHD_TJ]/(AC99*1000))),0)</f>
        <v>18.861153081510935</v>
      </c>
      <c r="AD121" s="93" cm="1">
        <f t="array" ref="AD121">IFERROR(SUMPRODUCT((Table1[Region]=$AD$117)*(Table1[Group]=$AJ121)*(Table1[Avg_DCCH_100percDH])*(Table1[SumHD_TJ]/(AD99*1000))),0)</f>
        <v>15.791020660136638</v>
      </c>
      <c r="AE121" s="93" cm="1">
        <f t="array" ref="AE121">IFERROR(SUMPRODUCT((Table1[Region]=$AE$117)*(Table1[Group]=$AJ121)*(Table1[Avg_DCCH_100percDH])*(Table1[SumHD_TJ]/(AE99*1000))),0)</f>
        <v>15.660786744602623</v>
      </c>
      <c r="AF121" s="93" cm="1">
        <f t="array" ref="AF121">IFERROR(SUMPRODUCT((Table1[Region]=$AF$117)*(Table1[Group]=$AJ121)*(Table1[Avg_DCCH_100percDH])*(Table1[SumHD_TJ]/(AF99*1000))),0)</f>
        <v>15.225505608909691</v>
      </c>
      <c r="AG121" s="93" cm="1">
        <f t="array" ref="AG121">IFERROR(SUMPRODUCT((Table1[Region]=$AG$117)*(Table1[Group]=$AJ121)*(Table1[Avg_DCCH_100percDH])*(Table1[SumHD_TJ]/(AG99*1000))),0)</f>
        <v>15.600101574403251</v>
      </c>
      <c r="AH121" s="44" t="str">
        <f>C38</f>
        <v>URBAN_2_DH</v>
      </c>
      <c r="AJ121">
        <v>2</v>
      </c>
      <c r="AN121" s="82" t="s">
        <v>520</v>
      </c>
      <c r="AO121" s="82">
        <v>4812.6607915009608</v>
      </c>
      <c r="AP121" s="83">
        <v>24396.504108350535</v>
      </c>
      <c r="AQ121" s="84">
        <v>40978.113753004131</v>
      </c>
      <c r="AS121" s="82">
        <v>2668.9797196485479</v>
      </c>
      <c r="AT121" s="83">
        <v>18385.501077566361</v>
      </c>
      <c r="AU121" s="84">
        <v>33878.287885206948</v>
      </c>
      <c r="AV121" s="84">
        <f t="shared" si="3"/>
        <v>54932.768682421854</v>
      </c>
      <c r="AX121" s="82">
        <v>9007.1231620397029</v>
      </c>
      <c r="AY121" s="83">
        <v>27286.005597994634</v>
      </c>
      <c r="AZ121" s="84">
        <v>40447.31013852264</v>
      </c>
      <c r="BA121" s="84">
        <f t="shared" si="4"/>
        <v>76740.438898556982</v>
      </c>
    </row>
    <row r="122" spans="3:53" ht="15.75" thickBot="1">
      <c r="C122" s="88"/>
      <c r="D122" s="89" t="s">
        <v>542</v>
      </c>
      <c r="E122" s="60" t="s">
        <v>55</v>
      </c>
      <c r="F122" s="60">
        <v>2020</v>
      </c>
      <c r="G122" s="60"/>
      <c r="H122" s="94" cm="1">
        <f t="array" ref="H122">IFERROR(SUMPRODUCT((Table1[Region]=$H$117)*(Table1[Group]=$AJ122)*(Table1[Avg_DCCH_100percDH])*(Table1[SumHD_TJ]/(H100*1000))),0)</f>
        <v>25.799497610745195</v>
      </c>
      <c r="I122" s="94" cm="1">
        <f t="array" ref="I122">IFERROR(SUMPRODUCT((Table1[Region]=$I$117)*(Table1[Group]=$AJ122)*(Table1[Avg_DCCH_100percDH])*(Table1[SumHD_TJ]/(I100*1000))),0)</f>
        <v>29.94</v>
      </c>
      <c r="J122" s="94" cm="1">
        <f t="array" ref="J122">IFERROR(SUMPRODUCT((Table1[Region]=$J$117)*(Table1[Group]=$AJ122)*(Table1[Avg_DCCH_100percDH])*(Table1[SumHD_TJ]/(J100*1000))),0)</f>
        <v>27.109828605200939</v>
      </c>
      <c r="K122" s="94" cm="1">
        <f t="array" ref="K122">IFERROR(SUMPRODUCT((Table1[Region]=$K$117)*(Table1[Group]=$AJ122)*(Table1[Avg_DCCH_100percDH])*(Table1[SumHD_TJ]/(K100*1000))),0)</f>
        <v>23.933034310906649</v>
      </c>
      <c r="L122" s="94" cm="1">
        <f t="array" ref="L122">IFERROR(SUMPRODUCT((Table1[Region]=$L$117)*(Table1[Group]=$AJ122)*(Table1[Avg_DCCH_100percDH])*(Table1[SumHD_TJ]/(L100*1000))),0)</f>
        <v>23.368227108266076</v>
      </c>
      <c r="M122" s="94" cm="1">
        <f t="array" ref="M122">IFERROR(SUMPRODUCT((Table1[Region]=$M$117)*(Table1[Group]=$AJ122)*(Table1[Avg_DCCH_100percDH])*(Table1[SumHD_TJ]/(M100*1000))),0)</f>
        <v>26.94901071723001</v>
      </c>
      <c r="N122" s="94" cm="1">
        <f t="array" ref="N122">IFERROR(SUMPRODUCT((Table1[Region]=$N$117)*(Table1[Group]=$AJ122)*(Table1[Avg_DCCH_100percDH])*(Table1[SumHD_TJ]/(N100*1000))),0)</f>
        <v>23.481223094970929</v>
      </c>
      <c r="O122" s="94" cm="1">
        <f t="array" ref="O122">IFERROR(SUMPRODUCT((Table1[Region]=$O$117)*(Table1[Group]=$AJ122)*(Table1[Avg_DCCH_100percDH])*(Table1[SumHD_TJ]/(O100*1000))),0)</f>
        <v>25.457794632438741</v>
      </c>
      <c r="P122" s="94" cm="1">
        <f t="array" ref="P122">IFERROR(SUMPRODUCT((Table1[Region]=$P$117)*(Table1[Group]=$AJ122)*(Table1[Avg_DCCH_100percDH])*(Table1[SumHD_TJ]/(P100*1000))),0)</f>
        <v>22.132155680775785</v>
      </c>
      <c r="Q122" s="94" cm="1">
        <f t="array" ref="Q122">IFERROR(SUMPRODUCT((Table1[Region]=$Q$117)*(Table1[Group]=$AJ122)*(Table1[Avg_DCCH_100percDH])*(Table1[SumHD_TJ]/(Q100*1000))),0)</f>
        <v>27.07218293395675</v>
      </c>
      <c r="R122" s="94" cm="1">
        <f t="array" ref="R122">IFERROR(SUMPRODUCT((Table1[Region]=$R$117)*(Table1[Group]=$AJ122)*(Table1[Avg_DCCH_100percDH])*(Table1[SumHD_TJ]/(R100*1000))),0)</f>
        <v>21.822502207594127</v>
      </c>
      <c r="S122" s="94" cm="1">
        <f t="array" ref="S122">IFERROR(SUMPRODUCT((Table1[Region]=$S$117)*(Table1[Group]=$AJ122)*(Table1[Avg_DCCH_100percDH])*(Table1[SumHD_TJ]/(S100*1000))),0)</f>
        <v>27.975470958712382</v>
      </c>
      <c r="T122" s="94" cm="1">
        <f t="array" ref="T122">IFERROR(SUMPRODUCT((Table1[Region]=$T$117)*(Table1[Group]=$AJ122)*(Table1[Avg_DCCH_100percDH])*(Table1[SumHD_TJ]/(T100*1000))),0)</f>
        <v>24.160449900022218</v>
      </c>
      <c r="U122" s="94" cm="1">
        <f t="array" ref="U122">IFERROR(SUMPRODUCT((Table1[Region]=$U$117)*(Table1[Group]=$AJ122)*(Table1[Avg_DCCH_100percDH])*(Table1[SumHD_TJ]/(U100*1000))),0)</f>
        <v>25.175710242539314</v>
      </c>
      <c r="V122" s="94" cm="1">
        <f t="array" ref="V122">IFERROR(SUMPRODUCT((Table1[Region]=$V$117)*(Table1[Group]=$AJ122)*(Table1[Avg_DCCH_100percDH])*(Table1[SumHD_TJ]/(V100*1000))),0)</f>
        <v>25.154430203399276</v>
      </c>
      <c r="W122" s="94" cm="1">
        <f t="array" ref="W122">IFERROR(SUMPRODUCT((Table1[Region]=$W$117)*(Table1[Group]=$AJ122)*(Table1[Avg_DCCH_100percDH])*(Table1[SumHD_TJ]/(W100*1000))),0)</f>
        <v>22.338444587273894</v>
      </c>
      <c r="X122" s="94" cm="1">
        <f t="array" ref="X122">IFERROR(SUMPRODUCT((Table1[Region]=$X$117)*(Table1[Group]=$AJ122)*(Table1[Avg_DCCH_100percDH])*(Table1[SumHD_TJ]/(X100*1000))),0)</f>
        <v>21.996971894832271</v>
      </c>
      <c r="Y122" s="94" cm="1">
        <f t="array" ref="Y122">IFERROR(SUMPRODUCT((Table1[Region]=$Y$117)*(Table1[Group]=$AJ122)*(Table1[Avg_DCCH_100percDH])*(Table1[SumHD_TJ]/(Y100*1000))),0)</f>
        <v>26.096399635274192</v>
      </c>
      <c r="Z122" s="94" cm="1">
        <f t="array" ref="Z122">IFERROR(SUMPRODUCT((Table1[Region]=$Z$117)*(Table1[Group]=$AJ122)*(Table1[Avg_DCCH_100percDH])*(Table1[SumHD_TJ]/(Z100*1000))),0)</f>
        <v>23.504138977766839</v>
      </c>
      <c r="AA122" s="94" cm="1">
        <f t="array" ref="AA122">IFERROR(SUMPRODUCT((Table1[Region]=$AA$117)*(Table1[Group]=$AJ122)*(Table1[Avg_DCCH_100percDH])*(Table1[SumHD_TJ]/(AA100*1000))),0)</f>
        <v>22.529729151817534</v>
      </c>
      <c r="AB122" s="94" cm="1">
        <f t="array" ref="AB122">IFERROR(SUMPRODUCT((Table1[Region]=$AB$117)*(Table1[Group]=$AJ122)*(Table1[Avg_DCCH_100percDH])*(Table1[SumHD_TJ]/(AB100*1000))),0)</f>
        <v>25.513908012727804</v>
      </c>
      <c r="AC122" s="94" cm="1">
        <f t="array" ref="AC122">IFERROR(SUMPRODUCT((Table1[Region]=$AC$117)*(Table1[Group]=$AJ122)*(Table1[Avg_DCCH_100percDH])*(Table1[SumHD_TJ]/(AC100*1000))),0)</f>
        <v>23.660958369470944</v>
      </c>
      <c r="AD122" s="94" cm="1">
        <f t="array" ref="AD122">IFERROR(SUMPRODUCT((Table1[Region]=$AD$117)*(Table1[Group]=$AJ122)*(Table1[Avg_DCCH_100percDH])*(Table1[SumHD_TJ]/(AD100*1000))),0)</f>
        <v>24.114436304436303</v>
      </c>
      <c r="AE122" s="94" cm="1">
        <f t="array" ref="AE122">IFERROR(SUMPRODUCT((Table1[Region]=$AE$117)*(Table1[Group]=$AJ122)*(Table1[Avg_DCCH_100percDH])*(Table1[SumHD_TJ]/(AE100*1000))),0)</f>
        <v>28.425081249999998</v>
      </c>
      <c r="AF122" s="94" cm="1">
        <f t="array" ref="AF122">IFERROR(SUMPRODUCT((Table1[Region]=$AF$117)*(Table1[Group]=$AJ122)*(Table1[Avg_DCCH_100percDH])*(Table1[SumHD_TJ]/(AF100*1000))),0)</f>
        <v>24.801285813872425</v>
      </c>
      <c r="AG122" s="94" cm="1">
        <f t="array" ref="AG122">IFERROR(SUMPRODUCT((Table1[Region]=$AG$117)*(Table1[Group]=$AJ122)*(Table1[Avg_DCCH_100percDH])*(Table1[SumHD_TJ]/(AG100*1000))),0)</f>
        <v>21.492011114051333</v>
      </c>
      <c r="AH122" s="91" t="str">
        <f>C86</f>
        <v>URBAN_3_DH</v>
      </c>
      <c r="AJ122">
        <v>3</v>
      </c>
      <c r="AN122" s="85" t="s">
        <v>521</v>
      </c>
      <c r="AO122" s="85">
        <v>8263.9619724765162</v>
      </c>
      <c r="AP122" s="86">
        <v>35548.020037580325</v>
      </c>
      <c r="AQ122" s="87">
        <v>22484.428432000717</v>
      </c>
      <c r="AS122" s="85">
        <v>4513.1911767694201</v>
      </c>
      <c r="AT122" s="86">
        <v>23167.339151815657</v>
      </c>
      <c r="AU122" s="87">
        <v>22529.580764463226</v>
      </c>
      <c r="AV122" s="87">
        <f t="shared" si="3"/>
        <v>50210.111093048297</v>
      </c>
      <c r="AX122" s="85">
        <v>15466.397179696949</v>
      </c>
      <c r="AY122" s="86">
        <v>39758.297723116782</v>
      </c>
      <c r="AZ122" s="87">
        <v>22193.179890079206</v>
      </c>
      <c r="BA122" s="87">
        <f t="shared" si="4"/>
        <v>77417.874792892937</v>
      </c>
    </row>
    <row r="123" spans="3:53" ht="15">
      <c r="C123" s="57"/>
      <c r="D123" s="70" t="s">
        <v>542</v>
      </c>
      <c r="E123" s="67" t="s">
        <v>55</v>
      </c>
      <c r="F123" s="67">
        <v>2020</v>
      </c>
      <c r="G123" s="67"/>
      <c r="H123" s="95" cm="1">
        <f t="array" ref="H123">IFERROR(SUMPRODUCT((Table1[Region]=$H$117)*(Table1[Group]=$AJ123)*(Table1[Avg_DCCH_70percDH])*(Table1[SumHD_TJ]/(H97*1000))),0)</f>
        <v>0</v>
      </c>
      <c r="I123" s="95" cm="1">
        <f t="array" ref="I123">IFERROR(SUMPRODUCT((Table1[Region]=$I$117)*(Table1[Group]=$AJ123)*(Table1[Avg_DCCH_70percDH])*(Table1[SumHD_TJ]/(I97*1000))),0)</f>
        <v>3.86</v>
      </c>
      <c r="J123" s="95" cm="1">
        <f t="array" ref="J123">IFERROR(SUMPRODUCT((Table1[Region]=$J$117)*(Table1[Group]=$AJ123)*(Table1[Avg_DCCH_70percDH])*(Table1[SumHD_TJ]/(J97*1000))),0)</f>
        <v>0</v>
      </c>
      <c r="K123" s="95" cm="1">
        <f t="array" ref="K123">IFERROR(SUMPRODUCT((Table1[Region]=$K$117)*(Table1[Group]=$AJ123)*(Table1[Avg_DCCH_70percDH])*(Table1[SumHD_TJ]/(K97*1000))),0)</f>
        <v>0</v>
      </c>
      <c r="L123" s="95" cm="1">
        <f t="array" ref="L123">IFERROR(SUMPRODUCT((Table1[Region]=$L$117)*(Table1[Group]=$AJ123)*(Table1[Avg_DCCH_70percDH])*(Table1[SumHD_TJ]/(L97*1000))),0)</f>
        <v>0</v>
      </c>
      <c r="M123" s="95" cm="1">
        <f t="array" ref="M123">IFERROR(SUMPRODUCT((Table1[Region]=$M$117)*(Table1[Group]=$AJ123)*(Table1[Avg_DCCH_70percDH])*(Table1[SumHD_TJ]/(M97*1000))),0)</f>
        <v>0</v>
      </c>
      <c r="N123" s="95" cm="1">
        <f t="array" ref="N123">IFERROR(SUMPRODUCT((Table1[Region]=$N$117)*(Table1[Group]=$AJ123)*(Table1[Avg_DCCH_70percDH])*(Table1[SumHD_TJ]/(N97*1000))),0)</f>
        <v>0</v>
      </c>
      <c r="O123" s="95" cm="1">
        <f t="array" ref="O123">IFERROR(SUMPRODUCT((Table1[Region]=$O$117)*(Table1[Group]=$AJ123)*(Table1[Avg_DCCH_70percDH])*(Table1[SumHD_TJ]/(O97*1000))),0)</f>
        <v>0</v>
      </c>
      <c r="P123" s="95" cm="1">
        <f t="array" ref="P123">IFERROR(SUMPRODUCT((Table1[Region]=$P$117)*(Table1[Group]=$AJ123)*(Table1[Avg_DCCH_70percDH])*(Table1[SumHD_TJ]/(P97*1000))),0)</f>
        <v>0</v>
      </c>
      <c r="Q123" s="95" cm="1">
        <f t="array" ref="Q123">IFERROR(SUMPRODUCT((Table1[Region]=$Q$117)*(Table1[Group]=$AJ123)*(Table1[Avg_DCCH_70percDH])*(Table1[SumHD_TJ]/(Q97*1000))),0)</f>
        <v>0</v>
      </c>
      <c r="R123" s="95" cm="1">
        <f t="array" ref="R123">IFERROR(SUMPRODUCT((Table1[Region]=$R$117)*(Table1[Group]=$AJ123)*(Table1[Avg_DCCH_70percDH])*(Table1[SumHD_TJ]/(R97*1000))),0)</f>
        <v>0</v>
      </c>
      <c r="S123" s="95" cm="1">
        <f t="array" ref="S123">IFERROR(SUMPRODUCT((Table1[Region]=$R$117)*(Table1[Group]=$AJ123)*(Table1[Avg_DCCH_70percDH])*(Table1[SumHD_TJ]/(S97*1000))),0)</f>
        <v>0</v>
      </c>
      <c r="T123" s="95" cm="1">
        <f t="array" ref="T123">IFERROR(SUMPRODUCT((Table1[Region]=$T$117)*(Table1[Group]=$AJ123)*(Table1[Avg_DCCH_70percDH])*(Table1[SumHD_TJ]/(T97*1000))),0)</f>
        <v>0</v>
      </c>
      <c r="U123" s="95" cm="1">
        <f t="array" ref="U123">IFERROR(SUMPRODUCT((Table1[Region]=$U$117)*(Table1[Group]=$AJ123)*(Table1[Avg_DCCH_70percDH])*(Table1[SumHD_TJ]/(U97*1000))),0)</f>
        <v>3.71</v>
      </c>
      <c r="V123" s="95" cm="1">
        <f t="array" ref="V123">IFERROR(SUMPRODUCT((Table1[Region]=$V$117)*(Table1[Group]=$AJ123)*(Table1[Avg_DCCH_70percDH])*(Table1[SumHD_TJ]/(V97*1000))),0)</f>
        <v>0</v>
      </c>
      <c r="W123" s="95" cm="1">
        <f t="array" ref="W123">IFERROR(SUMPRODUCT((Table1[Region]=$W$117)*(Table1[Group]=$AJ123)*(Table1[Avg_DCCH_70percDH])*(Table1[SumHD_TJ]/(W97*1000))),0)</f>
        <v>3.98</v>
      </c>
      <c r="X123" s="95" cm="1">
        <f t="array" ref="X123">IFERROR(SUMPRODUCT((Table1[Region]=$X$117)*(Table1[Group]=$AJ123)*(Table1[Avg_DCCH_70percDH])*(Table1[SumHD_TJ]/(X97*1000))),0)</f>
        <v>0</v>
      </c>
      <c r="Y123" s="95" cm="1">
        <f t="array" ref="Y123">IFERROR(SUMPRODUCT((Table1[Region]=$Y$117)*(Table1[Group]=$AJ123)*(Table1[Avg_DCCH_70percDH])*(Table1[SumHD_TJ]/(Y97*1000))),0)</f>
        <v>3.04</v>
      </c>
      <c r="Z123" s="95" cm="1">
        <f t="array" ref="Z123">IFERROR(SUMPRODUCT((Table1[Region]=$Z$117)*(Table1[Group]=$AJ123)*(Table1[Avg_DCCH_70percDH])*(Table1[SumHD_TJ]/(Z97*1000))),0)</f>
        <v>3.49</v>
      </c>
      <c r="AA123" s="95" cm="1">
        <f t="array" ref="AA123">IFERROR(SUMPRODUCT((Table1[Region]=$AA$117)*(Table1[Group]=$AJ123)*(Table1[Avg_DCCH_70percDH])*(Table1[SumHD_TJ]/(AA97*1000))),0)</f>
        <v>0</v>
      </c>
      <c r="AB123" s="95" cm="1">
        <f t="array" ref="AB123">IFERROR(SUMPRODUCT((Table1[Region]=$AB$117)*(Table1[Group]=$AJ123)*(Table1[Avg_DCCH_70percDH])*(Table1[SumHD_TJ]/(AB97*1000))),0)</f>
        <v>0</v>
      </c>
      <c r="AC123" s="95" cm="1">
        <f t="array" ref="AC123">IFERROR(SUMPRODUCT((Table1[Region]=$AC$117)*(Table1[Group]=$AJ123)*(Table1[Avg_DCCH_70percDH])*(Table1[SumHD_TJ]/(AC97*1000))),0)</f>
        <v>0</v>
      </c>
      <c r="AD123" s="95" cm="1">
        <f t="array" ref="AD123">IFERROR(SUMPRODUCT((Table1[Region]=$AD$117)*(Table1[Group]=$AJ123)*(Table1[Avg_DCCH_70percDH])*(Table1[SumHD_TJ]/(AD97*1000))),0)</f>
        <v>0</v>
      </c>
      <c r="AE123" s="95" cm="1">
        <f t="array" ref="AE123">IFERROR(SUMPRODUCT((Table1[Region]=$AE$117)*(Table1[Group]=$AJ123)*(Table1[Avg_DCCH_70percDH])*(Table1[SumHD_TJ]/(AE97*1000))),0)</f>
        <v>0</v>
      </c>
      <c r="AF123" s="95" cm="1">
        <f t="array" ref="AF123">IFERROR(SUMPRODUCT((Table1[Region]=$AF$117)*(Table1[Group]=$AJ123)*(Table1[Avg_DCCH_70percDH])*(Table1[SumHD_TJ]/(AF97*1000))),0)</f>
        <v>0</v>
      </c>
      <c r="AG123" s="95" cm="1">
        <f t="array" ref="AG123">IFERROR(SUMPRODUCT((Table1[Region]=$AG$117)*(Table1[Group]=$AJ123)*(Table1[Avg_DCCH_70percDH])*(Table1[SumHD_TJ]/(AG97*1000))),0)</f>
        <v>0</v>
      </c>
      <c r="AH123" s="44" t="str">
        <f>C87</f>
        <v>URBAN_3_DH</v>
      </c>
      <c r="AJ123">
        <v>0</v>
      </c>
    </row>
    <row r="124" spans="3:53" ht="15">
      <c r="C124" s="57"/>
      <c r="D124" s="70" t="s">
        <v>542</v>
      </c>
      <c r="E124" s="67" t="s">
        <v>55</v>
      </c>
      <c r="F124" s="67">
        <v>2020</v>
      </c>
      <c r="G124" s="67"/>
      <c r="H124" s="95" cm="1">
        <f t="array" ref="H124">IFERROR(SUMPRODUCT((Table1[Region]=$H$117)*(Table1[Group]=$AJ124)*(Table1[Avg_DCCH_70percDH])*(Table1[SumHD_TJ]/(H98*1000))),0)</f>
        <v>0</v>
      </c>
      <c r="I124" s="95" cm="1">
        <f t="array" ref="I124">IFERROR(SUMPRODUCT((Table1[Region]=$I$117)*(Table1[Group]=$AJ124)*(Table1[Avg_DCCH_70percDH])*(Table1[SumHD_TJ]/(I98*1000))),0)</f>
        <v>5.100053783917506</v>
      </c>
      <c r="J124" s="95" cm="1">
        <f t="array" ref="J124">IFERROR(SUMPRODUCT((Table1[Region]=$J$117)*(Table1[Group]=$AJ124)*(Table1[Avg_DCCH_70percDH])*(Table1[SumHD_TJ]/(J98*1000))),0)</f>
        <v>3.2229716101091679</v>
      </c>
      <c r="K124" s="95" cm="1">
        <f t="array" ref="K124">IFERROR(SUMPRODUCT((Table1[Region]=$K$117)*(Table1[Group]=$AJ124)*(Table1[Avg_DCCH_70percDH])*(Table1[SumHD_TJ]/(K98*1000))),0)</f>
        <v>3.3162178899783137</v>
      </c>
      <c r="L124" s="95" cm="1">
        <f t="array" ref="L124">IFERROR(SUMPRODUCT((Table1[Region]=$L$117)*(Table1[Group]=$AJ124)*(Table1[Avg_DCCH_70percDH])*(Table1[SumHD_TJ]/(L98*1000))),0)</f>
        <v>3.2621792214085721</v>
      </c>
      <c r="M124" s="95" cm="1">
        <f t="array" ref="M124">IFERROR(SUMPRODUCT((Table1[Region]=$M$117)*(Table1[Group]=$AJ124)*(Table1[Avg_DCCH_70percDH])*(Table1[SumHD_TJ]/(M98*1000))),0)</f>
        <v>3.9595531572242386</v>
      </c>
      <c r="N124" s="95" cm="1">
        <f t="array" ref="N124">IFERROR(SUMPRODUCT((Table1[Region]=$N$117)*(Table1[Group]=$AJ124)*(Table1[Avg_DCCH_70percDH])*(Table1[SumHD_TJ]/(N98*1000))),0)</f>
        <v>3.4129467690022279</v>
      </c>
      <c r="O124" s="95" cm="1">
        <f t="array" ref="O124">IFERROR(SUMPRODUCT((Table1[Region]=$O$117)*(Table1[Group]=$AJ124)*(Table1[Avg_DCCH_70percDH])*(Table1[SumHD_TJ]/(O98*1000))),0)</f>
        <v>3.5861576853920329</v>
      </c>
      <c r="P124" s="95" cm="1">
        <f t="array" ref="P124">IFERROR(SUMPRODUCT((Table1[Region]=$P$117)*(Table1[Group]=$AJ124)*(Table1[Avg_DCCH_70percDH])*(Table1[SumHD_TJ]/(P98*1000))),0)</f>
        <v>3.592079897255644</v>
      </c>
      <c r="Q124" s="95" cm="1">
        <f t="array" ref="Q124">IFERROR(SUMPRODUCT((Table1[Region]=$Q$117)*(Table1[Group]=$AJ124)*(Table1[Avg_DCCH_70percDH])*(Table1[SumHD_TJ]/(Q98*1000))),0)</f>
        <v>3.4180449878331061</v>
      </c>
      <c r="R124" s="95" cm="1">
        <f t="array" ref="R124">IFERROR(SUMPRODUCT((Table1[Region]=$R$117)*(Table1[Group]=$AJ124)*(Table1[Avg_DCCH_70percDH])*(Table1[SumHD_TJ]/(R98*1000))),0)</f>
        <v>3.9826817050404477</v>
      </c>
      <c r="S124" s="95" cm="1">
        <f t="array" ref="S124">IFERROR(SUMPRODUCT((Table1[Region]=$S$117)*(Table1[Group]=$AJ124)*(Table1[Avg_DCCH_70percDH])*(Table1[SumHD_TJ]/(S98*1000))),0)</f>
        <v>4.2318183053611476</v>
      </c>
      <c r="T124" s="95" cm="1">
        <f t="array" ref="T124">IFERROR(SUMPRODUCT((Table1[Region]=$T$117)*(Table1[Group]=$AJ124)*(Table1[Avg_DCCH_70percDH])*(Table1[SumHD_TJ]/(T98*1000))),0)</f>
        <v>5.5479438023034211</v>
      </c>
      <c r="U124" s="95" cm="1">
        <f t="array" ref="U124">IFERROR(SUMPRODUCT((Table1[Region]=$U$117)*(Table1[Group]=$AJ124)*(Table1[Avg_DCCH_70percDH])*(Table1[SumHD_TJ]/(U98*1000))),0)</f>
        <v>3.9461272834624541</v>
      </c>
      <c r="V124" s="95" cm="1">
        <f t="array" ref="V124">IFERROR(SUMPRODUCT((Table1[Region]=$V$117)*(Table1[Group]=$AJ124)*(Table1[Avg_DCCH_70percDH])*(Table1[SumHD_TJ]/(V98*1000))),0)</f>
        <v>0</v>
      </c>
      <c r="W124" s="95" cm="1">
        <f t="array" ref="W124">IFERROR(SUMPRODUCT((Table1[Region]=$W$117)*(Table1[Group]=$AJ124)*(Table1[Avg_DCCH_70percDH])*(Table1[SumHD_TJ]/(W98*1000))),0)</f>
        <v>1.6532394366197183</v>
      </c>
      <c r="X124" s="95" cm="1">
        <f t="array" ref="X124">IFERROR(SUMPRODUCT((Table1[Region]=$X$117)*(Table1[Group]=$AJ124)*(Table1[Avg_DCCH_70percDH])*(Table1[SumHD_TJ]/(X98*1000))),0)</f>
        <v>5.186370347426565</v>
      </c>
      <c r="Y124" s="95" cm="1">
        <f t="array" ref="Y124">IFERROR(SUMPRODUCT((Table1[Region]=$Y$117)*(Table1[Group]=$AJ124)*(Table1[Avg_DCCH_70percDH])*(Table1[SumHD_TJ]/(Y98*1000))),0)</f>
        <v>3.6969356160928242</v>
      </c>
      <c r="Z124" s="95" cm="1">
        <f t="array" ref="Z124">IFERROR(SUMPRODUCT((Table1[Region]=$Z$117)*(Table1[Group]=$AJ124)*(Table1[Avg_DCCH_70percDH])*(Table1[SumHD_TJ]/(Z98*1000))),0)</f>
        <v>4.5430281294829413</v>
      </c>
      <c r="AA124" s="95" cm="1">
        <f t="array" ref="AA124">IFERROR(SUMPRODUCT((Table1[Region]=$AA$117)*(Table1[Group]=$AJ124)*(Table1[Avg_DCCH_70percDH])*(Table1[SumHD_TJ]/(AA98*1000))),0)</f>
        <v>4.4000000000000004</v>
      </c>
      <c r="AB124" s="95" cm="1">
        <f t="array" ref="AB124">IFERROR(SUMPRODUCT((Table1[Region]=$AB$117)*(Table1[Group]=$AJ124)*(Table1[Avg_DCCH_70percDH])*(Table1[SumHD_TJ]/(AB98*1000))),0)</f>
        <v>3.8600888888888889</v>
      </c>
      <c r="AC124" s="95" cm="1">
        <f t="array" ref="AC124">IFERROR(SUMPRODUCT((Table1[Region]=$AC$117)*(Table1[Group]=$AJ124)*(Table1[Avg_DCCH_70percDH])*(Table1[SumHD_TJ]/(AC98*1000))),0)</f>
        <v>4.745972755239575</v>
      </c>
      <c r="AD124" s="95" cm="1">
        <f t="array" ref="AD124">IFERROR(SUMPRODUCT((Table1[Region]=$AD$117)*(Table1[Group]=$AJ124)*(Table1[Avg_DCCH_70percDH])*(Table1[SumHD_TJ]/(AD98*1000))),0)</f>
        <v>3.667561434221617</v>
      </c>
      <c r="AE124" s="95" cm="1">
        <f t="array" ref="AE124">IFERROR(SUMPRODUCT((Table1[Region]=$AE$117)*(Table1[Group]=$AJ124)*(Table1[Avg_DCCH_70percDH])*(Table1[SumHD_TJ]/(AE98*1000))),0)</f>
        <v>3.5165405724402476</v>
      </c>
      <c r="AF124" s="95" cm="1">
        <f t="array" ref="AF124">IFERROR(SUMPRODUCT((Table1[Region]=$AF$117)*(Table1[Group]=$AJ124)*(Table1[Avg_DCCH_70percDH])*(Table1[SumHD_TJ]/(AF98*1000))),0)</f>
        <v>4.6626873237979467</v>
      </c>
      <c r="AG124" s="95" cm="1">
        <f t="array" ref="AG124">IFERROR(SUMPRODUCT((Table1[Region]=$AG$117)*(Table1[Group]=$AJ124)*(Table1[Avg_DCCH_70percDH])*(Table1[SumHD_TJ]/(AG98*1000))),0)</f>
        <v>4.2717923979040178</v>
      </c>
      <c r="AH124" s="44" t="str">
        <f>C88</f>
        <v>URBAN_3_DH</v>
      </c>
      <c r="AJ124">
        <v>1</v>
      </c>
    </row>
    <row r="125" spans="3:53" ht="15">
      <c r="C125" s="57"/>
      <c r="D125" s="70" t="s">
        <v>542</v>
      </c>
      <c r="E125" s="67" t="s">
        <v>55</v>
      </c>
      <c r="F125" s="67">
        <v>2020</v>
      </c>
      <c r="G125" s="67"/>
      <c r="H125" s="95" cm="1">
        <f t="array" ref="H125">IFERROR(SUMPRODUCT((Table1[Region]=$H$117)*(Table1[Group]=$AJ125)*(Table1[Avg_DCCH_70percDH])*(Table1[SumHD_TJ]/(H99*1000))),0)</f>
        <v>5.4828106835930539</v>
      </c>
      <c r="I125" s="95" cm="1">
        <f t="array" ref="I125">IFERROR(SUMPRODUCT((Table1[Region]=$I$117)*(Table1[Group]=$AJ125)*(Table1[Avg_DCCH_70percDH])*(Table1[SumHD_TJ]/(I99*1000))),0)</f>
        <v>7.8355418621597783</v>
      </c>
      <c r="J125" s="95" cm="1">
        <f t="array" ref="J125">IFERROR(SUMPRODUCT((Table1[Region]=$J$117)*(Table1[Group]=$AJ125)*(Table1[Avg_DCCH_70percDH])*(Table1[SumHD_TJ]/(J99*1000))),0)</f>
        <v>7.2988617142554144</v>
      </c>
      <c r="K125" s="95" cm="1">
        <f t="array" ref="K125">IFERROR(SUMPRODUCT((Table1[Region]=$K$117)*(Table1[Group]=$AJ125)*(Table1[Avg_DCCH_70percDH])*(Table1[SumHD_TJ]/(K99*1000))),0)</f>
        <v>10.185332498608796</v>
      </c>
      <c r="L125" s="95" cm="1">
        <f t="array" ref="L125">IFERROR(SUMPRODUCT((Table1[Region]=$L$117)*(Table1[Group]=$AJ125)*(Table1[Avg_DCCH_70percDH])*(Table1[SumHD_TJ]/(L99*1000))),0)</f>
        <v>7.1890341182123976</v>
      </c>
      <c r="M125" s="95" cm="1">
        <f t="array" ref="M125">IFERROR(SUMPRODUCT((Table1[Region]=$M$117)*(Table1[Group]=$AJ125)*(Table1[Avg_DCCH_70percDH])*(Table1[SumHD_TJ]/(M99*1000))),0)</f>
        <v>10.195644499689248</v>
      </c>
      <c r="N125" s="95" cm="1">
        <f t="array" ref="N125">IFERROR(SUMPRODUCT((Table1[Region]=$N$117)*(Table1[Group]=$AJ125)*(Table1[Avg_DCCH_70percDH])*(Table1[SumHD_TJ]/(N99*1000))),0)</f>
        <v>8.2304011281729892</v>
      </c>
      <c r="O125" s="95" cm="1">
        <f t="array" ref="O125">IFERROR(SUMPRODUCT((Table1[Region]=$O$117)*(Table1[Group]=$AJ125)*(Table1[Avg_DCCH_70percDH])*(Table1[SumHD_TJ]/(O99*1000))),0)</f>
        <v>6.6835790261334171</v>
      </c>
      <c r="P125" s="95" cm="1">
        <f t="array" ref="P125">IFERROR(SUMPRODUCT((Table1[Region]=$P$117)*(Table1[Group]=$AJ125)*(Table1[Avg_DCCH_70percDH])*(Table1[SumHD_TJ]/(P99*1000))),0)</f>
        <v>7.2919206189034647</v>
      </c>
      <c r="Q125" s="95" cm="1">
        <f t="array" ref="Q125">IFERROR(SUMPRODUCT((Table1[Region]=$Q$117)*(Table1[Group]=$AJ125)*(Table1[Avg_DCCH_70percDH])*(Table1[SumHD_TJ]/(Q99*1000))),0)</f>
        <v>0</v>
      </c>
      <c r="R125" s="95" cm="1">
        <f t="array" ref="R125">IFERROR(SUMPRODUCT((Table1[Region]=$R$117)*(Table1[Group]=$AJ125)*(Table1[Avg_DCCH_70percDH])*(Table1[SumHD_TJ]/(R99*1000))),0)</f>
        <v>9.545425187128636</v>
      </c>
      <c r="S125" s="95" cm="1">
        <f t="array" ref="S125">IFERROR(SUMPRODUCT((Table1[Region]=$S$117)*(Table1[Group]=$AJ125)*(Table1[Avg_DCCH_70percDH])*(Table1[SumHD_TJ]/(S99*1000))),0)</f>
        <v>7.5721431026495507</v>
      </c>
      <c r="T125" s="95" cm="1">
        <f t="array" ref="T125">IFERROR(SUMPRODUCT((Table1[Region]=$T$117)*(Table1[Group]=$AJ125)*(Table1[Avg_DCCH_70percDH])*(Table1[SumHD_TJ]/(T99*1000))),0)</f>
        <v>9.0934221694109656</v>
      </c>
      <c r="U125" s="95" cm="1">
        <f t="array" ref="U125">IFERROR(SUMPRODUCT((Table1[Region]=$U$117)*(Table1[Group]=$AJ125)*(Table1[Avg_DCCH_70percDH])*(Table1[SumHD_TJ]/(U99*1000))),0)</f>
        <v>7.4655914499542337</v>
      </c>
      <c r="V125" s="95" cm="1">
        <f t="array" ref="V125">IFERROR(SUMPRODUCT((Table1[Region]=$V$117)*(Table1[Group]=$AJ125)*(Table1[Avg_DCCH_70percDH])*(Table1[SumHD_TJ]/(V99*1000))),0)</f>
        <v>5.5791742803539117</v>
      </c>
      <c r="W125" s="95" cm="1">
        <f t="array" ref="W125">IFERROR(SUMPRODUCT((Table1[Region]=$W$117)*(Table1[Group]=$AJ125)*(Table1[Avg_DCCH_70percDH])*(Table1[SumHD_TJ]/(W99*1000))),0)</f>
        <v>7.1698888888888863</v>
      </c>
      <c r="X125" s="95" cm="1">
        <f t="array" ref="X125">IFERROR(SUMPRODUCT((Table1[Region]=$X$117)*(Table1[Group]=$AJ125)*(Table1[Avg_DCCH_70percDH])*(Table1[SumHD_TJ]/(X99*1000))),0)</f>
        <v>7.2735033795264892</v>
      </c>
      <c r="Y125" s="95" cm="1">
        <f t="array" ref="Y125">IFERROR(SUMPRODUCT((Table1[Region]=$Y$117)*(Table1[Group]=$AJ125)*(Table1[Avg_DCCH_70percDH])*(Table1[SumHD_TJ]/(Y99*1000))),0)</f>
        <v>8.9064180692590451</v>
      </c>
      <c r="Z125" s="95" cm="1">
        <f t="array" ref="Z125">IFERROR(SUMPRODUCT((Table1[Region]=$Z$117)*(Table1[Group]=$AJ125)*(Table1[Avg_DCCH_70percDH])*(Table1[SumHD_TJ]/(Z99*1000))),0)</f>
        <v>7.3587967726298995</v>
      </c>
      <c r="AA125" s="95" cm="1">
        <f t="array" ref="AA125">IFERROR(SUMPRODUCT((Table1[Region]=$AA$117)*(Table1[Group]=$AJ125)*(Table1[Avg_DCCH_70percDH])*(Table1[SumHD_TJ]/(AA99*1000))),0)</f>
        <v>9.1018128505864357</v>
      </c>
      <c r="AB125" s="95" cm="1">
        <f t="array" ref="AB125">IFERROR(SUMPRODUCT((Table1[Region]=$AB$117)*(Table1[Group]=$AJ125)*(Table1[Avg_DCCH_70percDH])*(Table1[SumHD_TJ]/(AB99*1000))),0)</f>
        <v>7.3353377069035126</v>
      </c>
      <c r="AC125" s="95" cm="1">
        <f t="array" ref="AC125">IFERROR(SUMPRODUCT((Table1[Region]=$AC$117)*(Table1[Group]=$AJ125)*(Table1[Avg_DCCH_70percDH])*(Table1[SumHD_TJ]/(AC99*1000))),0)</f>
        <v>8.5219264413518871</v>
      </c>
      <c r="AD125" s="95" cm="1">
        <f t="array" ref="AD125">IFERROR(SUMPRODUCT((Table1[Region]=$AD$117)*(Table1[Group]=$AJ125)*(Table1[Avg_DCCH_70percDH])*(Table1[SumHD_TJ]/(AD99*1000))),0)</f>
        <v>8.5826652399374446</v>
      </c>
      <c r="AE125" s="95" cm="1">
        <f t="array" ref="AE125">IFERROR(SUMPRODUCT((Table1[Region]=$AE$117)*(Table1[Group]=$AJ125)*(Table1[Avg_DCCH_70percDH])*(Table1[SumHD_TJ]/(AE99*1000))),0)</f>
        <v>8.3501517865560491</v>
      </c>
      <c r="AF125" s="95" cm="1">
        <f t="array" ref="AF125">IFERROR(SUMPRODUCT((Table1[Region]=$AF$117)*(Table1[Group]=$AJ125)*(Table1[Avg_DCCH_70percDH])*(Table1[SumHD_TJ]/(AF99*1000))),0)</f>
        <v>8.0121217012347685</v>
      </c>
      <c r="AG125" s="95" cm="1">
        <f t="array" ref="AG125">IFERROR(SUMPRODUCT((Table1[Region]=$AG$117)*(Table1[Group]=$AJ125)*(Table1[Avg_DCCH_70percDH])*(Table1[SumHD_TJ]/(AG99*1000))),0)</f>
        <v>6.5460284408329095</v>
      </c>
      <c r="AH125" s="44" t="str">
        <f>C89</f>
        <v>URBAN_3_DH</v>
      </c>
      <c r="AJ125">
        <v>2</v>
      </c>
    </row>
    <row r="126" spans="3:53" ht="15.75" thickBot="1">
      <c r="C126" s="90"/>
      <c r="D126" s="89" t="s">
        <v>542</v>
      </c>
      <c r="E126" s="60" t="s">
        <v>55</v>
      </c>
      <c r="F126" s="60">
        <v>2020</v>
      </c>
      <c r="G126" s="67"/>
      <c r="H126" s="94" cm="1">
        <f t="array" ref="H126">IFERROR(SUMPRODUCT((Table1[Region]=$H$117)*(Table1[Group]=$AJ126)*(Table1[Avg_DCCH_70percDH])*(Table1[SumHD_TJ]/(H100*1000))),0)</f>
        <v>16.045155624434976</v>
      </c>
      <c r="I126" s="94" cm="1">
        <f t="array" ref="I126">IFERROR(SUMPRODUCT((Table1[Region]=$I$117)*(Table1[Group]=$AJ126)*(Table1[Avg_DCCH_70percDH])*(Table1[SumHD_TJ]/(I100*1000))),0)</f>
        <v>29.94</v>
      </c>
      <c r="J126" s="94" cm="1">
        <f t="array" ref="J126">IFERROR(SUMPRODUCT((Table1[Region]=$J$117)*(Table1[Group]=$AJ126)*(Table1[Avg_DCCH_70percDH])*(Table1[SumHD_TJ]/(J100*1000))),0)</f>
        <v>17.403051615445229</v>
      </c>
      <c r="K126" s="94" cm="1">
        <f t="array" ref="K126">IFERROR(SUMPRODUCT((Table1[Region]=$K$117)*(Table1[Group]=$AJ126)*(Table1[Avg_DCCH_70percDH])*(Table1[SumHD_TJ]/(K100*1000))),0)</f>
        <v>17.1584569676059</v>
      </c>
      <c r="L126" s="94" cm="1">
        <f t="array" ref="L126">IFERROR(SUMPRODUCT((Table1[Region]=$L$117)*(Table1[Group]=$AJ126)*(Table1[Avg_DCCH_70percDH])*(Table1[SumHD_TJ]/(L100*1000))),0)</f>
        <v>14.364492067909826</v>
      </c>
      <c r="M126" s="94" cm="1">
        <f t="array" ref="M126">IFERROR(SUMPRODUCT((Table1[Region]=$M$117)*(Table1[Group]=$AJ126)*(Table1[Avg_DCCH_70percDH])*(Table1[SumHD_TJ]/(M100*1000))),0)</f>
        <v>18.49577906018137</v>
      </c>
      <c r="N126" s="94" cm="1">
        <f t="array" ref="N126">IFERROR(SUMPRODUCT((Table1[Region]=$N$117)*(Table1[Group]=$AJ126)*(Table1[Avg_DCCH_70percDH])*(Table1[SumHD_TJ]/(N100*1000))),0)</f>
        <v>14.615290217280425</v>
      </c>
      <c r="O126" s="94" cm="1">
        <f t="array" ref="O126">IFERROR(SUMPRODUCT((Table1[Region]=$O$117)*(Table1[Group]=$AJ126)*(Table1[Avg_DCCH_70percDH])*(Table1[SumHD_TJ]/(O100*1000))),0)</f>
        <v>19.058494749124854</v>
      </c>
      <c r="P126" s="94" cm="1">
        <f t="array" ref="P126">IFERROR(SUMPRODUCT((Table1[Region]=$P$117)*(Table1[Group]=$AJ126)*(Table1[Avg_DCCH_70percDH])*(Table1[SumHD_TJ]/(P100*1000))),0)</f>
        <v>15.487849561001179</v>
      </c>
      <c r="Q126" s="94" cm="1">
        <f t="array" ref="Q126">IFERROR(SUMPRODUCT((Table1[Region]=$Q$117)*(Table1[Group]=$AJ126)*(Table1[Avg_DCCH_70percDH])*(Table1[SumHD_TJ]/(Q100*1000))),0)</f>
        <v>15.209251899473992</v>
      </c>
      <c r="R126" s="94" cm="1">
        <f t="array" ref="R126">IFERROR(SUMPRODUCT((Table1[Region]=$R$117)*(Table1[Group]=$AJ126)*(Table1[Avg_DCCH_70percDH])*(Table1[SumHD_TJ]/(R100*1000))),0)</f>
        <v>13.498396885285384</v>
      </c>
      <c r="S126" s="94" cm="1">
        <f t="array" ref="S126">IFERROR(SUMPRODUCT((Table1[Region]=$S$117)*(Table1[Group]=$AJ126)*(Table1[Avg_DCCH_70percDH])*(Table1[SumHD_TJ]/(S100*1000))),0)</f>
        <v>18.495301609517146</v>
      </c>
      <c r="T126" s="94" cm="1">
        <f t="array" ref="T126">IFERROR(SUMPRODUCT((Table1[Region]=$T$117)*(Table1[Group]=$AJ126)*(Table1[Avg_DCCH_70percDH])*(Table1[SumHD_TJ]/(T100*1000))),0)</f>
        <v>17.136365252166186</v>
      </c>
      <c r="U126" s="94" cm="1">
        <f t="array" ref="U126">IFERROR(SUMPRODUCT((Table1[Region]=$U$117)*(Table1[Group]=$AJ126)*(Table1[Avg_DCCH_70percDH])*(Table1[SumHD_TJ]/(U100*1000))),0)</f>
        <v>13.347597893454658</v>
      </c>
      <c r="V126" s="94" cm="1">
        <f t="array" ref="V126">IFERROR(SUMPRODUCT((Table1[Region]=$V$117)*(Table1[Group]=$AJ126)*(Table1[Avg_DCCH_70percDH])*(Table1[SumHD_TJ]/(V100*1000))),0)</f>
        <v>12.776273056561717</v>
      </c>
      <c r="W126" s="94" cm="1">
        <f t="array" ref="W126">IFERROR(SUMPRODUCT((Table1[Region]=$W$117)*(Table1[Group]=$AJ126)*(Table1[Avg_DCCH_70percDH])*(Table1[SumHD_TJ]/(W100*1000))),0)</f>
        <v>15.641252410246993</v>
      </c>
      <c r="X126" s="94" cm="1">
        <f t="array" ref="X126">IFERROR(SUMPRODUCT((Table1[Region]=$X$117)*(Table1[Group]=$AJ126)*(Table1[Avg_DCCH_70percDH])*(Table1[SumHD_TJ]/(X100*1000))),0)</f>
        <v>13.983005439709881</v>
      </c>
      <c r="Y126" s="94" cm="1">
        <f t="array" ref="Y126">IFERROR(SUMPRODUCT((Table1[Region]=$Y$117)*(Table1[Group]=$AJ126)*(Table1[Avg_DCCH_70percDH])*(Table1[SumHD_TJ]/(Y100*1000))),0)</f>
        <v>12.70289045199948</v>
      </c>
      <c r="Z126" s="94" cm="1">
        <f t="array" ref="Z126">IFERROR(SUMPRODUCT((Table1[Region]=$Z$117)*(Table1[Group]=$AJ126)*(Table1[Avg_DCCH_70percDH])*(Table1[SumHD_TJ]/(Z100*1000))),0)</f>
        <v>15.35648207400115</v>
      </c>
      <c r="AA126" s="94" cm="1">
        <f t="array" ref="AA126">IFERROR(SUMPRODUCT((Table1[Region]=$AA$117)*(Table1[Group]=$AJ126)*(Table1[Avg_DCCH_70percDH])*(Table1[SumHD_TJ]/(AA100*1000))),0)</f>
        <v>15.776876336421953</v>
      </c>
      <c r="AB126" s="94" cm="1">
        <f t="array" ref="AB126">IFERROR(SUMPRODUCT((Table1[Region]=$AB$117)*(Table1[Group]=$AJ126)*(Table1[Avg_DCCH_70percDH])*(Table1[SumHD_TJ]/(AB100*1000))),0)</f>
        <v>15.898886317616434</v>
      </c>
      <c r="AC126" s="94" cm="1">
        <f t="array" ref="AC126">IFERROR(SUMPRODUCT((Table1[Region]=$AC$117)*(Table1[Group]=$AJ126)*(Table1[Avg_DCCH_70percDH])*(Table1[SumHD_TJ]/(AC100*1000))),0)</f>
        <v>15.970828274067649</v>
      </c>
      <c r="AD126" s="94" cm="1">
        <f t="array" ref="AD126">IFERROR(SUMPRODUCT((Table1[Region]=$AD$117)*(Table1[Group]=$AJ126)*(Table1[Avg_DCCH_70percDH])*(Table1[SumHD_TJ]/(AD100*1000))),0)</f>
        <v>13.941749084249086</v>
      </c>
      <c r="AE126" s="94" cm="1">
        <f t="array" ref="AE126">IFERROR(SUMPRODUCT((Table1[Region]=$AE$117)*(Table1[Group]=$AJ126)*(Table1[Avg_DCCH_70percDH])*(Table1[SumHD_TJ]/(AE100*1000))),0)</f>
        <v>15.492193749999998</v>
      </c>
      <c r="AF126" s="94" cm="1">
        <f t="array" ref="AF126">IFERROR(SUMPRODUCT((Table1[Region]=$AF$117)*(Table1[Group]=$AJ126)*(Table1[Avg_DCCH_70percDH])*(Table1[SumHD_TJ]/(AF100*1000))),0)</f>
        <v>15.820156500522828</v>
      </c>
      <c r="AG126" s="94" cm="1">
        <f t="array" ref="AG126">IFERROR(SUMPRODUCT((Table1[Region]=$AG$117)*(Table1[Group]=$AJ126)*(Table1[Avg_DCCH_70percDH])*(Table1[SumHD_TJ]/(AG100*1000))),0)</f>
        <v>14.657300873246889</v>
      </c>
      <c r="AH126" s="91" t="str">
        <f>C90</f>
        <v>URBAN_3_DH</v>
      </c>
      <c r="AJ126">
        <v>3</v>
      </c>
    </row>
    <row r="127" spans="3:53" ht="15">
      <c r="C127" s="92"/>
      <c r="D127" s="42" t="s">
        <v>542</v>
      </c>
      <c r="E127" s="46" t="s">
        <v>55</v>
      </c>
      <c r="F127" s="46">
        <v>2020</v>
      </c>
      <c r="G127" s="67" cm="1">
        <f t="array" ref="G127">IFERROR(SUMPRODUCT((Table1[Group]=AJ127)*(Table1[Avg_DCCH_50percDH])*(Table1[SumHD_TJ]/(G97*1000))),0)</f>
        <v>3.0407225378419636</v>
      </c>
      <c r="H127" s="96" cm="1">
        <f t="array" ref="H127">IFERROR(SUMPRODUCT((Table1[Region]=$H$117)*(Table1[Group]=$AJ127)*(Table1[Avg_DCCH_50percDH])*(Table1[SumHD_TJ]/(H97*1000))),0)</f>
        <v>0</v>
      </c>
      <c r="I127" s="96" cm="1">
        <f t="array" ref="I127">IFERROR(SUMPRODUCT((Table1[Region]=$I$117)*(Table1[Group]=$AJ127)*(Table1[Avg_DCCH_50percDH])*(Table1[SumHD_TJ]/(I97*1000))),0)</f>
        <v>3.13</v>
      </c>
      <c r="J127" s="96" cm="1">
        <f t="array" ref="J127">IFERROR(SUMPRODUCT((Table1[Region]=$J$117)*(Table1[Group]=$AJ127)*(Table1[Avg_DCCH_50percDH])*(Table1[SumHD_TJ]/(J97*1000))),0)</f>
        <v>0</v>
      </c>
      <c r="K127" s="96" cm="1">
        <f t="array" ref="K127">IFERROR(SUMPRODUCT((Table1[Region]=$K$117)*(Table1[Group]=$AJ127)*(Table1[Avg_DCCH_50percDH])*(Table1[SumHD_TJ]/(K97*1000))),0)</f>
        <v>0</v>
      </c>
      <c r="L127" s="96" cm="1">
        <f t="array" ref="L127">IFERROR(SUMPRODUCT((Table1[Region]=$L$117)*(Table1[Group]=$AJ127)*(Table1[Avg_DCCH_50percDH])*(Table1[SumHD_TJ]/(L97*1000))),0)</f>
        <v>0</v>
      </c>
      <c r="M127" s="96" cm="1">
        <f t="array" ref="M127">IFERROR(SUMPRODUCT((Table1[Region]=$M$117)*(Table1[Group]=$AJ127)*(Table1[Avg_DCCH_50percDH])*(Table1[SumHD_TJ]/(M97*1000))),0)</f>
        <v>0</v>
      </c>
      <c r="N127" s="96" cm="1">
        <f t="array" ref="N127">IFERROR(SUMPRODUCT((Table1[Region]=$N$117)*(Table1[Group]=$AJ127)*(Table1[Avg_DCCH_50percDH])*(Table1[SumHD_TJ]/(N97*1000))),0)</f>
        <v>0</v>
      </c>
      <c r="O127" s="96" cm="1">
        <f t="array" ref="O127">IFERROR(SUMPRODUCT((Table1[Region]=$O$117)*(Table1[Group]=$AJ127)*(Table1[Avg_DCCH_50percDH])*(Table1[SumHD_TJ]/(O97*1000))),0)</f>
        <v>0</v>
      </c>
      <c r="P127" s="96" cm="1">
        <f t="array" ref="P127">IFERROR(SUMPRODUCT((Table1[Region]=$P$117)*(Table1[Group]=$AJ127)*(Table1[Avg_DCCH_50percDH])*(Table1[SumHD_TJ]/(P97*1000))),0)</f>
        <v>0</v>
      </c>
      <c r="Q127" s="96" cm="1">
        <f t="array" ref="Q127">IFERROR(SUMPRODUCT((Table1[Region]=$Q$117)*(Table1[Group]=$AJ127)*(Table1[Avg_DCCH_50percDH])*(Table1[SumHD_TJ]/(Q97*1000))),0)</f>
        <v>0</v>
      </c>
      <c r="R127" s="96" cm="1">
        <f t="array" ref="R127">IFERROR(SUMPRODUCT((Table1[Region]=$R$117)*(Table1[Group]=$AJ127)*(Table1[Avg_DCCH_50percDH])*(Table1[SumHD_TJ]/(R97*1000))),0)</f>
        <v>0</v>
      </c>
      <c r="S127" s="96" cm="1">
        <f t="array" ref="S127">IFERROR(SUMPRODUCT((Table1[Region]=$R$117)*(Table1[Group]=$AJ127)*(Table1[Avg_DCCH_50percDH])*(Table1[SumHD_TJ]/(S97*1000))),0)</f>
        <v>0</v>
      </c>
      <c r="T127" s="96" cm="1">
        <f t="array" ref="T127">IFERROR(SUMPRODUCT((Table1[Region]=$T$117)*(Table1[Group]=$AJ127)*(Table1[Avg_DCCH_50percDH])*(Table1[SumHD_TJ]/(T97*1000))),0)</f>
        <v>0</v>
      </c>
      <c r="U127" s="96" cm="1">
        <f t="array" ref="U127">IFERROR(SUMPRODUCT((Table1[Region]=$U$117)*(Table1[Group]=$AJ127)*(Table1[Avg_DCCH_50percDH])*(Table1[SumHD_TJ]/(U97*1000))),0)</f>
        <v>2.94</v>
      </c>
      <c r="V127" s="96" cm="1">
        <f t="array" ref="V127">IFERROR(SUMPRODUCT((Table1[Region]=$V$117)*(Table1[Group]=$AJ127)*(Table1[Avg_DCCH_50percDH])*(Table1[SumHD_TJ]/(V97*1000))),0)</f>
        <v>0</v>
      </c>
      <c r="W127" s="96" cm="1">
        <f t="array" ref="W127">IFERROR(SUMPRODUCT((Table1[Region]=$W$117)*(Table1[Group]=$AJ127)*(Table1[Avg_DCCH_50percDH])*(Table1[SumHD_TJ]/(W97*1000))),0)</f>
        <v>3.23</v>
      </c>
      <c r="X127" s="96" cm="1">
        <f t="array" ref="X127">IFERROR(SUMPRODUCT((Table1[Region]=$X$117)*(Table1[Group]=$AJ127)*(Table1[Avg_DCCH_50percDH])*(Table1[SumHD_TJ]/(X97*1000))),0)</f>
        <v>0</v>
      </c>
      <c r="Y127" s="96" cm="1">
        <f t="array" ref="Y127">IFERROR(SUMPRODUCT((Table1[Region]=$Y$117)*(Table1[Group]=$AJ127)*(Table1[Avg_DCCH_50percDH])*(Table1[SumHD_TJ]/(Y97*1000))),0)</f>
        <v>2.4500000000000002</v>
      </c>
      <c r="Z127" s="96" cm="1">
        <f t="array" ref="Z127">IFERROR(SUMPRODUCT((Table1[Region]=$Z$117)*(Table1[Group]=$AJ127)*(Table1[Avg_DCCH_50percDH])*(Table1[SumHD_TJ]/(Z97*1000))),0)</f>
        <v>2.64</v>
      </c>
      <c r="AA127" s="96" cm="1">
        <f t="array" ref="AA127">IFERROR(SUMPRODUCT((Table1[Region]=$AA$117)*(Table1[Group]=$AJ127)*(Table1[Avg_DCCH_50percDH])*(Table1[SumHD_TJ]/(AA97*1000))),0)</f>
        <v>0</v>
      </c>
      <c r="AB127" s="96" cm="1">
        <f t="array" ref="AB127">IFERROR(SUMPRODUCT((Table1[Region]=$AB$117)*(Table1[Group]=$AJ127)*(Table1[Avg_DCCH_50percDH])*(Table1[SumHD_TJ]/(AB97*1000))),0)</f>
        <v>0</v>
      </c>
      <c r="AC127" s="96" cm="1">
        <f t="array" ref="AC127">IFERROR(SUMPRODUCT((Table1[Region]=$AC$117)*(Table1[Group]=$AJ127)*(Table1[Avg_DCCH_50percDH])*(Table1[SumHD_TJ]/(AC97*1000))),0)</f>
        <v>0</v>
      </c>
      <c r="AD127" s="96" cm="1">
        <f t="array" ref="AD127">IFERROR(SUMPRODUCT((Table1[Region]=$AD$117)*(Table1[Group]=$AJ127)*(Table1[Avg_DCCH_50percDH])*(Table1[SumHD_TJ]/(AD97*1000))),0)</f>
        <v>0</v>
      </c>
      <c r="AE127" s="96" cm="1">
        <f t="array" ref="AE127">IFERROR(SUMPRODUCT((Table1[Region]=$AE$117)*(Table1[Group]=$AJ127)*(Table1[Avg_DCCH_50percDH])*(Table1[SumHD_TJ]/(AE97*1000))),0)</f>
        <v>0</v>
      </c>
      <c r="AF127" s="96" cm="1">
        <f t="array" ref="AF127">IFERROR(SUMPRODUCT((Table1[Region]=$AF$117)*(Table1[Group]=$AJ127)*(Table1[Avg_DCCH_50percDH])*(Table1[SumHD_TJ]/(AF97*1000))),0)</f>
        <v>0</v>
      </c>
      <c r="AG127" s="96" cm="1">
        <f t="array" ref="AG127">IFERROR(SUMPRODUCT((Table1[Region]=$AG$117)*(Table1[Group]=$AJ127)*(Table1[Avg_DCCH_50percDH])*(Table1[SumHD_TJ]/(AG97*1000))),0)</f>
        <v>0</v>
      </c>
      <c r="AH127" s="45" t="e">
        <f>#REF!</f>
        <v>#REF!</v>
      </c>
      <c r="AJ127">
        <v>0</v>
      </c>
    </row>
    <row r="128" spans="3:53" ht="15">
      <c r="C128" s="57"/>
      <c r="D128" s="70" t="s">
        <v>542</v>
      </c>
      <c r="E128" s="67" t="s">
        <v>55</v>
      </c>
      <c r="F128" s="67">
        <v>2020</v>
      </c>
      <c r="G128" s="67" cm="1">
        <f t="array" ref="G128">IFERROR(SUMPRODUCT((Table1[Group]=AJ128)*(Table1[Avg_DCCH_50percDH])*(Table1[SumHD_TJ]/(G98*1000))),0)</f>
        <v>3.2309865999024647</v>
      </c>
      <c r="H128" s="93" cm="1">
        <f t="array" ref="H128">IFERROR(SUMPRODUCT((Table1[Region]=$H$117)*(Table1[Group]=$AJ128)*(Table1[Avg_DCCH_50percDH])*(Table1[SumHD_TJ]/(H98*1000))),0)</f>
        <v>0</v>
      </c>
      <c r="I128" s="93" cm="1">
        <f t="array" ref="I128">IFERROR(SUMPRODUCT((Table1[Region]=$I$117)*(Table1[Group]=$AJ128)*(Table1[Avg_DCCH_50percDH])*(Table1[SumHD_TJ]/(I98*1000))),0)</f>
        <v>4.3617632297402631</v>
      </c>
      <c r="J128" s="93" cm="1">
        <f t="array" ref="J128">IFERROR(SUMPRODUCT((Table1[Region]=$J$117)*(Table1[Group]=$AJ128)*(Table1[Avg_DCCH_50percDH])*(Table1[SumHD_TJ]/(J98*1000))),0)</f>
        <v>2.4503708143830121</v>
      </c>
      <c r="K128" s="93" cm="1">
        <f t="array" ref="K128">IFERROR(SUMPRODUCT((Table1[Region]=$K$117)*(Table1[Group]=$AJ128)*(Table1[Avg_DCCH_50percDH])*(Table1[SumHD_TJ]/(K98*1000))),0)</f>
        <v>2.5445523687345375</v>
      </c>
      <c r="L128" s="93" cm="1">
        <f t="array" ref="L128">IFERROR(SUMPRODUCT((Table1[Region]=$L$117)*(Table1[Group]=$AJ128)*(Table1[Avg_DCCH_50percDH])*(Table1[SumHD_TJ]/(L98*1000))),0)</f>
        <v>2.5751231692870986</v>
      </c>
      <c r="M128" s="93" cm="1">
        <f t="array" ref="M128">IFERROR(SUMPRODUCT((Table1[Region]=$M$117)*(Table1[Group]=$AJ128)*(Table1[Avg_DCCH_50percDH])*(Table1[SumHD_TJ]/(M98*1000))),0)</f>
        <v>3.3725810638655869</v>
      </c>
      <c r="N128" s="93" cm="1">
        <f t="array" ref="N128">IFERROR(SUMPRODUCT((Table1[Region]=$N$117)*(Table1[Group]=$AJ128)*(Table1[Avg_DCCH_50percDH])*(Table1[SumHD_TJ]/(N98*1000))),0)</f>
        <v>2.7560777420153499</v>
      </c>
      <c r="O128" s="93" cm="1">
        <f t="array" ref="O128">IFERROR(SUMPRODUCT((Table1[Region]=$O$117)*(Table1[Group]=$AJ128)*(Table1[Avg_DCCH_50percDH])*(Table1[SumHD_TJ]/(O98*1000))),0)</f>
        <v>2.6909484008064073</v>
      </c>
      <c r="P128" s="93" cm="1">
        <f t="array" ref="P128">IFERROR(SUMPRODUCT((Table1[Region]=$P$117)*(Table1[Group]=$AJ128)*(Table1[Avg_DCCH_50percDH])*(Table1[SumHD_TJ]/(P98*1000))),0)</f>
        <v>2.8990957144788427</v>
      </c>
      <c r="Q128" s="93" cm="1">
        <f t="array" ref="Q128">IFERROR(SUMPRODUCT((Table1[Region]=$Q$117)*(Table1[Group]=$AJ128)*(Table1[Avg_DCCH_50percDH])*(Table1[SumHD_TJ]/(Q98*1000))),0)</f>
        <v>2.8066876372485012</v>
      </c>
      <c r="R128" s="93" cm="1">
        <f t="array" ref="R128">IFERROR(SUMPRODUCT((Table1[Region]=$R$117)*(Table1[Group]=$AJ128)*(Table1[Avg_DCCH_50percDH])*(Table1[SumHD_TJ]/(R98*1000))),0)</f>
        <v>3.2700493932794021</v>
      </c>
      <c r="S128" s="93" cm="1">
        <f t="array" ref="S128">IFERROR(SUMPRODUCT((Table1[Region]=$S$117)*(Table1[Group]=$AJ128)*(Table1[Avg_DCCH_50percDH])*(Table1[SumHD_TJ]/(S98*1000))),0)</f>
        <v>3.3485069137731882</v>
      </c>
      <c r="T128" s="93" cm="1">
        <f t="array" ref="T128">IFERROR(SUMPRODUCT((Table1[Region]=$T$117)*(Table1[Group]=$AJ128)*(Table1[Avg_DCCH_50percDH])*(Table1[SumHD_TJ]/(T98*1000))),0)</f>
        <v>4.3774391001739987</v>
      </c>
      <c r="U128" s="93" cm="1">
        <f t="array" ref="U128">IFERROR(SUMPRODUCT((Table1[Region]=$U$117)*(Table1[Group]=$AJ128)*(Table1[Avg_DCCH_50percDH])*(Table1[SumHD_TJ]/(U98*1000))),0)</f>
        <v>3.2276063528415433</v>
      </c>
      <c r="V128" s="93" cm="1">
        <f t="array" ref="V128">IFERROR(SUMPRODUCT((Table1[Region]=$V$117)*(Table1[Group]=$AJ128)*(Table1[Avg_DCCH_50percDH])*(Table1[SumHD_TJ]/(V98*1000))),0)</f>
        <v>0</v>
      </c>
      <c r="W128" s="93" cm="1">
        <f t="array" ref="W128">IFERROR(SUMPRODUCT((Table1[Region]=$W$117)*(Table1[Group]=$AJ128)*(Table1[Avg_DCCH_50percDH])*(Table1[SumHD_TJ]/(W98*1000))),0)</f>
        <v>1.2500882629107981</v>
      </c>
      <c r="X128" s="93" cm="1">
        <f t="array" ref="X128">IFERROR(SUMPRODUCT((Table1[Region]=$X$117)*(Table1[Group]=$AJ128)*(Table1[Avg_DCCH_50percDH])*(Table1[SumHD_TJ]/(X98*1000))),0)</f>
        <v>4.2940457384750399</v>
      </c>
      <c r="Y128" s="93" cm="1">
        <f t="array" ref="Y128">IFERROR(SUMPRODUCT((Table1[Region]=$Y$117)*(Table1[Group]=$AJ128)*(Table1[Avg_DCCH_50percDH])*(Table1[SumHD_TJ]/(Y98*1000))),0)</f>
        <v>3.0074170765544208</v>
      </c>
      <c r="Z128" s="93" cm="1">
        <f t="array" ref="Z128">IFERROR(SUMPRODUCT((Table1[Region]=$Z$117)*(Table1[Group]=$AJ128)*(Table1[Avg_DCCH_50percDH])*(Table1[SumHD_TJ]/(Z98*1000))),0)</f>
        <v>3.6103879498534273</v>
      </c>
      <c r="AA128" s="93" cm="1">
        <f t="array" ref="AA128">IFERROR(SUMPRODUCT((Table1[Region]=$AA$117)*(Table1[Group]=$AJ128)*(Table1[Avg_DCCH_50percDH])*(Table1[SumHD_TJ]/(AA98*1000))),0)</f>
        <v>3.6</v>
      </c>
      <c r="AB128" s="93" cm="1">
        <f t="array" ref="AB128">IFERROR(SUMPRODUCT((Table1[Region]=$AB$117)*(Table1[Group]=$AJ128)*(Table1[Avg_DCCH_50percDH])*(Table1[SumHD_TJ]/(AB98*1000))),0)</f>
        <v>2.9590503192848017</v>
      </c>
      <c r="AC128" s="93" cm="1">
        <f t="array" ref="AC128">IFERROR(SUMPRODUCT((Table1[Region]=$AC$117)*(Table1[Group]=$AJ128)*(Table1[Avg_DCCH_50percDH])*(Table1[SumHD_TJ]/(AC98*1000))),0)</f>
        <v>3.7756996903069151</v>
      </c>
      <c r="AD128" s="93" cm="1">
        <f t="array" ref="AD128">IFERROR(SUMPRODUCT((Table1[Region]=$AD$117)*(Table1[Group]=$AJ128)*(Table1[Avg_DCCH_50percDH])*(Table1[SumHD_TJ]/(AD98*1000))),0)</f>
        <v>2.917711210529728</v>
      </c>
      <c r="AE128" s="93" cm="1">
        <f t="array" ref="AE128">IFERROR(SUMPRODUCT((Table1[Region]=$AE$117)*(Table1[Group]=$AJ128)*(Table1[Avg_DCCH_50percDH])*(Table1[SumHD_TJ]/(AE98*1000))),0)</f>
        <v>2.4883257598111537</v>
      </c>
      <c r="AF128" s="93" cm="1">
        <f t="array" ref="AF128">IFERROR(SUMPRODUCT((Table1[Region]=$AF$117)*(Table1[Group]=$AJ128)*(Table1[Avg_DCCH_50percDH])*(Table1[SumHD_TJ]/(AF98*1000))),0)</f>
        <v>3.2851475570959323</v>
      </c>
      <c r="AG128" s="93" cm="1">
        <f t="array" ref="AG128">IFERROR(SUMPRODUCT((Table1[Region]=$AG$117)*(Table1[Group]=$AJ128)*(Table1[Avg_DCCH_50percDH])*(Table1[SumHD_TJ]/(AG98*1000))),0)</f>
        <v>3.6058670880811783</v>
      </c>
      <c r="AH128" s="44" t="e">
        <f>#REF!</f>
        <v>#REF!</v>
      </c>
      <c r="AJ128">
        <v>1</v>
      </c>
    </row>
    <row r="129" spans="3:36" ht="15">
      <c r="C129" s="57"/>
      <c r="D129" s="70" t="s">
        <v>542</v>
      </c>
      <c r="E129" s="67" t="s">
        <v>55</v>
      </c>
      <c r="F129" s="67">
        <v>2020</v>
      </c>
      <c r="G129" s="67" cm="1">
        <f t="array" ref="G129">IFERROR(SUMPRODUCT((Table1[Group]=AJ129)*(Table1[Avg_DCCH_50percDH])*(Table1[SumHD_TJ]/(G99*1000))),0)</f>
        <v>5.675035529631022</v>
      </c>
      <c r="H129" s="93" cm="1">
        <f t="array" ref="H129">IFERROR(SUMPRODUCT((Table1[Region]=$H$117)*(Table1[Group]=$AJ129)*(Table1[Avg_DCCH_50percDH])*(Table1[SumHD_TJ]/(H99*1000))),0)</f>
        <v>4.0793470741361482</v>
      </c>
      <c r="I129" s="93" cm="1">
        <f t="array" ref="I129">IFERROR(SUMPRODUCT((Table1[Region]=$I$117)*(Table1[Group]=$AJ129)*(Table1[Avg_DCCH_50percDH])*(Table1[SumHD_TJ]/(I99*1000))),0)</f>
        <v>6.6593508137201018</v>
      </c>
      <c r="J129" s="93" cm="1">
        <f t="array" ref="J129">IFERROR(SUMPRODUCT((Table1[Region]=$J$117)*(Table1[Group]=$AJ129)*(Table1[Avg_DCCH_50percDH])*(Table1[SumHD_TJ]/(J99*1000))),0)</f>
        <v>5.9571859010047978</v>
      </c>
      <c r="K129" s="93" cm="1">
        <f t="array" ref="K129">IFERROR(SUMPRODUCT((Table1[Region]=$K$117)*(Table1[Group]=$AJ129)*(Table1[Avg_DCCH_50percDH])*(Table1[SumHD_TJ]/(K99*1000))),0)</f>
        <v>8.9177191151919875</v>
      </c>
      <c r="L129" s="93" cm="1">
        <f t="array" ref="L129">IFERROR(SUMPRODUCT((Table1[Region]=$L$117)*(Table1[Group]=$AJ129)*(Table1[Avg_DCCH_50percDH])*(Table1[SumHD_TJ]/(L99*1000))),0)</f>
        <v>5.2124891878904371</v>
      </c>
      <c r="M129" s="93" cm="1">
        <f t="array" ref="M129">IFERROR(SUMPRODUCT((Table1[Region]=$M$117)*(Table1[Group]=$AJ129)*(Table1[Avg_DCCH_50percDH])*(Table1[SumHD_TJ]/(M99*1000))),0)</f>
        <v>7.2922635177128647</v>
      </c>
      <c r="N129" s="93" cm="1">
        <f t="array" ref="N129">IFERROR(SUMPRODUCT((Table1[Region]=$N$117)*(Table1[Group]=$AJ129)*(Table1[Avg_DCCH_50percDH])*(Table1[SumHD_TJ]/(N99*1000))),0)</f>
        <v>5.6395863365716092</v>
      </c>
      <c r="O129" s="93" cm="1">
        <f t="array" ref="O129">IFERROR(SUMPRODUCT((Table1[Region]=$O$117)*(Table1[Group]=$AJ129)*(Table1[Avg_DCCH_50percDH])*(Table1[SumHD_TJ]/(O99*1000))),0)</f>
        <v>5.3160711763183865</v>
      </c>
      <c r="P129" s="93" cm="1">
        <f t="array" ref="P129">IFERROR(SUMPRODUCT((Table1[Region]=$P$117)*(Table1[Group]=$AJ129)*(Table1[Avg_DCCH_50percDH])*(Table1[SumHD_TJ]/(P99*1000))),0)</f>
        <v>5.7256993897458068</v>
      </c>
      <c r="Q129" s="93" cm="1">
        <f t="array" ref="Q129">IFERROR(SUMPRODUCT((Table1[Region]=$Q$117)*(Table1[Group]=$AJ129)*(Table1[Avg_DCCH_50percDH])*(Table1[SumHD_TJ]/(Q99*1000))),0)</f>
        <v>0</v>
      </c>
      <c r="R129" s="93" cm="1">
        <f t="array" ref="R129">IFERROR(SUMPRODUCT((Table1[Region]=$R$117)*(Table1[Group]=$AJ129)*(Table1[Avg_DCCH_50percDH])*(Table1[SumHD_TJ]/(R99*1000))),0)</f>
        <v>7.0201994752681536</v>
      </c>
      <c r="S129" s="93" cm="1">
        <f t="array" ref="S129">IFERROR(SUMPRODUCT((Table1[Region]=$S$117)*(Table1[Group]=$AJ129)*(Table1[Avg_DCCH_50percDH])*(Table1[SumHD_TJ]/(S99*1000))),0)</f>
        <v>5.8743219211859472</v>
      </c>
      <c r="T129" s="93" cm="1">
        <f t="array" ref="T129">IFERROR(SUMPRODUCT((Table1[Region]=$T$117)*(Table1[Group]=$AJ129)*(Table1[Avg_DCCH_50percDH])*(Table1[SumHD_TJ]/(T99*1000))),0)</f>
        <v>7.9187124427092179</v>
      </c>
      <c r="U129" s="93" cm="1">
        <f t="array" ref="U129">IFERROR(SUMPRODUCT((Table1[Region]=$U$117)*(Table1[Group]=$AJ129)*(Table1[Avg_DCCH_50percDH])*(Table1[SumHD_TJ]/(U99*1000))),0)</f>
        <v>5.7904222976004593</v>
      </c>
      <c r="V129" s="93" cm="1">
        <f t="array" ref="V129">IFERROR(SUMPRODUCT((Table1[Region]=$V$117)*(Table1[Group]=$AJ129)*(Table1[Avg_DCCH_50percDH])*(Table1[SumHD_TJ]/(V99*1000))),0)</f>
        <v>3.7254368942816862</v>
      </c>
      <c r="W129" s="93" cm="1">
        <f t="array" ref="W129">IFERROR(SUMPRODUCT((Table1[Region]=$W$117)*(Table1[Group]=$AJ129)*(Table1[Avg_DCCH_50percDH])*(Table1[SumHD_TJ]/(W99*1000))),0)</f>
        <v>5.6967699368904174</v>
      </c>
      <c r="X129" s="93" cm="1">
        <f t="array" ref="X129">IFERROR(SUMPRODUCT((Table1[Region]=$X$117)*(Table1[Group]=$AJ129)*(Table1[Avg_DCCH_50percDH])*(Table1[SumHD_TJ]/(X99*1000))),0)</f>
        <v>6.0029456632556739</v>
      </c>
      <c r="Y129" s="93" cm="1">
        <f t="array" ref="Y129">IFERROR(SUMPRODUCT((Table1[Region]=$Y$117)*(Table1[Group]=$AJ129)*(Table1[Avg_DCCH_50percDH])*(Table1[SumHD_TJ]/(Y99*1000))),0)</f>
        <v>7.3234358676726643</v>
      </c>
      <c r="Z129" s="93" cm="1">
        <f t="array" ref="Z129">IFERROR(SUMPRODUCT((Table1[Region]=$Z$117)*(Table1[Group]=$AJ129)*(Table1[Avg_DCCH_50percDH])*(Table1[SumHD_TJ]/(Z99*1000))),0)</f>
        <v>5.6935064813222214</v>
      </c>
      <c r="AA129" s="93" cm="1">
        <f t="array" ref="AA129">IFERROR(SUMPRODUCT((Table1[Region]=$AA$117)*(Table1[Group]=$AJ129)*(Table1[Avg_DCCH_50percDH])*(Table1[SumHD_TJ]/(AA99*1000))),0)</f>
        <v>6.9997118816930151</v>
      </c>
      <c r="AB129" s="93" cm="1">
        <f t="array" ref="AB129">IFERROR(SUMPRODUCT((Table1[Region]=$AB$117)*(Table1[Group]=$AJ129)*(Table1[Avg_DCCH_50percDH])*(Table1[SumHD_TJ]/(AB99*1000))),0)</f>
        <v>5.5836077916834883</v>
      </c>
      <c r="AC129" s="93" cm="1">
        <f t="array" ref="AC129">IFERROR(SUMPRODUCT((Table1[Region]=$AC$117)*(Table1[Group]=$AJ129)*(Table1[Avg_DCCH_50percDH])*(Table1[SumHD_TJ]/(AC99*1000))),0)</f>
        <v>6.1848518886679926</v>
      </c>
      <c r="AD129" s="93" cm="1">
        <f t="array" ref="AD129">IFERROR(SUMPRODUCT((Table1[Region]=$AD$117)*(Table1[Group]=$AJ129)*(Table1[Avg_DCCH_50percDH])*(Table1[SumHD_TJ]/(AD99*1000))),0)</f>
        <v>5.9208650917771024</v>
      </c>
      <c r="AE129" s="93" cm="1">
        <f t="array" ref="AE129">IFERROR(SUMPRODUCT((Table1[Region]=$AE$117)*(Table1[Group]=$AJ129)*(Table1[Avg_DCCH_50percDH])*(Table1[SumHD_TJ]/(AE99*1000))),0)</f>
        <v>6.2626256245875371</v>
      </c>
      <c r="AF129" s="93" cm="1">
        <f t="array" ref="AF129">IFERROR(SUMPRODUCT((Table1[Region]=$AF$117)*(Table1[Group]=$AJ129)*(Table1[Avg_DCCH_50percDH])*(Table1[SumHD_TJ]/(AF99*1000))),0)</f>
        <v>6.5033419417319021</v>
      </c>
      <c r="AG129" s="93" cm="1">
        <f t="array" ref="AG129">IFERROR(SUMPRODUCT((Table1[Region]=$AG$117)*(Table1[Group]=$AJ129)*(Table1[Avg_DCCH_50percDH])*(Table1[SumHD_TJ]/(AG99*1000))),0)</f>
        <v>5.0329253428136109</v>
      </c>
      <c r="AH129" s="44" t="e">
        <f>#REF!</f>
        <v>#REF!</v>
      </c>
      <c r="AJ129">
        <v>2</v>
      </c>
    </row>
    <row r="130" spans="3:36" ht="15.75" thickBot="1">
      <c r="C130" s="90"/>
      <c r="D130" s="89" t="s">
        <v>542</v>
      </c>
      <c r="E130" s="60" t="s">
        <v>55</v>
      </c>
      <c r="F130" s="60">
        <v>2020</v>
      </c>
      <c r="G130" s="60" cm="1">
        <f t="array" ref="G130">IFERROR(SUMPRODUCT((Table1[Group]=AJ130)*(Table1[Avg_DCCH_50percDH])*(Table1[SumHD_TJ]/(G100*1000))),0)</f>
        <v>12.177971699043084</v>
      </c>
      <c r="H130" s="94" cm="1">
        <f t="array" ref="H130">IFERROR(SUMPRODUCT((Table1[Region]=$H$117)*(Table1[Group]=$AJ130)*(Table1[Avg_DCCH_50percDH])*(Table1[SumHD_TJ]/(H100*1000))),0)</f>
        <v>10.637242670799434</v>
      </c>
      <c r="I130" s="94" cm="1">
        <f t="array" ref="I130">IFERROR(SUMPRODUCT((Table1[Region]=$I$117)*(Table1[Group]=$AJ130)*(Table1[Avg_DCCH_50percDH])*(Table1[SumHD_TJ]/(I100*1000))),0)</f>
        <v>20.5</v>
      </c>
      <c r="J130" s="94" cm="1">
        <f t="array" ref="J130">IFERROR(SUMPRODUCT((Table1[Region]=$J$117)*(Table1[Group]=$AJ130)*(Table1[Avg_DCCH_50percDH])*(Table1[SumHD_TJ]/(J100*1000))),0)</f>
        <v>13.795917060677695</v>
      </c>
      <c r="K130" s="94" cm="1">
        <f t="array" ref="K130">IFERROR(SUMPRODUCT((Table1[Region]=$K$117)*(Table1[Group]=$AJ130)*(Table1[Avg_DCCH_50percDH])*(Table1[SumHD_TJ]/(K100*1000))),0)</f>
        <v>12.430990990990992</v>
      </c>
      <c r="L130" s="94" cm="1">
        <f t="array" ref="L130">IFERROR(SUMPRODUCT((Table1[Region]=$L$117)*(Table1[Group]=$AJ130)*(Table1[Avg_DCCH_50percDH])*(Table1[SumHD_TJ]/(L100*1000))),0)</f>
        <v>12.07431533537434</v>
      </c>
      <c r="M130" s="94" cm="1">
        <f t="array" ref="M130">IFERROR(SUMPRODUCT((Table1[Region]=$M$117)*(Table1[Group]=$AJ130)*(Table1[Avg_DCCH_50percDH])*(Table1[SumHD_TJ]/(M100*1000))),0)</f>
        <v>15.338120362737019</v>
      </c>
      <c r="N130" s="94" cm="1">
        <f t="array" ref="N130">IFERROR(SUMPRODUCT((Table1[Region]=$N$117)*(Table1[Group]=$AJ130)*(Table1[Avg_DCCH_50percDH])*(Table1[SumHD_TJ]/(N100*1000))),0)</f>
        <v>12.942052432928698</v>
      </c>
      <c r="O130" s="94" cm="1">
        <f t="array" ref="O130">IFERROR(SUMPRODUCT((Table1[Region]=$O$117)*(Table1[Group]=$AJ130)*(Table1[Avg_DCCH_50percDH])*(Table1[SumHD_TJ]/(O100*1000))),0)</f>
        <v>14.145046674445741</v>
      </c>
      <c r="P130" s="94" cm="1">
        <f t="array" ref="P130">IFERROR(SUMPRODUCT((Table1[Region]=$P$117)*(Table1[Group]=$AJ130)*(Table1[Avg_DCCH_50percDH])*(Table1[SumHD_TJ]/(P100*1000))),0)</f>
        <v>11.669644869610797</v>
      </c>
      <c r="Q130" s="94" cm="1">
        <f t="array" ref="Q130">IFERROR(SUMPRODUCT((Table1[Region]=$Q$117)*(Table1[Group]=$AJ130)*(Table1[Avg_DCCH_50percDH])*(Table1[SumHD_TJ]/(Q100*1000))),0)</f>
        <v>11.782901811805962</v>
      </c>
      <c r="R130" s="94" cm="1">
        <f t="array" ref="R130">IFERROR(SUMPRODUCT((Table1[Region]=$R$117)*(Table1[Group]=$AJ130)*(Table1[Avg_DCCH_50percDH])*(Table1[SumHD_TJ]/(R100*1000))),0)</f>
        <v>11.749842658746088</v>
      </c>
      <c r="S130" s="94" cm="1">
        <f t="array" ref="S130">IFERROR(SUMPRODUCT((Table1[Region]=$S$117)*(Table1[Group]=$AJ130)*(Table1[Avg_DCCH_50percDH])*(Table1[SumHD_TJ]/(S100*1000))),0)</f>
        <v>14.2956011196641</v>
      </c>
      <c r="T130" s="94" cm="1">
        <f t="array" ref="T130">IFERROR(SUMPRODUCT((Table1[Region]=$T$117)*(Table1[Group]=$AJ130)*(Table1[Avg_DCCH_50percDH])*(Table1[SumHD_TJ]/(T100*1000))),0)</f>
        <v>13.219953343701402</v>
      </c>
      <c r="U130" s="94" cm="1">
        <f t="array" ref="U130">IFERROR(SUMPRODUCT((Table1[Region]=$U$117)*(Table1[Group]=$AJ130)*(Table1[Avg_DCCH_50percDH])*(Table1[SumHD_TJ]/(U100*1000))),0)</f>
        <v>9.9402787231755809</v>
      </c>
      <c r="V130" s="94" cm="1">
        <f t="array" ref="V130">IFERROR(SUMPRODUCT((Table1[Region]=$V$117)*(Table1[Group]=$AJ130)*(Table1[Avg_DCCH_50percDH])*(Table1[SumHD_TJ]/(V100*1000))),0)</f>
        <v>11.532456951797158</v>
      </c>
      <c r="W130" s="94" cm="1">
        <f t="array" ref="W130">IFERROR(SUMPRODUCT((Table1[Region]=$W$117)*(Table1[Group]=$AJ130)*(Table1[Avg_DCCH_50percDH])*(Table1[SumHD_TJ]/(W100*1000))),0)</f>
        <v>12.009080892480032</v>
      </c>
      <c r="X130" s="94" cm="1">
        <f t="array" ref="X130">IFERROR(SUMPRODUCT((Table1[Region]=$X$117)*(Table1[Group]=$AJ130)*(Table1[Avg_DCCH_50percDH])*(Table1[SumHD_TJ]/(X100*1000))),0)</f>
        <v>12.407495466908431</v>
      </c>
      <c r="Y130" s="94" cm="1">
        <f t="array" ref="Y130">IFERROR(SUMPRODUCT((Table1[Region]=$Y$117)*(Table1[Group]=$AJ130)*(Table1[Avg_DCCH_50percDH])*(Table1[SumHD_TJ]/(Y100*1000))),0)</f>
        <v>11.674048456428292</v>
      </c>
      <c r="Z130" s="94" cm="1">
        <f t="array" ref="Z130">IFERROR(SUMPRODUCT((Table1[Region]=$Z$117)*(Table1[Group]=$AJ130)*(Table1[Avg_DCCH_50percDH])*(Table1[SumHD_TJ]/(Z100*1000))),0)</f>
        <v>12.172261875461484</v>
      </c>
      <c r="AA130" s="94" cm="1">
        <f t="array" ref="AA130">IFERROR(SUMPRODUCT((Table1[Region]=$AA$117)*(Table1[Group]=$AJ130)*(Table1[Avg_DCCH_50percDH])*(Table1[SumHD_TJ]/(AA100*1000))),0)</f>
        <v>10.700547042052744</v>
      </c>
      <c r="AB130" s="94" cm="1">
        <f t="array" ref="AB130">IFERROR(SUMPRODUCT((Table1[Region]=$AB$117)*(Table1[Group]=$AJ130)*(Table1[Avg_DCCH_50percDH])*(Table1[SumHD_TJ]/(AB100*1000))),0)</f>
        <v>13.994888631761647</v>
      </c>
      <c r="AC130" s="94" cm="1">
        <f t="array" ref="AC130">IFERROR(SUMPRODUCT((Table1[Region]=$AC$117)*(Table1[Group]=$AJ130)*(Table1[Avg_DCCH_50percDH])*(Table1[SumHD_TJ]/(AC100*1000))),0)</f>
        <v>11.458100607111882</v>
      </c>
      <c r="AD130" s="94" cm="1">
        <f t="array" ref="AD130">IFERROR(SUMPRODUCT((Table1[Region]=$AD$117)*(Table1[Group]=$AJ130)*(Table1[Avg_DCCH_50percDH])*(Table1[SumHD_TJ]/(AD100*1000))),0)</f>
        <v>12.163822751322751</v>
      </c>
      <c r="AE130" s="94" cm="1">
        <f t="array" ref="AE130">IFERROR(SUMPRODUCT((Table1[Region]=$AE$117)*(Table1[Group]=$AJ130)*(Table1[Avg_DCCH_50percDH])*(Table1[SumHD_TJ]/(AE100*1000))),0)</f>
        <v>12.729979166666666</v>
      </c>
      <c r="AF130" s="94" cm="1">
        <f t="array" ref="AF130">IFERROR(SUMPRODUCT((Table1[Region]=$AF$117)*(Table1[Group]=$AJ130)*(Table1[Avg_DCCH_50percDH])*(Table1[SumHD_TJ]/(AF100*1000))),0)</f>
        <v>12.328911118856743</v>
      </c>
      <c r="AG130" s="94" cm="1">
        <f t="array" ref="AG130">IFERROR(SUMPRODUCT((Table1[Region]=$AG$117)*(Table1[Group]=$AJ130)*(Table1[Avg_DCCH_50percDH])*(Table1[SumHD_TJ]/(AG100*1000))),0)</f>
        <v>12.18051336332363</v>
      </c>
      <c r="AH130" s="91" t="e">
        <f>#REF!</f>
        <v>#REF!</v>
      </c>
      <c r="AJ130">
        <v>3</v>
      </c>
    </row>
    <row r="131" spans="3:36" ht="15">
      <c r="D131" s="70" t="s">
        <v>542</v>
      </c>
      <c r="E131" s="67" t="s">
        <v>55</v>
      </c>
      <c r="F131" s="67">
        <v>2020</v>
      </c>
      <c r="G131" s="67"/>
      <c r="H131" s="96" cm="1">
        <f t="array" ref="H131">IFERROR(SUMPRODUCT((Table1[Region]=$H$117)*(Table1[Group]=$AJ131)*(Table1[Avg_DCCH_30percDH])*(Table1[SumHD_TJ]/(H97*1000))),0)</f>
        <v>0</v>
      </c>
      <c r="I131" s="96" cm="1">
        <f t="array" ref="I131">IFERROR(SUMPRODUCT((Table1[Region]=$I$117)*(Table1[Group]=$AJ131)*(Table1[Avg_DCCH_30percDH])*(Table1[SumHD_TJ]/(I97*1000))),0)</f>
        <v>2.4300000000000002</v>
      </c>
      <c r="J131" s="96" cm="1">
        <f t="array" ref="J131">IFERROR(SUMPRODUCT((Table1[Region]=$J$117)*(Table1[Group]=$AJ131)*(Table1[Avg_DCCH_30percDH])*(Table1[SumHD_TJ]/(J97*1000))),0)</f>
        <v>0</v>
      </c>
      <c r="K131" s="96" cm="1">
        <f t="array" ref="K131">IFERROR(SUMPRODUCT((Table1[Region]=$K$117)*(Table1[Group]=$AJ131)*(Table1[Avg_DCCH_30percDH])*(Table1[SumHD_TJ]/(K97*1000))),0)</f>
        <v>0</v>
      </c>
      <c r="L131" s="96" cm="1">
        <f t="array" ref="L131">IFERROR(SUMPRODUCT((Table1[Region]=$L$117)*(Table1[Group]=$AJ131)*(Table1[Avg_DCCH_30percDH])*(Table1[SumHD_TJ]/(L97*1000))),0)</f>
        <v>0</v>
      </c>
      <c r="M131" s="96" cm="1">
        <f t="array" ref="M131">IFERROR(SUMPRODUCT((Table1[Region]=$M$117)*(Table1[Group]=$AJ131)*(Table1[Avg_DCCH_30percDH])*(Table1[SumHD_TJ]/(M97*1000))),0)</f>
        <v>0</v>
      </c>
      <c r="N131" s="96" cm="1">
        <f t="array" ref="N131">IFERROR(SUMPRODUCT((Table1[Region]=$N$117)*(Table1[Group]=$AJ131)*(Table1[Avg_DCCH_30percDH])*(Table1[SumHD_TJ]/(N97*1000))),0)</f>
        <v>0</v>
      </c>
      <c r="O131" s="96" cm="1">
        <f t="array" ref="O131">IFERROR(SUMPRODUCT((Table1[Region]=$O$117)*(Table1[Group]=$AJ131)*(Table1[Avg_DCCH_30percDH])*(Table1[SumHD_TJ]/(O97*1000))),0)</f>
        <v>0</v>
      </c>
      <c r="P131" s="96" cm="1">
        <f t="array" ref="P131">IFERROR(SUMPRODUCT((Table1[Region]=$P$117)*(Table1[Group]=$AJ131)*(Table1[Avg_DCCH_30percDH])*(Table1[SumHD_TJ]/(P97*1000))),0)</f>
        <v>0</v>
      </c>
      <c r="Q131" s="96" cm="1">
        <f t="array" ref="Q131">IFERROR(SUMPRODUCT((Table1[Region]=$Q$117)*(Table1[Group]=$AJ131)*(Table1[Avg_DCCH_30percDH])*(Table1[SumHD_TJ]/(Q97*1000))),0)</f>
        <v>0</v>
      </c>
      <c r="R131" s="96" cm="1">
        <f t="array" ref="R131">IFERROR(SUMPRODUCT((Table1[Region]=$R$117)*(Table1[Group]=$AJ131)*(Table1[Avg_DCCH_30percDH])*(Table1[SumHD_TJ]/(R97*1000))),0)</f>
        <v>0</v>
      </c>
      <c r="S131" s="96" cm="1">
        <f t="array" ref="S131">IFERROR(SUMPRODUCT((Table1[Region]=$R$117)*(Table1[Group]=$AJ131)*(Table1[Avg_DCCH_30percDH])*(Table1[SumHD_TJ]/(S97*1000))),0)</f>
        <v>0</v>
      </c>
      <c r="T131" s="96" cm="1">
        <f t="array" ref="T131">IFERROR(SUMPRODUCT((Table1[Region]=$T$117)*(Table1[Group]=$AJ131)*(Table1[Avg_DCCH_30percDH])*(Table1[SumHD_TJ]/(T97*1000))),0)</f>
        <v>0</v>
      </c>
      <c r="U131" s="96" cm="1">
        <f t="array" ref="U131">IFERROR(SUMPRODUCT((Table1[Region]=$U$117)*(Table1[Group]=$AJ131)*(Table1[Avg_DCCH_30percDH])*(Table1[SumHD_TJ]/(U97*1000))),0)</f>
        <v>2.2400000000000002</v>
      </c>
      <c r="V131" s="96" cm="1">
        <f t="array" ref="V131">IFERROR(SUMPRODUCT((Table1[Region]=$V$117)*(Table1[Group]=$AJ131)*(Table1[Avg_DCCH_30percDH])*(Table1[SumHD_TJ]/(V97*1000))),0)</f>
        <v>0</v>
      </c>
      <c r="W131" s="96" cm="1">
        <f t="array" ref="W131">IFERROR(SUMPRODUCT((Table1[Region]=$W$117)*(Table1[Group]=$AJ131)*(Table1[Avg_DCCH_30percDH])*(Table1[SumHD_TJ]/(W97*1000))),0)</f>
        <v>2.5499999999999998</v>
      </c>
      <c r="X131" s="96" cm="1">
        <f t="array" ref="X131">IFERROR(SUMPRODUCT((Table1[Region]=$X$117)*(Table1[Group]=$AJ131)*(Table1[Avg_DCCH_30percDH])*(Table1[SumHD_TJ]/(X97*1000))),0)</f>
        <v>0</v>
      </c>
      <c r="Y131" s="96" cm="1">
        <f t="array" ref="Y131">IFERROR(SUMPRODUCT((Table1[Region]=$Y$117)*(Table1[Group]=$AJ131)*(Table1[Avg_DCCH_30percDH])*(Table1[SumHD_TJ]/(Y97*1000))),0)</f>
        <v>2.0499999999999998</v>
      </c>
      <c r="Z131" s="96" cm="1">
        <f t="array" ref="Z131">IFERROR(SUMPRODUCT((Table1[Region]=$Z$117)*(Table1[Group]=$AJ131)*(Table1[Avg_DCCH_30percDH])*(Table1[SumHD_TJ]/(Z97*1000))),0)</f>
        <v>2.17</v>
      </c>
      <c r="AA131" s="96" cm="1">
        <f t="array" ref="AA131">IFERROR(SUMPRODUCT((Table1[Region]=$AA$117)*(Table1[Group]=$AJ131)*(Table1[Avg_DCCH_30percDH])*(Table1[SumHD_TJ]/(AA97*1000))),0)</f>
        <v>0</v>
      </c>
      <c r="AB131" s="96" cm="1">
        <f t="array" ref="AB131">IFERROR(SUMPRODUCT((Table1[Region]=$AB$117)*(Table1[Group]=$AJ131)*(Table1[Avg_DCCH_30percDH])*(Table1[SumHD_TJ]/(AB97*1000))),0)</f>
        <v>0</v>
      </c>
      <c r="AC131" s="96" cm="1">
        <f t="array" ref="AC131">IFERROR(SUMPRODUCT((Table1[Region]=$AC$117)*(Table1[Group]=$AJ131)*(Table1[Avg_DCCH_30percDH])*(Table1[SumHD_TJ]/(AC97*1000))),0)</f>
        <v>0</v>
      </c>
      <c r="AD131" s="96" cm="1">
        <f t="array" ref="AD131">IFERROR(SUMPRODUCT((Table1[Region]=$AD$117)*(Table1[Group]=$AJ131)*(Table1[Avg_DCCH_30percDH])*(Table1[SumHD_TJ]/(AD97*1000))),0)</f>
        <v>0</v>
      </c>
      <c r="AE131" s="96" cm="1">
        <f t="array" ref="AE131">IFERROR(SUMPRODUCT((Table1[Region]=$AE$117)*(Table1[Group]=$AJ131)*(Table1[Avg_DCCH_30percDH])*(Table1[SumHD_TJ]/(AE97*1000))),0)</f>
        <v>0</v>
      </c>
      <c r="AF131" s="96" cm="1">
        <f t="array" ref="AF131">IFERROR(SUMPRODUCT((Table1[Region]=$AF$117)*(Table1[Group]=$AJ131)*(Table1[Avg_DCCH_30percDH])*(Table1[SumHD_TJ]/(AF97*1000))),0)</f>
        <v>0</v>
      </c>
      <c r="AG131" s="96" cm="1">
        <f t="array" ref="AG131">IFERROR(SUMPRODUCT((Table1[Region]=$AG$117)*(Table1[Group]=$AJ131)*(Table1[Avg_DCCH_30percDH])*(Table1[SumHD_TJ]/(AG97*1000))),0)</f>
        <v>0</v>
      </c>
      <c r="AH131" s="44" t="e">
        <f>#REF!</f>
        <v>#REF!</v>
      </c>
      <c r="AJ131">
        <v>0</v>
      </c>
    </row>
    <row r="132" spans="3:36" ht="15">
      <c r="D132" s="70" t="s">
        <v>542</v>
      </c>
      <c r="E132" s="67" t="s">
        <v>55</v>
      </c>
      <c r="F132" s="67">
        <v>2020</v>
      </c>
      <c r="G132" s="67"/>
      <c r="H132" s="93" cm="1">
        <f t="array" ref="H132">IFERROR(SUMPRODUCT((Table1[Region]=$H$117)*(Table1[Group]=$AJ132)*(Table1[Avg_DCCH_30percDH])*(Table1[SumHD_TJ]/(H98*1000))),0)</f>
        <v>0</v>
      </c>
      <c r="I132" s="93" cm="1">
        <f t="array" ref="I132">IFERROR(SUMPRODUCT((Table1[Region]=$I$117)*(Table1[Group]=$AJ132)*(Table1[Avg_DCCH_30percDH])*(Table1[SumHD_TJ]/(I98*1000))),0)</f>
        <v>3.6840288461196198</v>
      </c>
      <c r="J132" s="93" cm="1">
        <f t="array" ref="J132">IFERROR(SUMPRODUCT((Table1[Region]=$J$117)*(Table1[Group]=$AJ132)*(Table1[Avg_DCCH_30percDH])*(Table1[SumHD_TJ]/(J98*1000))),0)</f>
        <v>1.8397934258933182</v>
      </c>
      <c r="K132" s="93" cm="1">
        <f t="array" ref="K132">IFERROR(SUMPRODUCT((Table1[Region]=$K$117)*(Table1[Group]=$AJ132)*(Table1[Avg_DCCH_30percDH])*(Table1[SumHD_TJ]/(K98*1000))),0)</f>
        <v>2.0142786890253217</v>
      </c>
      <c r="L132" s="93" cm="1">
        <f t="array" ref="L132">IFERROR(SUMPRODUCT((Table1[Region]=$L$117)*(Table1[Group]=$AJ132)*(Table1[Avg_DCCH_30percDH])*(Table1[SumHD_TJ]/(L98*1000))),0)</f>
        <v>2.317236700409218</v>
      </c>
      <c r="M132" s="93" cm="1">
        <f t="array" ref="M132">IFERROR(SUMPRODUCT((Table1[Region]=$M$117)*(Table1[Group]=$AJ132)*(Table1[Avg_DCCH_30percDH])*(Table1[SumHD_TJ]/(M98*1000))),0)</f>
        <v>2.7733050501165781</v>
      </c>
      <c r="N132" s="93" cm="1">
        <f t="array" ref="N132">IFERROR(SUMPRODUCT((Table1[Region]=$N$117)*(Table1[Group]=$AJ132)*(Table1[Avg_DCCH_30percDH])*(Table1[SumHD_TJ]/(N98*1000))),0)</f>
        <v>1.9815791037385493</v>
      </c>
      <c r="O132" s="93" cm="1">
        <f t="array" ref="O132">IFERROR(SUMPRODUCT((Table1[Region]=$O$117)*(Table1[Group]=$AJ132)*(Table1[Avg_DCCH_30percDH])*(Table1[SumHD_TJ]/(O98*1000))),0)</f>
        <v>1.9528916798343592</v>
      </c>
      <c r="P132" s="93" cm="1">
        <f t="array" ref="P132">IFERROR(SUMPRODUCT((Table1[Region]=$P$117)*(Table1[Group]=$AJ132)*(Table1[Avg_DCCH_30percDH])*(Table1[SumHD_TJ]/(P98*1000))),0)</f>
        <v>2.4248200621873734</v>
      </c>
      <c r="Q132" s="93" cm="1">
        <f t="array" ref="Q132">IFERROR(SUMPRODUCT((Table1[Region]=$Q$117)*(Table1[Group]=$AJ132)*(Table1[Avg_DCCH_30percDH])*(Table1[SumHD_TJ]/(Q98*1000))),0)</f>
        <v>2.342298059232002</v>
      </c>
      <c r="R132" s="93" cm="1">
        <f t="array" ref="R132">IFERROR(SUMPRODUCT((Table1[Region]=$R$117)*(Table1[Group]=$AJ132)*(Table1[Avg_DCCH_30percDH])*(Table1[SumHD_TJ]/(R98*1000))),0)</f>
        <v>2.653988721219664</v>
      </c>
      <c r="S132" s="93" cm="1">
        <f t="array" ref="S132">IFERROR(SUMPRODUCT((Table1[Region]=$S$117)*(Table1[Group]=$AJ132)*(Table1[Avg_DCCH_30percDH])*(Table1[SumHD_TJ]/(S98*1000))),0)</f>
        <v>2.4322844329686761</v>
      </c>
      <c r="T132" s="93" cm="1">
        <f t="array" ref="T132">IFERROR(SUMPRODUCT((Table1[Region]=$T$117)*(Table1[Group]=$AJ132)*(Table1[Avg_DCCH_30percDH])*(Table1[SumHD_TJ]/(T98*1000))),0)</f>
        <v>3.702782024194216</v>
      </c>
      <c r="U132" s="93" cm="1">
        <f t="array" ref="U132">IFERROR(SUMPRODUCT((Table1[Region]=$U$117)*(Table1[Group]=$AJ132)*(Table1[Avg_DCCH_30percDH])*(Table1[SumHD_TJ]/(U98*1000))),0)</f>
        <v>2.4546683723676446</v>
      </c>
      <c r="V132" s="93" cm="1">
        <f t="array" ref="V132">IFERROR(SUMPRODUCT((Table1[Region]=$V$117)*(Table1[Group]=$AJ132)*(Table1[Avg_DCCH_30percDH])*(Table1[SumHD_TJ]/(V98*1000))),0)</f>
        <v>0</v>
      </c>
      <c r="W132" s="93" cm="1">
        <f t="array" ref="W132">IFERROR(SUMPRODUCT((Table1[Region]=$W$117)*(Table1[Group]=$AJ132)*(Table1[Avg_DCCH_30percDH])*(Table1[SumHD_TJ]/(W98*1000))),0)</f>
        <v>0</v>
      </c>
      <c r="X132" s="93" cm="1">
        <f t="array" ref="X132">IFERROR(SUMPRODUCT((Table1[Region]=$X$117)*(Table1[Group]=$AJ132)*(Table1[Avg_DCCH_30percDH])*(Table1[SumHD_TJ]/(X98*1000))),0)</f>
        <v>3.4333306661160155</v>
      </c>
      <c r="Y132" s="93" cm="1">
        <f t="array" ref="Y132">IFERROR(SUMPRODUCT((Table1[Region]=$Y$117)*(Table1[Group]=$AJ132)*(Table1[Avg_DCCH_30percDH])*(Table1[SumHD_TJ]/(Y98*1000))),0)</f>
        <v>2.6435234581914493</v>
      </c>
      <c r="Z132" s="93" cm="1">
        <f t="array" ref="Z132">IFERROR(SUMPRODUCT((Table1[Region]=$Z$117)*(Table1[Group]=$AJ132)*(Table1[Avg_DCCH_30percDH])*(Table1[SumHD_TJ]/(Z98*1000))),0)</f>
        <v>2.9136131728310364</v>
      </c>
      <c r="AA132" s="93" cm="1">
        <f t="array" ref="AA132">IFERROR(SUMPRODUCT((Table1[Region]=$AA$117)*(Table1[Group]=$AJ132)*(Table1[Avg_DCCH_30percDH])*(Table1[SumHD_TJ]/(AA98*1000))),0)</f>
        <v>2.8</v>
      </c>
      <c r="AB132" s="93" cm="1">
        <f t="array" ref="AB132">IFERROR(SUMPRODUCT((Table1[Region]=$AB$117)*(Table1[Group]=$AJ132)*(Table1[Avg_DCCH_30percDH])*(Table1[SumHD_TJ]/(AB98*1000))),0)</f>
        <v>2.2435310344827588</v>
      </c>
      <c r="AC132" s="93" cm="1">
        <f t="array" ref="AC132">IFERROR(SUMPRODUCT((Table1[Region]=$AC$117)*(Table1[Group]=$AJ132)*(Table1[Avg_DCCH_30percDH])*(Table1[SumHD_TJ]/(AC98*1000))),0)</f>
        <v>2.8819795664296817</v>
      </c>
      <c r="AD132" s="93" cm="1">
        <f t="array" ref="AD132">IFERROR(SUMPRODUCT((Table1[Region]=$AD$117)*(Table1[Group]=$AJ132)*(Table1[Avg_DCCH_30percDH])*(Table1[SumHD_TJ]/(AD98*1000))),0)</f>
        <v>2.2276021526291907</v>
      </c>
      <c r="AE132" s="93" cm="1">
        <f t="array" ref="AE132">IFERROR(SUMPRODUCT((Table1[Region]=$AE$117)*(Table1[Group]=$AJ132)*(Table1[Avg_DCCH_30percDH])*(Table1[SumHD_TJ]/(AE98*1000))),0)</f>
        <v>1.7812322218943639</v>
      </c>
      <c r="AF132" s="93" cm="1">
        <f t="array" ref="AF132">IFERROR(SUMPRODUCT((Table1[Region]=$AF$117)*(Table1[Group]=$AJ132)*(Table1[Avg_DCCH_30percDH])*(Table1[SumHD_TJ]/(AF98*1000))),0)</f>
        <v>2.3313956495874613</v>
      </c>
      <c r="AG132" s="93" cm="1">
        <f t="array" ref="AG132">IFERROR(SUMPRODUCT((Table1[Region]=$AG$117)*(Table1[Group]=$AJ132)*(Table1[Avg_DCCH_30percDH])*(Table1[SumHD_TJ]/(AG98*1000))),0)</f>
        <v>2.9108525326457628</v>
      </c>
      <c r="AH132" s="44" t="e">
        <f>#REF!</f>
        <v>#REF!</v>
      </c>
      <c r="AJ132">
        <v>1</v>
      </c>
    </row>
    <row r="133" spans="3:36" ht="15">
      <c r="D133" s="70" t="s">
        <v>542</v>
      </c>
      <c r="E133" s="67" t="s">
        <v>55</v>
      </c>
      <c r="F133" s="67">
        <v>2020</v>
      </c>
      <c r="G133" s="67"/>
      <c r="H133" s="93" cm="1">
        <f t="array" ref="H133">IFERROR(SUMPRODUCT((Table1[Region]=$H$117)*(Table1[Group]=$AJ133)*(Table1[Avg_DCCH_30percDH])*(Table1[SumHD_TJ]/(H99*1000))),0)</f>
        <v>2.9762867738829657</v>
      </c>
      <c r="I133" s="93" cm="1">
        <f t="array" ref="I133">IFERROR(SUMPRODUCT((Table1[Region]=$I$117)*(Table1[Group]=$AJ133)*(Table1[Avg_DCCH_30percDH])*(Table1[SumHD_TJ]/(I99*1000))),0)</f>
        <v>5.5320293782999448</v>
      </c>
      <c r="J133" s="93" cm="1">
        <f t="array" ref="J133">IFERROR(SUMPRODUCT((Table1[Region]=$J$117)*(Table1[Group]=$AJ133)*(Table1[Avg_DCCH_30percDH])*(Table1[SumHD_TJ]/(J99*1000))),0)</f>
        <v>4.4280462101328242</v>
      </c>
      <c r="K133" s="93" cm="1">
        <f t="array" ref="K133">IFERROR(SUMPRODUCT((Table1[Region]=$K$117)*(Table1[Group]=$AJ133)*(Table1[Avg_DCCH_30percDH])*(Table1[SumHD_TJ]/(K99*1000))),0)</f>
        <v>7.5621278519755153</v>
      </c>
      <c r="L133" s="93" cm="1">
        <f t="array" ref="L133">IFERROR(SUMPRODUCT((Table1[Region]=$L$117)*(Table1[Group]=$AJ133)*(Table1[Avg_DCCH_30percDH])*(Table1[SumHD_TJ]/(L99*1000))),0)</f>
        <v>3.7746996636232586</v>
      </c>
      <c r="M133" s="93" cm="1">
        <f t="array" ref="M133">IFERROR(SUMPRODUCT((Table1[Region]=$M$117)*(Table1[Group]=$AJ133)*(Table1[Avg_DCCH_30percDH])*(Table1[SumHD_TJ]/(M99*1000))),0)</f>
        <v>5.5933697949036674</v>
      </c>
      <c r="N133" s="93" cm="1">
        <f t="array" ref="N133">IFERROR(SUMPRODUCT((Table1[Region]=$N$117)*(Table1[Group]=$AJ133)*(Table1[Avg_DCCH_30percDH])*(Table1[SumHD_TJ]/(N99*1000))),0)</f>
        <v>3.926576308367284</v>
      </c>
      <c r="O133" s="93" cm="1">
        <f t="array" ref="O133">IFERROR(SUMPRODUCT((Table1[Region]=$O$117)*(Table1[Group]=$AJ133)*(Table1[Avg_DCCH_30percDH])*(Table1[SumHD_TJ]/(O99*1000))),0)</f>
        <v>4.1555565501374163</v>
      </c>
      <c r="P133" s="93" cm="1">
        <f t="array" ref="P133">IFERROR(SUMPRODUCT((Table1[Region]=$P$117)*(Table1[Group]=$AJ133)*(Table1[Avg_DCCH_30percDH])*(Table1[SumHD_TJ]/(P99*1000))),0)</f>
        <v>4.5216332708663689</v>
      </c>
      <c r="Q133" s="93" cm="1">
        <f t="array" ref="Q133">IFERROR(SUMPRODUCT((Table1[Region]=$Q$117)*(Table1[Group]=$AJ133)*(Table1[Avg_DCCH_30percDH])*(Table1[SumHD_TJ]/(Q99*1000))),0)</f>
        <v>0</v>
      </c>
      <c r="R133" s="93" cm="1">
        <f t="array" ref="R133">IFERROR(SUMPRODUCT((Table1[Region]=$R$117)*(Table1[Group]=$AJ133)*(Table1[Avg_DCCH_30percDH])*(Table1[SumHD_TJ]/(R99*1000))),0)</f>
        <v>5.4909981480052474</v>
      </c>
      <c r="S133" s="93" cm="1">
        <f t="array" ref="S133">IFERROR(SUMPRODUCT((Table1[Region]=$S$117)*(Table1[Group]=$AJ133)*(Table1[Avg_DCCH_30percDH])*(Table1[SumHD_TJ]/(S99*1000))),0)</f>
        <v>4.3376557526488035</v>
      </c>
      <c r="T133" s="93" cm="1">
        <f t="array" ref="T133">IFERROR(SUMPRODUCT((Table1[Region]=$T$117)*(Table1[Group]=$AJ133)*(Table1[Avg_DCCH_30percDH])*(Table1[SumHD_TJ]/(T99*1000))),0)</f>
        <v>5.9261390256323203</v>
      </c>
      <c r="U133" s="93" cm="1">
        <f t="array" ref="U133">IFERROR(SUMPRODUCT((Table1[Region]=$U$117)*(Table1[Group]=$AJ133)*(Table1[Avg_DCCH_30percDH])*(Table1[SumHD_TJ]/(U99*1000))),0)</f>
        <v>4.5377605484664141</v>
      </c>
      <c r="V133" s="93" cm="1">
        <f t="array" ref="V133">IFERROR(SUMPRODUCT((Table1[Region]=$V$117)*(Table1[Group]=$AJ133)*(Table1[Avg_DCCH_30percDH])*(Table1[SumHD_TJ]/(V99*1000))),0)</f>
        <v>2.6300187613095174</v>
      </c>
      <c r="W133" s="93" cm="1">
        <f t="array" ref="W133">IFERROR(SUMPRODUCT((Table1[Region]=$W$117)*(Table1[Group]=$AJ133)*(Table1[Avg_DCCH_30percDH])*(Table1[SumHD_TJ]/(W99*1000))),0)</f>
        <v>4.0674584050487654</v>
      </c>
      <c r="X133" s="93" cm="1">
        <f t="array" ref="X133">IFERROR(SUMPRODUCT((Table1[Region]=$X$117)*(Table1[Group]=$AJ133)*(Table1[Avg_DCCH_30percDH])*(Table1[SumHD_TJ]/(X99*1000))),0)</f>
        <v>4.8833708416720158</v>
      </c>
      <c r="Y133" s="93" cm="1">
        <f t="array" ref="Y133">IFERROR(SUMPRODUCT((Table1[Region]=$Y$117)*(Table1[Group]=$AJ133)*(Table1[Avg_DCCH_30percDH])*(Table1[SumHD_TJ]/(Y99*1000))),0)</f>
        <v>5.7741042754884893</v>
      </c>
      <c r="Z133" s="93" cm="1">
        <f t="array" ref="Z133">IFERROR(SUMPRODUCT((Table1[Region]=$Z$117)*(Table1[Group]=$AJ133)*(Table1[Avg_DCCH_30percDH])*(Table1[SumHD_TJ]/(Z99*1000))),0)</f>
        <v>4.5244227792284955</v>
      </c>
      <c r="AA133" s="93" cm="1">
        <f t="array" ref="AA133">IFERROR(SUMPRODUCT((Table1[Region]=$AA$117)*(Table1[Group]=$AJ133)*(Table1[Avg_DCCH_30percDH])*(Table1[SumHD_TJ]/(AA99*1000))),0)</f>
        <v>5.5257776644569105</v>
      </c>
      <c r="AB133" s="93" cm="1">
        <f t="array" ref="AB133">IFERROR(SUMPRODUCT((Table1[Region]=$AB$117)*(Table1[Group]=$AJ133)*(Table1[Avg_DCCH_30percDH])*(Table1[SumHD_TJ]/(AB99*1000))),0)</f>
        <v>4.0263453774727491</v>
      </c>
      <c r="AC133" s="93" cm="1">
        <f t="array" ref="AC133">IFERROR(SUMPRODUCT((Table1[Region]=$AC$117)*(Table1[Group]=$AJ133)*(Table1[Avg_DCCH_30percDH])*(Table1[SumHD_TJ]/(AC99*1000))),0)</f>
        <v>5.2703349900596415</v>
      </c>
      <c r="AD133" s="93" cm="1">
        <f t="array" ref="AD133">IFERROR(SUMPRODUCT((Table1[Region]=$AD$117)*(Table1[Group]=$AJ133)*(Table1[Avg_DCCH_30percDH])*(Table1[SumHD_TJ]/(AD99*1000))),0)</f>
        <v>4.9204913984690108</v>
      </c>
      <c r="AE133" s="93" cm="1">
        <f t="array" ref="AE133">IFERROR(SUMPRODUCT((Table1[Region]=$AE$117)*(Table1[Group]=$AJ133)*(Table1[Avg_DCCH_30percDH])*(Table1[SumHD_TJ]/(AE99*1000))),0)</f>
        <v>4.4831762043933256</v>
      </c>
      <c r="AF133" s="93" cm="1">
        <f t="array" ref="AF133">IFERROR(SUMPRODUCT((Table1[Region]=$AF$117)*(Table1[Group]=$AJ133)*(Table1[Avg_DCCH_30percDH])*(Table1[SumHD_TJ]/(AF99*1000))),0)</f>
        <v>4.2896699217173753</v>
      </c>
      <c r="AG133" s="93" cm="1">
        <f t="array" ref="AG133">IFERROR(SUMPRODUCT((Table1[Region]=$AG$117)*(Table1[Group]=$AJ133)*(Table1[Avg_DCCH_30percDH])*(Table1[SumHD_TJ]/(AG99*1000))),0)</f>
        <v>3.5164550533265615</v>
      </c>
      <c r="AH133" s="44" t="e">
        <f>#REF!</f>
        <v>#REF!</v>
      </c>
      <c r="AJ133">
        <v>2</v>
      </c>
    </row>
    <row r="134" spans="3:36" ht="15.75" thickBot="1">
      <c r="D134" s="70" t="s">
        <v>542</v>
      </c>
      <c r="E134" s="67" t="s">
        <v>55</v>
      </c>
      <c r="F134" s="67">
        <v>2020</v>
      </c>
      <c r="G134" s="67"/>
      <c r="H134" s="94" cm="1">
        <f t="array" ref="H134">IFERROR(SUMPRODUCT((Table1[Region]=$H$117)*(Table1[Group]=$AJ134)*(Table1[Avg_DCCH_30percDH])*(Table1[SumHD_TJ]/(H100*1000))),0)</f>
        <v>8.5292018597442869</v>
      </c>
      <c r="I134" s="94" cm="1">
        <f t="array" ref="I134">IFERROR(SUMPRODUCT((Table1[Region]=$I$117)*(Table1[Group]=$AJ134)*(Table1[Avg_DCCH_30percDH])*(Table1[SumHD_TJ]/(I100*1000))),0)</f>
        <v>14.95</v>
      </c>
      <c r="J134" s="94" cm="1">
        <f t="array" ref="J134">IFERROR(SUMPRODUCT((Table1[Region]=$J$117)*(Table1[Group]=$AJ134)*(Table1[Avg_DCCH_30percDH])*(Table1[SumHD_TJ]/(J100*1000))),0)</f>
        <v>10.611443065405828</v>
      </c>
      <c r="K134" s="94" cm="1">
        <f t="array" ref="K134">IFERROR(SUMPRODUCT((Table1[Region]=$K$117)*(Table1[Group]=$AJ134)*(Table1[Avg_DCCH_30percDH])*(Table1[SumHD_TJ]/(K100*1000))),0)</f>
        <v>10.321552616446233</v>
      </c>
      <c r="L134" s="94" cm="1">
        <f t="array" ref="L134">IFERROR(SUMPRODUCT((Table1[Region]=$L$117)*(Table1[Group]=$AJ134)*(Table1[Avg_DCCH_30percDH])*(Table1[SumHD_TJ]/(L100*1000))),0)</f>
        <v>9.5150918452546627</v>
      </c>
      <c r="M134" s="94" cm="1">
        <f t="array" ref="M134">IFERROR(SUMPRODUCT((Table1[Region]=$M$117)*(Table1[Group]=$AJ134)*(Table1[Avg_DCCH_30percDH])*(Table1[SumHD_TJ]/(M100*1000))),0)</f>
        <v>10.083239901071725</v>
      </c>
      <c r="N134" s="94" cm="1">
        <f t="array" ref="N134">IFERROR(SUMPRODUCT((Table1[Region]=$N$117)*(Table1[Group]=$AJ134)*(Table1[Avg_DCCH_30percDH])*(Table1[SumHD_TJ]/(N100*1000))),0)</f>
        <v>9.6348893195960432</v>
      </c>
      <c r="O134" s="94" cm="1">
        <f t="array" ref="O134">IFERROR(SUMPRODUCT((Table1[Region]=$O$117)*(Table1[Group]=$AJ134)*(Table1[Avg_DCCH_30percDH])*(Table1[SumHD_TJ]/(O100*1000))),0)</f>
        <v>11.412952158693114</v>
      </c>
      <c r="P134" s="94" cm="1">
        <f t="array" ref="P134">IFERROR(SUMPRODUCT((Table1[Region]=$P$117)*(Table1[Group]=$AJ134)*(Table1[Avg_DCCH_30percDH])*(Table1[SumHD_TJ]/(P100*1000))),0)</f>
        <v>8.1214165902240865</v>
      </c>
      <c r="Q134" s="94" cm="1">
        <f t="array" ref="Q134">IFERROR(SUMPRODUCT((Table1[Region]=$Q$117)*(Table1[Group]=$AJ134)*(Table1[Avg_DCCH_30percDH])*(Table1[SumHD_TJ]/(Q100*1000))),0)</f>
        <v>10.132218001168907</v>
      </c>
      <c r="R134" s="94" cm="1">
        <f t="array" ref="R134">IFERROR(SUMPRODUCT((Table1[Region]=$R$117)*(Table1[Group]=$AJ134)*(Table1[Avg_DCCH_30percDH])*(Table1[SumHD_TJ]/(R100*1000))),0)</f>
        <v>9.0275724492253353</v>
      </c>
      <c r="S134" s="94" cm="1">
        <f t="array" ref="S134">IFERROR(SUMPRODUCT((Table1[Region]=$S$117)*(Table1[Group]=$AJ134)*(Table1[Avg_DCCH_30percDH])*(Table1[SumHD_TJ]/(S100*1000))),0)</f>
        <v>10.661802659202239</v>
      </c>
      <c r="T134" s="94" cm="1">
        <f t="array" ref="T134">IFERROR(SUMPRODUCT((Table1[Region]=$T$117)*(Table1[Group]=$AJ134)*(Table1[Avg_DCCH_30percDH])*(Table1[SumHD_TJ]/(T100*1000))),0)</f>
        <v>10.694219062430571</v>
      </c>
      <c r="U134" s="94" cm="1">
        <f t="array" ref="U134">IFERROR(SUMPRODUCT((Table1[Region]=$U$117)*(Table1[Group]=$AJ134)*(Table1[Avg_DCCH_30percDH])*(Table1[SumHD_TJ]/(U100*1000))),0)</f>
        <v>7.8129176369433582</v>
      </c>
      <c r="V134" s="94" cm="1">
        <f t="array" ref="V134">IFERROR(SUMPRODUCT((Table1[Region]=$V$117)*(Table1[Group]=$AJ134)*(Table1[Avg_DCCH_30percDH])*(Table1[SumHD_TJ]/(V100*1000))),0)</f>
        <v>8.0817408748955142</v>
      </c>
      <c r="W134" s="94" cm="1">
        <f t="array" ref="W134">IFERROR(SUMPRODUCT((Table1[Region]=$W$117)*(Table1[Group]=$AJ134)*(Table1[Avg_DCCH_30percDH])*(Table1[SumHD_TJ]/(W100*1000))),0)</f>
        <v>9.5439720870443487</v>
      </c>
      <c r="X134" s="94" cm="1">
        <f t="array" ref="X134">IFERROR(SUMPRODUCT((Table1[Region]=$X$117)*(Table1[Group]=$AJ134)*(Table1[Avg_DCCH_30percDH])*(Table1[SumHD_TJ]/(X100*1000))),0)</f>
        <v>10.827722121486854</v>
      </c>
      <c r="Y134" s="94" cm="1">
        <f t="array" ref="Y134">IFERROR(SUMPRODUCT((Table1[Region]=$Y$117)*(Table1[Group]=$AJ134)*(Table1[Avg_DCCH_30percDH])*(Table1[SumHD_TJ]/(Y100*1000))),0)</f>
        <v>7.8785788719551908</v>
      </c>
      <c r="Z134" s="94" cm="1">
        <f t="array" ref="Z134">IFERROR(SUMPRODUCT((Table1[Region]=$Z$117)*(Table1[Group]=$AJ134)*(Table1[Avg_DCCH_30percDH])*(Table1[SumHD_TJ]/(Z100*1000))),0)</f>
        <v>9.726911969808846</v>
      </c>
      <c r="AA134" s="94" cm="1">
        <f t="array" ref="AA134">IFERROR(SUMPRODUCT((Table1[Region]=$AA$117)*(Table1[Group]=$AJ134)*(Table1[Avg_DCCH_30percDH])*(Table1[SumHD_TJ]/(AA100*1000))),0)</f>
        <v>9.5365039201710626</v>
      </c>
      <c r="AB134" s="94" cm="1">
        <f t="array" ref="AB134">IFERROR(SUMPRODUCT((Table1[Region]=$AB$117)*(Table1[Group]=$AJ134)*(Table1[Avg_DCCH_30percDH])*(Table1[SumHD_TJ]/(AB100*1000))),0)</f>
        <v>9.6632909073377711</v>
      </c>
      <c r="AC134" s="94" cm="1">
        <f t="array" ref="AC134">IFERROR(SUMPRODUCT((Table1[Region]=$AC$117)*(Table1[Group]=$AJ134)*(Table1[Avg_DCCH_30percDH])*(Table1[SumHD_TJ]/(AC100*1000))),0)</f>
        <v>9.1136036426712934</v>
      </c>
      <c r="AD134" s="94" cm="1">
        <f t="array" ref="AD134">IFERROR(SUMPRODUCT((Table1[Region]=$AD$117)*(Table1[Group]=$AJ134)*(Table1[Avg_DCCH_30percDH])*(Table1[SumHD_TJ]/(AD100*1000))),0)</f>
        <v>9.9677401302401289</v>
      </c>
      <c r="AE134" s="94" cm="1">
        <f t="array" ref="AE134">IFERROR(SUMPRODUCT((Table1[Region]=$AE$117)*(Table1[Group]=$AJ134)*(Table1[Avg_DCCH_30percDH])*(Table1[SumHD_TJ]/(AE100*1000))),0)</f>
        <v>9.9397979166666666</v>
      </c>
      <c r="AF134" s="94" cm="1">
        <f t="array" ref="AF134">IFERROR(SUMPRODUCT((Table1[Region]=$AF$117)*(Table1[Group]=$AJ134)*(Table1[Avg_DCCH_30percDH])*(Table1[SumHD_TJ]/(AF100*1000))),0)</f>
        <v>8.3143858487277793</v>
      </c>
      <c r="AG134" s="94" cm="1">
        <f t="array" ref="AG134">IFERROR(SUMPRODUCT((Table1[Region]=$AG$117)*(Table1[Group]=$AJ134)*(Table1[Avg_DCCH_30percDH])*(Table1[SumHD_TJ]/(AG100*1000))),0)</f>
        <v>9.2451627414659967</v>
      </c>
      <c r="AH134" s="44" t="str">
        <f t="shared" ref="AH134" si="6">C91</f>
        <v>URBAN_3_DH</v>
      </c>
      <c r="AJ134">
        <v>3</v>
      </c>
    </row>
    <row r="135" spans="3:36">
      <c r="D135" s="57"/>
      <c r="E135" s="57"/>
      <c r="F135" s="57"/>
      <c r="G135" s="57"/>
      <c r="AH135" s="57"/>
    </row>
    <row r="136" spans="3:36">
      <c r="D136" s="57"/>
      <c r="E136" s="57"/>
      <c r="F136" s="57"/>
      <c r="G136" s="57"/>
    </row>
    <row r="137" spans="3:36">
      <c r="D137" s="57"/>
      <c r="E137" s="57"/>
      <c r="F137" s="57"/>
    </row>
  </sheetData>
  <mergeCells count="3">
    <mergeCell ref="AO95:AQ95"/>
    <mergeCell ref="AS95:AV95"/>
    <mergeCell ref="AX95:AZ95"/>
  </mergeCells>
  <phoneticPr fontId="7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83"/>
  <sheetViews>
    <sheetView zoomScale="145" zoomScaleNormal="145" workbookViewId="0">
      <selection activeCell="F7" sqref="F7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14"/>
      <c r="B1" s="14"/>
      <c r="C1" s="14"/>
      <c r="D1" s="14"/>
      <c r="E1" s="14"/>
      <c r="F1" s="14"/>
      <c r="G1" s="14"/>
      <c r="H1" s="14"/>
    </row>
    <row r="2" spans="1:40">
      <c r="A2" s="14"/>
      <c r="B2" s="14"/>
      <c r="C2" s="14"/>
      <c r="D2" s="14"/>
      <c r="E2" s="14"/>
      <c r="F2" s="14"/>
      <c r="G2" s="14"/>
      <c r="H2" s="14"/>
    </row>
    <row r="3" spans="1:40" ht="30">
      <c r="B3" s="15"/>
      <c r="C3" s="16"/>
      <c r="D3" s="17" t="s">
        <v>56</v>
      </c>
      <c r="E3" s="17" t="s">
        <v>57</v>
      </c>
      <c r="F3" s="17" t="s">
        <v>58</v>
      </c>
      <c r="G3" s="17" t="s">
        <v>59</v>
      </c>
      <c r="H3" s="14"/>
    </row>
    <row r="4" spans="1:40">
      <c r="B4" s="15"/>
      <c r="C4" s="15" t="s">
        <v>60</v>
      </c>
      <c r="D4" s="15" t="s">
        <v>61</v>
      </c>
      <c r="E4" s="15" t="s">
        <v>62</v>
      </c>
      <c r="F4" s="15" t="s">
        <v>63</v>
      </c>
      <c r="G4" s="15" t="s">
        <v>64</v>
      </c>
      <c r="H4" s="15" t="s">
        <v>60</v>
      </c>
      <c r="I4" s="15" t="s">
        <v>61</v>
      </c>
      <c r="J4" s="15" t="s">
        <v>62</v>
      </c>
      <c r="K4" s="15" t="s">
        <v>63</v>
      </c>
      <c r="L4" s="15" t="s">
        <v>64</v>
      </c>
    </row>
    <row r="5" spans="1:40" ht="15">
      <c r="B5" s="16" t="s">
        <v>66</v>
      </c>
      <c r="C5" s="15">
        <v>311.65399600000001</v>
      </c>
      <c r="D5" s="15">
        <v>8845.3479520000001</v>
      </c>
      <c r="E5" s="15">
        <v>22461.807872000001</v>
      </c>
      <c r="F5" s="15">
        <v>28682.778717000001</v>
      </c>
      <c r="G5" s="15">
        <v>8653.6989190000004</v>
      </c>
      <c r="H5" s="14">
        <f>SUM(Table1[SumHD_0_20])</f>
        <v>310.86000000000007</v>
      </c>
      <c r="I5" s="14">
        <f>SUM(Table1[SumHD_20_50])</f>
        <v>8792.2499999999982</v>
      </c>
      <c r="J5" s="14">
        <f>SUM(Table1[SumHD_50_120])</f>
        <v>22488.549999999988</v>
      </c>
      <c r="K5" s="14">
        <f>SUM(Table1[SumHD_120_300])</f>
        <v>28622.340000000004</v>
      </c>
      <c r="L5" s="14">
        <f>SUM(Table1[SumHD_morethan_300])</f>
        <v>8554.340000000002</v>
      </c>
    </row>
    <row r="6" spans="1:40" ht="15">
      <c r="B6" s="16" t="s">
        <v>68</v>
      </c>
      <c r="C6" s="18">
        <v>2.9555506715861044E-3</v>
      </c>
      <c r="D6" s="19">
        <v>8.3884289678565108E-2</v>
      </c>
      <c r="E6" s="19">
        <v>0.21301511353355998</v>
      </c>
      <c r="F6" s="19">
        <v>0.2720112913295839</v>
      </c>
      <c r="G6" s="19">
        <v>8.2066798372623442E-2</v>
      </c>
      <c r="H6" s="14"/>
    </row>
    <row r="7" spans="1:40" ht="15">
      <c r="B7" s="16" t="s">
        <v>69</v>
      </c>
      <c r="C7" s="20"/>
      <c r="D7" s="20">
        <v>8</v>
      </c>
      <c r="E7" s="20">
        <v>6</v>
      </c>
      <c r="F7" s="20">
        <v>3.7</v>
      </c>
      <c r="G7" s="20">
        <v>1.9</v>
      </c>
      <c r="H7" s="14"/>
    </row>
    <row r="8" spans="1:40" ht="15">
      <c r="B8" s="16" t="s">
        <v>70</v>
      </c>
      <c r="C8" s="15"/>
      <c r="D8" s="15">
        <v>1387</v>
      </c>
      <c r="E8" s="15">
        <v>2642</v>
      </c>
      <c r="F8" s="15">
        <v>2080</v>
      </c>
      <c r="G8" s="15">
        <v>322</v>
      </c>
      <c r="H8" s="14"/>
    </row>
    <row r="9" spans="1:40" ht="15">
      <c r="B9" s="16" t="s">
        <v>71</v>
      </c>
      <c r="C9" s="15"/>
      <c r="D9" s="21">
        <f t="shared" ref="D9:F9" si="0">D8*110%</f>
        <v>1525.7</v>
      </c>
      <c r="E9" s="21">
        <f>E8*110%</f>
        <v>2906.2000000000003</v>
      </c>
      <c r="F9" s="21">
        <f t="shared" si="0"/>
        <v>2288</v>
      </c>
      <c r="G9" s="21">
        <f>G8*110%</f>
        <v>354.20000000000005</v>
      </c>
      <c r="H9" s="14"/>
    </row>
    <row r="10" spans="1:40">
      <c r="B10" s="22"/>
      <c r="C10" s="22"/>
      <c r="D10" s="22"/>
      <c r="E10" s="22"/>
      <c r="F10" s="22"/>
      <c r="G10" s="22"/>
      <c r="H10" s="14"/>
    </row>
    <row r="11" spans="1:40">
      <c r="B11" s="22" t="s">
        <v>72</v>
      </c>
      <c r="C11" s="22"/>
      <c r="D11" s="22"/>
      <c r="E11" s="22"/>
      <c r="F11" s="22"/>
      <c r="G11" s="22"/>
      <c r="H11" s="14"/>
    </row>
    <row r="12" spans="1:40">
      <c r="A12" s="14"/>
      <c r="C12" s="14"/>
      <c r="E12" s="14"/>
      <c r="G12" s="14"/>
    </row>
    <row r="13" spans="1:40">
      <c r="A13" s="14"/>
      <c r="C13" s="14"/>
      <c r="E13" s="14"/>
      <c r="G13" s="14"/>
    </row>
    <row r="14" spans="1:40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 t="s">
        <v>116</v>
      </c>
      <c r="AB14" t="s">
        <v>117</v>
      </c>
      <c r="AC14" t="s">
        <v>118</v>
      </c>
      <c r="AD14" t="s">
        <v>119</v>
      </c>
      <c r="AE14" t="s">
        <v>120</v>
      </c>
      <c r="AF14" t="s">
        <v>121</v>
      </c>
      <c r="AG14" t="s">
        <v>122</v>
      </c>
      <c r="AH14" t="s">
        <v>123</v>
      </c>
      <c r="AI14" t="s">
        <v>124</v>
      </c>
      <c r="AJ14" t="s">
        <v>125</v>
      </c>
      <c r="AK14" t="s">
        <v>126</v>
      </c>
      <c r="AL14" t="s">
        <v>127</v>
      </c>
      <c r="AM14" t="s">
        <v>128</v>
      </c>
      <c r="AN14" s="2" t="s">
        <v>537</v>
      </c>
    </row>
    <row r="15" spans="1:40">
      <c r="A15">
        <v>507</v>
      </c>
      <c r="B15" s="39" t="s">
        <v>129</v>
      </c>
      <c r="C15">
        <v>2.57</v>
      </c>
      <c r="D15">
        <v>102.27</v>
      </c>
      <c r="E15">
        <v>193.27</v>
      </c>
      <c r="F15">
        <v>168.21</v>
      </c>
      <c r="G15">
        <v>45.8</v>
      </c>
      <c r="H15">
        <v>512.12</v>
      </c>
      <c r="I15">
        <v>6.98</v>
      </c>
      <c r="J15">
        <f t="shared" ref="J15:J78" si="1">H15/I15</f>
        <v>73.369627507163315</v>
      </c>
      <c r="K15">
        <v>1.74</v>
      </c>
      <c r="L15">
        <v>2.21</v>
      </c>
      <c r="M15">
        <v>2.6</v>
      </c>
      <c r="N15">
        <v>3.22</v>
      </c>
      <c r="O15">
        <v>3.73</v>
      </c>
      <c r="P15">
        <v>4.59</v>
      </c>
      <c r="Q15">
        <v>5.1100000000000003</v>
      </c>
      <c r="R15">
        <v>6.64</v>
      </c>
      <c r="S15">
        <v>8.7100000000000009</v>
      </c>
      <c r="T15">
        <v>13.29</v>
      </c>
      <c r="U15">
        <v>0</v>
      </c>
      <c r="V15">
        <v>33.28</v>
      </c>
      <c r="W15">
        <v>177.94</v>
      </c>
      <c r="X15">
        <v>242.94</v>
      </c>
      <c r="Y15">
        <v>302.89</v>
      </c>
      <c r="Z15">
        <v>386.31</v>
      </c>
      <c r="AA15">
        <v>408.06</v>
      </c>
      <c r="AB15">
        <v>408.06</v>
      </c>
      <c r="AC15">
        <v>460</v>
      </c>
      <c r="AD15">
        <v>460</v>
      </c>
      <c r="AE15">
        <v>495.09</v>
      </c>
      <c r="AF15">
        <v>512.12</v>
      </c>
      <c r="AG15">
        <v>512.12</v>
      </c>
      <c r="AH15">
        <v>6980000</v>
      </c>
      <c r="AI15">
        <v>57400</v>
      </c>
      <c r="AJ15">
        <v>507</v>
      </c>
      <c r="AK15" t="s">
        <v>130</v>
      </c>
      <c r="AL15" t="s">
        <v>131</v>
      </c>
      <c r="AM15">
        <v>2</v>
      </c>
      <c r="AN15" s="2" t="s">
        <v>510</v>
      </c>
    </row>
    <row r="16" spans="1:40">
      <c r="A16">
        <v>520</v>
      </c>
      <c r="B16" s="39" t="s">
        <v>132</v>
      </c>
      <c r="C16">
        <v>0.36</v>
      </c>
      <c r="D16">
        <v>31.3</v>
      </c>
      <c r="E16">
        <v>29.57</v>
      </c>
      <c r="F16">
        <v>2.5299999999999998</v>
      </c>
      <c r="G16">
        <v>0</v>
      </c>
      <c r="H16">
        <v>63.76</v>
      </c>
      <c r="I16">
        <v>1.44</v>
      </c>
      <c r="J16">
        <f t="shared" si="1"/>
        <v>44.277777777777779</v>
      </c>
      <c r="K16">
        <v>6.01</v>
      </c>
      <c r="L16">
        <v>6.78</v>
      </c>
      <c r="M16">
        <v>7.65</v>
      </c>
      <c r="N16">
        <v>8.99</v>
      </c>
      <c r="O16">
        <v>10.210000000000001</v>
      </c>
      <c r="P16">
        <v>10.210000000000001</v>
      </c>
      <c r="Q16">
        <v>15</v>
      </c>
      <c r="R16">
        <v>15</v>
      </c>
      <c r="S16">
        <v>15</v>
      </c>
      <c r="T16">
        <v>25.6</v>
      </c>
      <c r="U16">
        <v>0</v>
      </c>
      <c r="V16">
        <v>0</v>
      </c>
      <c r="W16">
        <v>0</v>
      </c>
      <c r="X16">
        <v>0</v>
      </c>
      <c r="Y16">
        <v>0</v>
      </c>
      <c r="Z16">
        <v>2.13</v>
      </c>
      <c r="AA16">
        <v>9.09</v>
      </c>
      <c r="AB16">
        <v>16.7</v>
      </c>
      <c r="AC16">
        <v>25.39</v>
      </c>
      <c r="AD16">
        <v>25.39</v>
      </c>
      <c r="AE16">
        <v>29.36</v>
      </c>
      <c r="AF16">
        <v>29.36</v>
      </c>
      <c r="AG16">
        <v>43.46</v>
      </c>
      <c r="AH16">
        <v>1440000</v>
      </c>
      <c r="AI16">
        <v>19400</v>
      </c>
      <c r="AJ16">
        <v>520</v>
      </c>
      <c r="AK16" t="s">
        <v>130</v>
      </c>
      <c r="AL16" t="s">
        <v>131</v>
      </c>
      <c r="AM16">
        <v>3</v>
      </c>
      <c r="AN16" s="2" t="s">
        <v>510</v>
      </c>
    </row>
    <row r="17" spans="1:40">
      <c r="A17">
        <v>528</v>
      </c>
      <c r="B17" s="39" t="s">
        <v>133</v>
      </c>
      <c r="C17">
        <v>0</v>
      </c>
      <c r="D17">
        <v>18.07</v>
      </c>
      <c r="E17">
        <v>21.11</v>
      </c>
      <c r="F17">
        <v>9.5500000000000007</v>
      </c>
      <c r="G17">
        <v>0</v>
      </c>
      <c r="H17">
        <v>48.74</v>
      </c>
      <c r="I17">
        <v>0.88</v>
      </c>
      <c r="J17">
        <f t="shared" si="1"/>
        <v>55.38636363636364</v>
      </c>
      <c r="K17">
        <v>5.75</v>
      </c>
      <c r="L17">
        <v>6.32</v>
      </c>
      <c r="M17">
        <v>6.93</v>
      </c>
      <c r="N17">
        <v>7.37</v>
      </c>
      <c r="O17">
        <v>7.75</v>
      </c>
      <c r="P17">
        <v>8.34</v>
      </c>
      <c r="Q17">
        <v>9.4</v>
      </c>
      <c r="R17">
        <v>9.4</v>
      </c>
      <c r="S17">
        <v>11.87</v>
      </c>
      <c r="T17">
        <v>16.38</v>
      </c>
      <c r="U17">
        <v>0</v>
      </c>
      <c r="V17">
        <v>0</v>
      </c>
      <c r="W17">
        <v>0</v>
      </c>
      <c r="X17">
        <v>0</v>
      </c>
      <c r="Y17">
        <v>0</v>
      </c>
      <c r="Z17">
        <v>1.59</v>
      </c>
      <c r="AA17">
        <v>13.89</v>
      </c>
      <c r="AB17">
        <v>23.57</v>
      </c>
      <c r="AC17">
        <v>31.5</v>
      </c>
      <c r="AD17">
        <v>33.64</v>
      </c>
      <c r="AE17">
        <v>39.97</v>
      </c>
      <c r="AF17">
        <v>39.97</v>
      </c>
      <c r="AG17">
        <v>48.73</v>
      </c>
      <c r="AH17">
        <v>880000</v>
      </c>
      <c r="AI17">
        <v>9600</v>
      </c>
      <c r="AJ17">
        <v>528</v>
      </c>
      <c r="AK17" t="s">
        <v>130</v>
      </c>
      <c r="AL17" t="s">
        <v>131</v>
      </c>
      <c r="AM17">
        <v>2</v>
      </c>
      <c r="AN17" s="2" t="s">
        <v>510</v>
      </c>
    </row>
    <row r="18" spans="1:40">
      <c r="A18">
        <v>523</v>
      </c>
      <c r="B18" s="39" t="s">
        <v>134</v>
      </c>
      <c r="C18">
        <v>0</v>
      </c>
      <c r="D18">
        <v>7.94</v>
      </c>
      <c r="E18">
        <v>5.74</v>
      </c>
      <c r="F18">
        <v>0</v>
      </c>
      <c r="G18">
        <v>0</v>
      </c>
      <c r="H18">
        <v>13.67</v>
      </c>
      <c r="I18">
        <v>0.34</v>
      </c>
      <c r="J18">
        <f t="shared" si="1"/>
        <v>40.205882352941174</v>
      </c>
      <c r="K18">
        <v>11</v>
      </c>
      <c r="L18">
        <v>12.63</v>
      </c>
      <c r="M18">
        <v>12.63</v>
      </c>
      <c r="N18">
        <v>12.63</v>
      </c>
      <c r="O18">
        <v>12.63</v>
      </c>
      <c r="P18">
        <v>20.92</v>
      </c>
      <c r="Q18">
        <v>20.92</v>
      </c>
      <c r="R18">
        <v>26.73</v>
      </c>
      <c r="S18">
        <v>26.73</v>
      </c>
      <c r="T18">
        <v>26.73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2.5</v>
      </c>
      <c r="AG18">
        <v>2.5</v>
      </c>
      <c r="AH18">
        <v>340000</v>
      </c>
      <c r="AI18">
        <v>5800</v>
      </c>
      <c r="AJ18">
        <v>523</v>
      </c>
      <c r="AK18" t="s">
        <v>130</v>
      </c>
      <c r="AL18" t="s">
        <v>131</v>
      </c>
      <c r="AM18">
        <v>3</v>
      </c>
      <c r="AN18" s="2" t="s">
        <v>510</v>
      </c>
    </row>
    <row r="19" spans="1:40">
      <c r="A19">
        <v>291</v>
      </c>
      <c r="B19" s="39" t="s">
        <v>135</v>
      </c>
      <c r="C19">
        <v>2.44</v>
      </c>
      <c r="D19">
        <v>45.33</v>
      </c>
      <c r="E19">
        <v>97.84</v>
      </c>
      <c r="F19">
        <v>143.34</v>
      </c>
      <c r="G19">
        <v>123.43</v>
      </c>
      <c r="H19">
        <v>412.38</v>
      </c>
      <c r="I19">
        <v>3.96</v>
      </c>
      <c r="J19">
        <f t="shared" si="1"/>
        <v>104.13636363636364</v>
      </c>
      <c r="K19">
        <v>1.1000000000000001</v>
      </c>
      <c r="L19">
        <v>1.71</v>
      </c>
      <c r="M19">
        <v>1.91</v>
      </c>
      <c r="N19">
        <v>2.2799999999999998</v>
      </c>
      <c r="O19">
        <v>2.59</v>
      </c>
      <c r="P19">
        <v>3.01</v>
      </c>
      <c r="Q19">
        <v>3.72</v>
      </c>
      <c r="R19">
        <v>4.34</v>
      </c>
      <c r="S19">
        <v>5.48</v>
      </c>
      <c r="T19">
        <v>9.83</v>
      </c>
      <c r="U19">
        <v>0</v>
      </c>
      <c r="V19">
        <v>113.31</v>
      </c>
      <c r="W19">
        <v>222.63</v>
      </c>
      <c r="X19">
        <v>286.3</v>
      </c>
      <c r="Y19">
        <v>346.76</v>
      </c>
      <c r="Z19">
        <v>363.33</v>
      </c>
      <c r="AA19">
        <v>382.9</v>
      </c>
      <c r="AB19">
        <v>382.9</v>
      </c>
      <c r="AC19">
        <v>402.97</v>
      </c>
      <c r="AD19">
        <v>412.38</v>
      </c>
      <c r="AE19">
        <v>412.38</v>
      </c>
      <c r="AF19">
        <v>412.38</v>
      </c>
      <c r="AG19">
        <v>412.38</v>
      </c>
      <c r="AH19">
        <v>3959999.98</v>
      </c>
      <c r="AI19">
        <v>40200</v>
      </c>
      <c r="AJ19">
        <v>291</v>
      </c>
      <c r="AK19" t="s">
        <v>130</v>
      </c>
      <c r="AL19" t="s">
        <v>136</v>
      </c>
      <c r="AM19">
        <v>1</v>
      </c>
      <c r="AN19" s="2" t="s">
        <v>533</v>
      </c>
    </row>
    <row r="20" spans="1:40">
      <c r="A20">
        <v>326</v>
      </c>
      <c r="B20" s="40" t="s">
        <v>137</v>
      </c>
      <c r="C20">
        <v>0</v>
      </c>
      <c r="D20">
        <v>14.56</v>
      </c>
      <c r="E20">
        <v>41.88</v>
      </c>
      <c r="F20">
        <v>21.23</v>
      </c>
      <c r="G20">
        <v>0</v>
      </c>
      <c r="H20">
        <v>77.67</v>
      </c>
      <c r="I20">
        <v>1.1299999999999999</v>
      </c>
      <c r="J20">
        <f t="shared" si="1"/>
        <v>68.734513274336294</v>
      </c>
      <c r="K20">
        <v>4.21</v>
      </c>
      <c r="L20">
        <v>4.7699999999999996</v>
      </c>
      <c r="M20">
        <v>5.5</v>
      </c>
      <c r="N20">
        <v>6.03</v>
      </c>
      <c r="O20">
        <v>6.65</v>
      </c>
      <c r="P20">
        <v>7.21</v>
      </c>
      <c r="Q20">
        <v>7.75</v>
      </c>
      <c r="R20">
        <v>8.36</v>
      </c>
      <c r="S20">
        <v>10.29</v>
      </c>
      <c r="T20">
        <v>12.71</v>
      </c>
      <c r="U20">
        <v>0</v>
      </c>
      <c r="V20">
        <v>0</v>
      </c>
      <c r="W20">
        <v>0</v>
      </c>
      <c r="X20">
        <v>4.2</v>
      </c>
      <c r="Y20">
        <v>11.42</v>
      </c>
      <c r="Z20">
        <v>19.809999999999999</v>
      </c>
      <c r="AA20">
        <v>36.07</v>
      </c>
      <c r="AB20">
        <v>52.22</v>
      </c>
      <c r="AC20">
        <v>58.16</v>
      </c>
      <c r="AD20">
        <v>62.51</v>
      </c>
      <c r="AE20">
        <v>67.849999999999994</v>
      </c>
      <c r="AF20">
        <v>73.86</v>
      </c>
      <c r="AG20">
        <v>77.67</v>
      </c>
      <c r="AH20">
        <v>1130000</v>
      </c>
      <c r="AI20">
        <v>12000</v>
      </c>
      <c r="AJ20">
        <v>326</v>
      </c>
      <c r="AK20" t="s">
        <v>130</v>
      </c>
      <c r="AL20" t="s">
        <v>136</v>
      </c>
      <c r="AM20">
        <v>2</v>
      </c>
      <c r="AN20" s="2" t="s">
        <v>533</v>
      </c>
    </row>
    <row r="21" spans="1:40">
      <c r="A21">
        <v>322</v>
      </c>
      <c r="B21" s="39" t="s">
        <v>138</v>
      </c>
      <c r="C21">
        <v>0.28999999999999998</v>
      </c>
      <c r="D21">
        <v>19.22</v>
      </c>
      <c r="E21">
        <v>11.1</v>
      </c>
      <c r="F21">
        <v>29.11</v>
      </c>
      <c r="G21">
        <v>3.12</v>
      </c>
      <c r="H21">
        <v>62.83</v>
      </c>
      <c r="I21">
        <v>0.95</v>
      </c>
      <c r="J21">
        <f t="shared" si="1"/>
        <v>66.136842105263156</v>
      </c>
      <c r="K21">
        <v>2.59</v>
      </c>
      <c r="L21">
        <v>2.91</v>
      </c>
      <c r="M21">
        <v>3.24</v>
      </c>
      <c r="N21">
        <v>3.81</v>
      </c>
      <c r="O21">
        <v>4.24</v>
      </c>
      <c r="P21">
        <v>4.8899999999999997</v>
      </c>
      <c r="Q21">
        <v>6.82</v>
      </c>
      <c r="R21">
        <v>6.82</v>
      </c>
      <c r="S21">
        <v>10.119999999999999</v>
      </c>
      <c r="T21">
        <v>17.3</v>
      </c>
      <c r="U21">
        <v>0</v>
      </c>
      <c r="V21">
        <v>0</v>
      </c>
      <c r="W21">
        <v>11.54</v>
      </c>
      <c r="X21">
        <v>24.88</v>
      </c>
      <c r="Y21">
        <v>34.83</v>
      </c>
      <c r="Z21">
        <v>38.17</v>
      </c>
      <c r="AA21">
        <v>41.73</v>
      </c>
      <c r="AB21">
        <v>41.73</v>
      </c>
      <c r="AC21">
        <v>41.73</v>
      </c>
      <c r="AD21">
        <v>41.73</v>
      </c>
      <c r="AE21">
        <v>51.01</v>
      </c>
      <c r="AF21">
        <v>59.87</v>
      </c>
      <c r="AG21">
        <v>62.83</v>
      </c>
      <c r="AH21">
        <v>950000.01</v>
      </c>
      <c r="AI21">
        <v>12400</v>
      </c>
      <c r="AJ21">
        <v>322</v>
      </c>
      <c r="AK21" t="s">
        <v>130</v>
      </c>
      <c r="AL21" t="s">
        <v>136</v>
      </c>
      <c r="AM21">
        <v>2</v>
      </c>
      <c r="AN21" s="2" t="s">
        <v>533</v>
      </c>
    </row>
    <row r="22" spans="1:40">
      <c r="A22">
        <v>282</v>
      </c>
      <c r="B22" s="40" t="s">
        <v>139</v>
      </c>
      <c r="C22">
        <v>0</v>
      </c>
      <c r="D22">
        <v>11.46</v>
      </c>
      <c r="E22">
        <v>17.55</v>
      </c>
      <c r="F22">
        <v>6.88</v>
      </c>
      <c r="G22">
        <v>0</v>
      </c>
      <c r="H22">
        <v>35.880000000000003</v>
      </c>
      <c r="I22">
        <v>0.65</v>
      </c>
      <c r="J22">
        <f t="shared" si="1"/>
        <v>55.2</v>
      </c>
      <c r="K22">
        <v>5.25</v>
      </c>
      <c r="L22">
        <v>5.79</v>
      </c>
      <c r="M22">
        <v>6.36</v>
      </c>
      <c r="N22">
        <v>6.86</v>
      </c>
      <c r="O22">
        <v>8.58</v>
      </c>
      <c r="P22">
        <v>9.24</v>
      </c>
      <c r="Q22">
        <v>10.91</v>
      </c>
      <c r="R22">
        <v>12.83</v>
      </c>
      <c r="S22">
        <v>12.83</v>
      </c>
      <c r="T22">
        <v>17.66</v>
      </c>
      <c r="U22">
        <v>0</v>
      </c>
      <c r="V22">
        <v>0</v>
      </c>
      <c r="W22">
        <v>0</v>
      </c>
      <c r="X22">
        <v>0</v>
      </c>
      <c r="Y22">
        <v>0</v>
      </c>
      <c r="Z22">
        <v>6.88</v>
      </c>
      <c r="AA22">
        <v>11.4</v>
      </c>
      <c r="AB22">
        <v>15.54</v>
      </c>
      <c r="AC22">
        <v>17.71</v>
      </c>
      <c r="AD22">
        <v>19.77</v>
      </c>
      <c r="AE22">
        <v>24.4</v>
      </c>
      <c r="AF22">
        <v>28.25</v>
      </c>
      <c r="AG22">
        <v>34.35</v>
      </c>
      <c r="AH22">
        <v>650000</v>
      </c>
      <c r="AI22">
        <v>9800</v>
      </c>
      <c r="AJ22">
        <v>282</v>
      </c>
      <c r="AK22" t="s">
        <v>130</v>
      </c>
      <c r="AL22" t="s">
        <v>136</v>
      </c>
      <c r="AM22">
        <v>2</v>
      </c>
      <c r="AN22" s="2" t="s">
        <v>533</v>
      </c>
    </row>
    <row r="23" spans="1:40">
      <c r="A23">
        <v>263</v>
      </c>
      <c r="B23" s="39" t="s">
        <v>140</v>
      </c>
      <c r="C23">
        <v>0</v>
      </c>
      <c r="D23">
        <v>13.44</v>
      </c>
      <c r="E23">
        <v>10.01</v>
      </c>
      <c r="F23">
        <v>0</v>
      </c>
      <c r="G23">
        <v>0</v>
      </c>
      <c r="H23">
        <v>23.45</v>
      </c>
      <c r="I23">
        <v>0.57999999999999996</v>
      </c>
      <c r="J23">
        <f t="shared" si="1"/>
        <v>40.431034482758619</v>
      </c>
      <c r="K23">
        <v>9.5</v>
      </c>
      <c r="L23">
        <v>10.43</v>
      </c>
      <c r="M23">
        <v>11.37</v>
      </c>
      <c r="N23">
        <v>13</v>
      </c>
      <c r="O23">
        <v>15.36</v>
      </c>
      <c r="P23">
        <v>15.36</v>
      </c>
      <c r="Q23">
        <v>15.36</v>
      </c>
      <c r="R23">
        <v>25.37</v>
      </c>
      <c r="S23">
        <v>25.37</v>
      </c>
      <c r="T23">
        <v>35.799999999999997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</v>
      </c>
      <c r="AE23">
        <v>5.82</v>
      </c>
      <c r="AF23">
        <v>8.76</v>
      </c>
      <c r="AG23">
        <v>10.9</v>
      </c>
      <c r="AH23">
        <v>580000</v>
      </c>
      <c r="AI23">
        <v>12000</v>
      </c>
      <c r="AJ23">
        <v>263</v>
      </c>
      <c r="AK23" t="s">
        <v>130</v>
      </c>
      <c r="AL23" t="s">
        <v>136</v>
      </c>
      <c r="AM23">
        <v>3</v>
      </c>
      <c r="AN23" s="2" t="s">
        <v>533</v>
      </c>
    </row>
    <row r="24" spans="1:40">
      <c r="A24">
        <v>258</v>
      </c>
      <c r="B24" s="39" t="s">
        <v>141</v>
      </c>
      <c r="C24">
        <v>0</v>
      </c>
      <c r="D24">
        <v>8.86</v>
      </c>
      <c r="E24">
        <v>5.24</v>
      </c>
      <c r="F24">
        <v>0</v>
      </c>
      <c r="G24">
        <v>6.41</v>
      </c>
      <c r="H24">
        <v>20.51</v>
      </c>
      <c r="I24">
        <v>0.39</v>
      </c>
      <c r="J24">
        <f t="shared" si="1"/>
        <v>52.589743589743591</v>
      </c>
      <c r="K24">
        <v>0</v>
      </c>
      <c r="L24">
        <v>0</v>
      </c>
      <c r="M24">
        <v>0</v>
      </c>
      <c r="N24">
        <v>2.96</v>
      </c>
      <c r="O24">
        <v>6.33</v>
      </c>
      <c r="P24">
        <v>6.33</v>
      </c>
      <c r="Q24">
        <v>10.23</v>
      </c>
      <c r="R24">
        <v>10.23</v>
      </c>
      <c r="S24">
        <v>17.38</v>
      </c>
      <c r="T24">
        <v>17.38</v>
      </c>
      <c r="U24">
        <v>0</v>
      </c>
      <c r="V24">
        <v>6.41</v>
      </c>
      <c r="W24">
        <v>7.74</v>
      </c>
      <c r="X24">
        <v>7.74</v>
      </c>
      <c r="Y24">
        <v>7.74</v>
      </c>
      <c r="Z24">
        <v>7.74</v>
      </c>
      <c r="AA24">
        <v>9.9700000000000006</v>
      </c>
      <c r="AB24">
        <v>9.9700000000000006</v>
      </c>
      <c r="AC24">
        <v>9.9700000000000006</v>
      </c>
      <c r="AD24">
        <v>9.9700000000000006</v>
      </c>
      <c r="AE24">
        <v>12.61</v>
      </c>
      <c r="AF24">
        <v>12.61</v>
      </c>
      <c r="AG24">
        <v>16.59</v>
      </c>
      <c r="AH24">
        <v>390000</v>
      </c>
      <c r="AI24">
        <v>8600</v>
      </c>
      <c r="AJ24">
        <v>258</v>
      </c>
      <c r="AK24" t="s">
        <v>130</v>
      </c>
      <c r="AL24" t="s">
        <v>136</v>
      </c>
      <c r="AM24">
        <v>2</v>
      </c>
      <c r="AN24" s="2" t="s">
        <v>533</v>
      </c>
    </row>
    <row r="25" spans="1:40">
      <c r="A25">
        <v>444</v>
      </c>
      <c r="B25" s="39" t="s">
        <v>142</v>
      </c>
      <c r="C25">
        <v>0</v>
      </c>
      <c r="D25">
        <v>4.08</v>
      </c>
      <c r="E25">
        <v>4.72</v>
      </c>
      <c r="F25">
        <v>22.15</v>
      </c>
      <c r="G25">
        <v>32.44</v>
      </c>
      <c r="H25">
        <v>63.39</v>
      </c>
      <c r="I25">
        <v>0.33</v>
      </c>
      <c r="J25">
        <f t="shared" si="1"/>
        <v>192.09090909090909</v>
      </c>
      <c r="K25">
        <v>0</v>
      </c>
      <c r="L25">
        <v>0</v>
      </c>
      <c r="M25">
        <v>0.7</v>
      </c>
      <c r="N25">
        <v>0.83</v>
      </c>
      <c r="O25">
        <v>1.1200000000000001</v>
      </c>
      <c r="P25">
        <v>1.56</v>
      </c>
      <c r="Q25">
        <v>1.56</v>
      </c>
      <c r="R25">
        <v>2.1800000000000002</v>
      </c>
      <c r="S25">
        <v>2.81</v>
      </c>
      <c r="T25">
        <v>4.92</v>
      </c>
      <c r="U25">
        <v>24.46</v>
      </c>
      <c r="V25">
        <v>35.19</v>
      </c>
      <c r="W25">
        <v>55.72</v>
      </c>
      <c r="X25">
        <v>59.31</v>
      </c>
      <c r="Y25">
        <v>62.1</v>
      </c>
      <c r="Z25">
        <v>62.1</v>
      </c>
      <c r="AA25">
        <v>63.39</v>
      </c>
      <c r="AB25">
        <v>63.39</v>
      </c>
      <c r="AC25">
        <v>63.39</v>
      </c>
      <c r="AD25">
        <v>63.39</v>
      </c>
      <c r="AE25">
        <v>63.39</v>
      </c>
      <c r="AF25">
        <v>63.39</v>
      </c>
      <c r="AG25">
        <v>63.39</v>
      </c>
      <c r="AH25">
        <v>330000.01</v>
      </c>
      <c r="AI25">
        <v>5600</v>
      </c>
      <c r="AJ25">
        <v>444</v>
      </c>
      <c r="AK25" t="s">
        <v>130</v>
      </c>
      <c r="AL25" t="s">
        <v>136</v>
      </c>
      <c r="AM25">
        <v>1</v>
      </c>
      <c r="AN25" s="2" t="s">
        <v>533</v>
      </c>
    </row>
    <row r="26" spans="1:40">
      <c r="A26">
        <v>309</v>
      </c>
      <c r="B26" s="39" t="s">
        <v>143</v>
      </c>
      <c r="C26">
        <v>0</v>
      </c>
      <c r="D26">
        <v>4.87</v>
      </c>
      <c r="E26">
        <v>8.0500000000000007</v>
      </c>
      <c r="F26">
        <v>0</v>
      </c>
      <c r="G26">
        <v>0</v>
      </c>
      <c r="H26">
        <v>12.92</v>
      </c>
      <c r="I26">
        <v>0.26</v>
      </c>
      <c r="J26">
        <f t="shared" si="1"/>
        <v>49.692307692307693</v>
      </c>
      <c r="K26">
        <v>0</v>
      </c>
      <c r="L26">
        <v>8.0299999999999994</v>
      </c>
      <c r="M26">
        <v>8.64</v>
      </c>
      <c r="N26">
        <v>8.64</v>
      </c>
      <c r="O26">
        <v>11.26</v>
      </c>
      <c r="P26">
        <v>13.11</v>
      </c>
      <c r="Q26">
        <v>15.14</v>
      </c>
      <c r="R26">
        <v>15.14</v>
      </c>
      <c r="S26">
        <v>20.49</v>
      </c>
      <c r="T26">
        <v>20.49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1.85</v>
      </c>
      <c r="AC26">
        <v>3.17</v>
      </c>
      <c r="AD26">
        <v>3.17</v>
      </c>
      <c r="AE26">
        <v>5.4</v>
      </c>
      <c r="AF26">
        <v>7.45</v>
      </c>
      <c r="AG26">
        <v>8.9700000000000006</v>
      </c>
      <c r="AH26">
        <v>260000</v>
      </c>
      <c r="AI26">
        <v>4400</v>
      </c>
      <c r="AJ26">
        <v>309</v>
      </c>
      <c r="AK26" t="s">
        <v>130</v>
      </c>
      <c r="AL26" t="s">
        <v>136</v>
      </c>
      <c r="AM26">
        <v>3</v>
      </c>
      <c r="AN26" s="2" t="s">
        <v>533</v>
      </c>
    </row>
    <row r="27" spans="1:40">
      <c r="A27">
        <v>310</v>
      </c>
      <c r="B27" s="40" t="s">
        <v>144</v>
      </c>
      <c r="C27">
        <v>0</v>
      </c>
      <c r="D27">
        <v>7.01</v>
      </c>
      <c r="E27">
        <v>4.63</v>
      </c>
      <c r="F27">
        <v>0</v>
      </c>
      <c r="G27">
        <v>0</v>
      </c>
      <c r="H27">
        <v>11.63</v>
      </c>
      <c r="I27">
        <v>0.26</v>
      </c>
      <c r="J27">
        <f t="shared" si="1"/>
        <v>44.730769230769234</v>
      </c>
      <c r="K27">
        <v>0</v>
      </c>
      <c r="L27">
        <v>0</v>
      </c>
      <c r="M27">
        <v>8.5</v>
      </c>
      <c r="N27">
        <v>9.06</v>
      </c>
      <c r="O27">
        <v>9.06</v>
      </c>
      <c r="P27">
        <v>9.06</v>
      </c>
      <c r="Q27">
        <v>16.149999999999999</v>
      </c>
      <c r="R27">
        <v>16.149999999999999</v>
      </c>
      <c r="S27">
        <v>22.37</v>
      </c>
      <c r="T27">
        <v>22.37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4.1100000000000003</v>
      </c>
      <c r="AE27">
        <v>4.1100000000000003</v>
      </c>
      <c r="AF27">
        <v>4.1100000000000003</v>
      </c>
      <c r="AG27">
        <v>7.41</v>
      </c>
      <c r="AH27">
        <v>260000</v>
      </c>
      <c r="AI27">
        <v>4200</v>
      </c>
      <c r="AJ27">
        <v>310</v>
      </c>
      <c r="AK27" t="s">
        <v>130</v>
      </c>
      <c r="AL27" t="s">
        <v>136</v>
      </c>
      <c r="AM27">
        <v>3</v>
      </c>
      <c r="AN27" s="2" t="s">
        <v>533</v>
      </c>
    </row>
    <row r="28" spans="1:40">
      <c r="A28">
        <v>333</v>
      </c>
      <c r="B28" s="39" t="s">
        <v>142</v>
      </c>
      <c r="C28">
        <v>0</v>
      </c>
      <c r="D28">
        <v>4.1100000000000003</v>
      </c>
      <c r="E28">
        <v>11.14</v>
      </c>
      <c r="F28">
        <v>0</v>
      </c>
      <c r="G28">
        <v>0</v>
      </c>
      <c r="H28">
        <v>15.25</v>
      </c>
      <c r="I28">
        <v>0.26</v>
      </c>
      <c r="J28">
        <f t="shared" si="1"/>
        <v>58.653846153846153</v>
      </c>
      <c r="K28">
        <v>4.75</v>
      </c>
      <c r="L28">
        <v>4.75</v>
      </c>
      <c r="M28">
        <v>6.04</v>
      </c>
      <c r="N28">
        <v>6.39</v>
      </c>
      <c r="O28">
        <v>7.08</v>
      </c>
      <c r="P28">
        <v>8.1199999999999992</v>
      </c>
      <c r="Q28">
        <v>9.16</v>
      </c>
      <c r="R28">
        <v>9.16</v>
      </c>
      <c r="S28">
        <v>12.91</v>
      </c>
      <c r="T28">
        <v>16.920000000000002</v>
      </c>
      <c r="U28">
        <v>0</v>
      </c>
      <c r="V28">
        <v>0</v>
      </c>
      <c r="W28">
        <v>0</v>
      </c>
      <c r="X28">
        <v>0</v>
      </c>
      <c r="Y28">
        <v>1.1399999999999999</v>
      </c>
      <c r="Z28">
        <v>1.1399999999999999</v>
      </c>
      <c r="AA28">
        <v>5</v>
      </c>
      <c r="AB28">
        <v>6.42</v>
      </c>
      <c r="AC28">
        <v>8.74</v>
      </c>
      <c r="AD28">
        <v>9.77</v>
      </c>
      <c r="AE28">
        <v>9.77</v>
      </c>
      <c r="AF28">
        <v>12.79</v>
      </c>
      <c r="AG28">
        <v>15.25</v>
      </c>
      <c r="AH28">
        <v>260000</v>
      </c>
      <c r="AI28">
        <v>5600</v>
      </c>
      <c r="AJ28">
        <v>333</v>
      </c>
      <c r="AK28" t="s">
        <v>130</v>
      </c>
      <c r="AL28" t="s">
        <v>136</v>
      </c>
      <c r="AM28">
        <v>2</v>
      </c>
      <c r="AN28" s="2" t="s">
        <v>533</v>
      </c>
    </row>
    <row r="29" spans="1:40">
      <c r="A29">
        <v>323</v>
      </c>
      <c r="B29" s="40" t="s">
        <v>145</v>
      </c>
      <c r="C29">
        <v>0</v>
      </c>
      <c r="D29">
        <v>2.66</v>
      </c>
      <c r="E29">
        <v>8.16</v>
      </c>
      <c r="F29">
        <v>9.76</v>
      </c>
      <c r="G29">
        <v>0</v>
      </c>
      <c r="H29">
        <v>20.58</v>
      </c>
      <c r="I29">
        <v>0.24</v>
      </c>
      <c r="J29">
        <f t="shared" si="1"/>
        <v>85.75</v>
      </c>
      <c r="K29">
        <v>3.25</v>
      </c>
      <c r="L29">
        <v>3.25</v>
      </c>
      <c r="M29">
        <v>3.57</v>
      </c>
      <c r="N29">
        <v>3.93</v>
      </c>
      <c r="O29">
        <v>3.93</v>
      </c>
      <c r="P29">
        <v>3.93</v>
      </c>
      <c r="Q29">
        <v>5.33</v>
      </c>
      <c r="R29">
        <v>6.09</v>
      </c>
      <c r="S29">
        <v>7.9</v>
      </c>
      <c r="T29">
        <v>11.74</v>
      </c>
      <c r="U29">
        <v>0</v>
      </c>
      <c r="V29">
        <v>0</v>
      </c>
      <c r="W29">
        <v>0</v>
      </c>
      <c r="X29">
        <v>7.49</v>
      </c>
      <c r="Y29">
        <v>12.7</v>
      </c>
      <c r="Z29">
        <v>15.52</v>
      </c>
      <c r="AA29">
        <v>16.2</v>
      </c>
      <c r="AB29">
        <v>17.91</v>
      </c>
      <c r="AC29">
        <v>17.91</v>
      </c>
      <c r="AD29">
        <v>17.91</v>
      </c>
      <c r="AE29">
        <v>20.350000000000001</v>
      </c>
      <c r="AF29">
        <v>20.58</v>
      </c>
      <c r="AG29">
        <v>20.58</v>
      </c>
      <c r="AH29">
        <v>240000.01</v>
      </c>
      <c r="AI29">
        <v>4400</v>
      </c>
      <c r="AJ29">
        <v>323</v>
      </c>
      <c r="AK29" t="s">
        <v>130</v>
      </c>
      <c r="AL29" t="s">
        <v>136</v>
      </c>
      <c r="AM29">
        <v>1</v>
      </c>
      <c r="AN29" s="2" t="s">
        <v>533</v>
      </c>
    </row>
    <row r="30" spans="1:40">
      <c r="A30">
        <v>328</v>
      </c>
      <c r="B30" s="39" t="s">
        <v>137</v>
      </c>
      <c r="C30">
        <v>0</v>
      </c>
      <c r="D30">
        <v>0.72</v>
      </c>
      <c r="E30">
        <v>0.61</v>
      </c>
      <c r="F30">
        <v>10.67</v>
      </c>
      <c r="G30">
        <v>0</v>
      </c>
      <c r="H30">
        <v>12</v>
      </c>
      <c r="I30">
        <v>0.08</v>
      </c>
      <c r="J30">
        <f t="shared" si="1"/>
        <v>150</v>
      </c>
      <c r="K30">
        <v>0</v>
      </c>
      <c r="L30">
        <v>0</v>
      </c>
      <c r="M30">
        <v>0</v>
      </c>
      <c r="N30">
        <v>0</v>
      </c>
      <c r="O30">
        <v>3.75</v>
      </c>
      <c r="P30">
        <v>3.75</v>
      </c>
      <c r="Q30">
        <v>3.75</v>
      </c>
      <c r="R30">
        <v>3.98</v>
      </c>
      <c r="S30">
        <v>4.29</v>
      </c>
      <c r="T30">
        <v>5.27</v>
      </c>
      <c r="U30">
        <v>0</v>
      </c>
      <c r="V30">
        <v>0</v>
      </c>
      <c r="W30">
        <v>0</v>
      </c>
      <c r="X30">
        <v>9.33</v>
      </c>
      <c r="Y30">
        <v>11.28</v>
      </c>
      <c r="Z30">
        <v>11.73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79999.990000000005</v>
      </c>
      <c r="AI30">
        <v>2200</v>
      </c>
      <c r="AJ30">
        <v>328</v>
      </c>
      <c r="AK30" t="s">
        <v>130</v>
      </c>
      <c r="AL30" t="s">
        <v>136</v>
      </c>
      <c r="AM30">
        <v>1</v>
      </c>
      <c r="AN30" s="2" t="s">
        <v>533</v>
      </c>
    </row>
    <row r="31" spans="1:40">
      <c r="A31">
        <v>446</v>
      </c>
      <c r="B31" s="39" t="s">
        <v>146</v>
      </c>
      <c r="C31">
        <v>3.23</v>
      </c>
      <c r="D31">
        <v>101.59</v>
      </c>
      <c r="E31">
        <v>257.83</v>
      </c>
      <c r="F31">
        <v>230.52</v>
      </c>
      <c r="G31">
        <v>16.829999999999998</v>
      </c>
      <c r="H31">
        <v>609.99</v>
      </c>
      <c r="I31">
        <v>8.11</v>
      </c>
      <c r="J31">
        <f t="shared" si="1"/>
        <v>75.21454993834773</v>
      </c>
      <c r="K31">
        <v>2.48</v>
      </c>
      <c r="L31">
        <v>3.22</v>
      </c>
      <c r="M31">
        <v>3.69</v>
      </c>
      <c r="N31">
        <v>4.16</v>
      </c>
      <c r="O31">
        <v>4.5199999999999996</v>
      </c>
      <c r="P31">
        <v>4.9800000000000004</v>
      </c>
      <c r="Q31">
        <v>5.78</v>
      </c>
      <c r="R31">
        <v>6.69</v>
      </c>
      <c r="S31">
        <v>7.19</v>
      </c>
      <c r="T31">
        <v>12.74</v>
      </c>
      <c r="U31">
        <v>0</v>
      </c>
      <c r="V31">
        <v>0</v>
      </c>
      <c r="W31">
        <v>64.67</v>
      </c>
      <c r="X31">
        <v>208.84</v>
      </c>
      <c r="Y31">
        <v>332.87</v>
      </c>
      <c r="Z31">
        <v>417.65</v>
      </c>
      <c r="AA31">
        <v>486.07</v>
      </c>
      <c r="AB31">
        <v>508.58</v>
      </c>
      <c r="AC31">
        <v>554.96</v>
      </c>
      <c r="AD31">
        <v>554.96</v>
      </c>
      <c r="AE31">
        <v>593.63</v>
      </c>
      <c r="AF31">
        <v>609.99</v>
      </c>
      <c r="AG31">
        <v>609.99</v>
      </c>
      <c r="AH31">
        <v>8110000</v>
      </c>
      <c r="AI31">
        <v>62000</v>
      </c>
      <c r="AJ31">
        <v>446</v>
      </c>
      <c r="AK31" t="s">
        <v>130</v>
      </c>
      <c r="AL31" t="s">
        <v>147</v>
      </c>
      <c r="AM31">
        <v>1</v>
      </c>
      <c r="AN31" s="2" t="s">
        <v>522</v>
      </c>
    </row>
    <row r="32" spans="1:40">
      <c r="A32">
        <v>475</v>
      </c>
      <c r="B32" s="39" t="s">
        <v>148</v>
      </c>
      <c r="C32">
        <v>0.92</v>
      </c>
      <c r="D32">
        <v>28.35</v>
      </c>
      <c r="E32">
        <v>155.54</v>
      </c>
      <c r="F32">
        <v>109.37</v>
      </c>
      <c r="G32">
        <v>11.77</v>
      </c>
      <c r="H32">
        <v>305.95</v>
      </c>
      <c r="I32">
        <v>3.58</v>
      </c>
      <c r="J32">
        <f t="shared" si="1"/>
        <v>85.460893854748605</v>
      </c>
      <c r="K32">
        <v>2.61</v>
      </c>
      <c r="L32">
        <v>3.46</v>
      </c>
      <c r="M32">
        <v>3.98</v>
      </c>
      <c r="N32">
        <v>4.34</v>
      </c>
      <c r="O32">
        <v>4.34</v>
      </c>
      <c r="P32">
        <v>4.91</v>
      </c>
      <c r="Q32">
        <v>5.45</v>
      </c>
      <c r="R32">
        <v>6.12</v>
      </c>
      <c r="S32">
        <v>6.76</v>
      </c>
      <c r="T32">
        <v>9.86</v>
      </c>
      <c r="U32">
        <v>0</v>
      </c>
      <c r="V32">
        <v>11.77</v>
      </c>
      <c r="W32">
        <v>24.12</v>
      </c>
      <c r="X32">
        <v>91.7</v>
      </c>
      <c r="Y32">
        <v>155.59</v>
      </c>
      <c r="Z32">
        <v>220.57</v>
      </c>
      <c r="AA32">
        <v>272.99</v>
      </c>
      <c r="AB32">
        <v>293.99</v>
      </c>
      <c r="AC32">
        <v>301.32</v>
      </c>
      <c r="AD32">
        <v>305.95</v>
      </c>
      <c r="AE32">
        <v>305.95</v>
      </c>
      <c r="AF32">
        <v>305.95</v>
      </c>
      <c r="AG32">
        <v>305.95</v>
      </c>
      <c r="AH32">
        <v>3580000</v>
      </c>
      <c r="AI32">
        <v>34600</v>
      </c>
      <c r="AJ32">
        <v>475</v>
      </c>
      <c r="AK32" t="s">
        <v>130</v>
      </c>
      <c r="AL32" t="s">
        <v>147</v>
      </c>
      <c r="AM32">
        <v>1</v>
      </c>
      <c r="AN32" s="2" t="s">
        <v>522</v>
      </c>
    </row>
    <row r="33" spans="1:40">
      <c r="A33">
        <v>472</v>
      </c>
      <c r="B33" s="39" t="s">
        <v>149</v>
      </c>
      <c r="C33">
        <v>0</v>
      </c>
      <c r="D33">
        <v>22.6</v>
      </c>
      <c r="E33">
        <v>15.72</v>
      </c>
      <c r="F33">
        <v>1.62</v>
      </c>
      <c r="G33">
        <v>0</v>
      </c>
      <c r="H33">
        <v>39.94</v>
      </c>
      <c r="I33">
        <v>0.92</v>
      </c>
      <c r="J33">
        <f t="shared" si="1"/>
        <v>43.413043478260867</v>
      </c>
      <c r="K33">
        <v>6.44</v>
      </c>
      <c r="L33">
        <v>7.36</v>
      </c>
      <c r="M33">
        <v>8.89</v>
      </c>
      <c r="N33">
        <v>10.039999999999999</v>
      </c>
      <c r="O33">
        <v>11.3</v>
      </c>
      <c r="P33">
        <v>11.3</v>
      </c>
      <c r="Q33">
        <v>15.53</v>
      </c>
      <c r="R33">
        <v>15.53</v>
      </c>
      <c r="S33">
        <v>15.53</v>
      </c>
      <c r="T33">
        <v>23.31</v>
      </c>
      <c r="U33">
        <v>0</v>
      </c>
      <c r="V33">
        <v>0</v>
      </c>
      <c r="W33">
        <v>0</v>
      </c>
      <c r="X33">
        <v>0</v>
      </c>
      <c r="Y33">
        <v>0</v>
      </c>
      <c r="Z33">
        <v>1.62</v>
      </c>
      <c r="AA33">
        <v>3.76</v>
      </c>
      <c r="AB33">
        <v>8.4</v>
      </c>
      <c r="AC33">
        <v>11.7</v>
      </c>
      <c r="AD33">
        <v>11.7</v>
      </c>
      <c r="AE33">
        <v>17.14</v>
      </c>
      <c r="AF33">
        <v>17.14</v>
      </c>
      <c r="AG33">
        <v>24.78</v>
      </c>
      <c r="AH33">
        <v>920000</v>
      </c>
      <c r="AI33">
        <v>16000</v>
      </c>
      <c r="AJ33">
        <v>472</v>
      </c>
      <c r="AK33" t="s">
        <v>130</v>
      </c>
      <c r="AL33" t="s">
        <v>147</v>
      </c>
      <c r="AM33">
        <v>3</v>
      </c>
      <c r="AN33" s="2" t="s">
        <v>522</v>
      </c>
    </row>
    <row r="34" spans="1:40">
      <c r="A34">
        <v>474</v>
      </c>
      <c r="B34" s="39" t="s">
        <v>150</v>
      </c>
      <c r="C34">
        <v>0</v>
      </c>
      <c r="D34">
        <v>11.96</v>
      </c>
      <c r="E34">
        <v>32.299999999999997</v>
      </c>
      <c r="F34">
        <v>0</v>
      </c>
      <c r="G34">
        <v>0</v>
      </c>
      <c r="H34">
        <v>44.26</v>
      </c>
      <c r="I34">
        <v>0.82</v>
      </c>
      <c r="J34">
        <f t="shared" si="1"/>
        <v>53.975609756097562</v>
      </c>
      <c r="K34">
        <v>6.5</v>
      </c>
      <c r="L34">
        <v>7.39</v>
      </c>
      <c r="M34">
        <v>7.39</v>
      </c>
      <c r="N34">
        <v>8.4700000000000006</v>
      </c>
      <c r="O34">
        <v>9.33</v>
      </c>
      <c r="P34">
        <v>10.29</v>
      </c>
      <c r="Q34">
        <v>10.29</v>
      </c>
      <c r="R34">
        <v>11.68</v>
      </c>
      <c r="S34">
        <v>13.45</v>
      </c>
      <c r="T34">
        <v>15.64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5.0999999999999996</v>
      </c>
      <c r="AB34">
        <v>7.5</v>
      </c>
      <c r="AC34">
        <v>15.42</v>
      </c>
      <c r="AD34">
        <v>21.91</v>
      </c>
      <c r="AE34">
        <v>32.18</v>
      </c>
      <c r="AF34">
        <v>37.11</v>
      </c>
      <c r="AG34">
        <v>40.43</v>
      </c>
      <c r="AH34">
        <v>820000</v>
      </c>
      <c r="AI34">
        <v>8800</v>
      </c>
      <c r="AJ34">
        <v>474</v>
      </c>
      <c r="AK34" t="s">
        <v>130</v>
      </c>
      <c r="AL34" t="s">
        <v>147</v>
      </c>
      <c r="AM34">
        <v>2</v>
      </c>
      <c r="AN34" s="2" t="s">
        <v>522</v>
      </c>
    </row>
    <row r="35" spans="1:40">
      <c r="A35">
        <v>453</v>
      </c>
      <c r="B35" s="40" t="s">
        <v>151</v>
      </c>
      <c r="C35">
        <v>0.15</v>
      </c>
      <c r="D35">
        <v>14.2</v>
      </c>
      <c r="E35">
        <v>15.94</v>
      </c>
      <c r="F35">
        <v>7.04</v>
      </c>
      <c r="G35">
        <v>0</v>
      </c>
      <c r="H35">
        <v>37.33</v>
      </c>
      <c r="I35">
        <v>0.7</v>
      </c>
      <c r="J35">
        <f t="shared" si="1"/>
        <v>53.328571428571429</v>
      </c>
      <c r="K35">
        <v>0</v>
      </c>
      <c r="L35">
        <v>4.41</v>
      </c>
      <c r="M35">
        <v>4.41</v>
      </c>
      <c r="N35">
        <v>6.03</v>
      </c>
      <c r="O35">
        <v>7.37</v>
      </c>
      <c r="P35">
        <v>8.18</v>
      </c>
      <c r="Q35">
        <v>9.26</v>
      </c>
      <c r="R35">
        <v>12.32</v>
      </c>
      <c r="S35">
        <v>12.32</v>
      </c>
      <c r="T35">
        <v>16.95</v>
      </c>
      <c r="U35">
        <v>0</v>
      </c>
      <c r="V35">
        <v>0</v>
      </c>
      <c r="W35">
        <v>0</v>
      </c>
      <c r="X35">
        <v>4.3600000000000003</v>
      </c>
      <c r="Y35">
        <v>7.04</v>
      </c>
      <c r="Z35">
        <v>11.72</v>
      </c>
      <c r="AA35">
        <v>16.97</v>
      </c>
      <c r="AB35">
        <v>18.559999999999999</v>
      </c>
      <c r="AC35">
        <v>20.77</v>
      </c>
      <c r="AD35">
        <v>23.34</v>
      </c>
      <c r="AE35">
        <v>23.34</v>
      </c>
      <c r="AF35">
        <v>28.97</v>
      </c>
      <c r="AG35">
        <v>34.78</v>
      </c>
      <c r="AH35">
        <v>700000</v>
      </c>
      <c r="AI35">
        <v>9600</v>
      </c>
      <c r="AJ35">
        <v>453</v>
      </c>
      <c r="AK35" t="s">
        <v>130</v>
      </c>
      <c r="AL35" t="s">
        <v>147</v>
      </c>
      <c r="AM35">
        <v>2</v>
      </c>
      <c r="AN35" s="2" t="s">
        <v>522</v>
      </c>
    </row>
    <row r="36" spans="1:40">
      <c r="A36">
        <v>460</v>
      </c>
      <c r="B36" s="40" t="s">
        <v>152</v>
      </c>
      <c r="C36">
        <v>0.09</v>
      </c>
      <c r="D36">
        <v>7.85</v>
      </c>
      <c r="E36">
        <v>20.92</v>
      </c>
      <c r="F36">
        <v>7.38</v>
      </c>
      <c r="G36">
        <v>0</v>
      </c>
      <c r="H36">
        <v>36.229999999999997</v>
      </c>
      <c r="I36">
        <v>0.57999999999999996</v>
      </c>
      <c r="J36">
        <f t="shared" si="1"/>
        <v>62.46551724137931</v>
      </c>
      <c r="K36">
        <v>4.75</v>
      </c>
      <c r="L36">
        <v>5.22</v>
      </c>
      <c r="M36">
        <v>5.7</v>
      </c>
      <c r="N36">
        <v>6.23</v>
      </c>
      <c r="O36">
        <v>6.76</v>
      </c>
      <c r="P36">
        <v>6.76</v>
      </c>
      <c r="Q36">
        <v>7.46</v>
      </c>
      <c r="R36">
        <v>8.17</v>
      </c>
      <c r="S36">
        <v>8.99</v>
      </c>
      <c r="T36">
        <v>11.85</v>
      </c>
      <c r="U36">
        <v>0</v>
      </c>
      <c r="V36">
        <v>0</v>
      </c>
      <c r="W36">
        <v>0</v>
      </c>
      <c r="X36">
        <v>0</v>
      </c>
      <c r="Y36">
        <v>1.71</v>
      </c>
      <c r="Z36">
        <v>9.57</v>
      </c>
      <c r="AA36">
        <v>17.72</v>
      </c>
      <c r="AB36">
        <v>27.23</v>
      </c>
      <c r="AC36">
        <v>31.53</v>
      </c>
      <c r="AD36">
        <v>31.53</v>
      </c>
      <c r="AE36">
        <v>36.14</v>
      </c>
      <c r="AF36">
        <v>36.229999999999997</v>
      </c>
      <c r="AG36">
        <v>36.229999999999997</v>
      </c>
      <c r="AH36">
        <v>580000</v>
      </c>
      <c r="AI36">
        <v>7400</v>
      </c>
      <c r="AJ36">
        <v>460</v>
      </c>
      <c r="AK36" t="s">
        <v>130</v>
      </c>
      <c r="AL36" t="s">
        <v>147</v>
      </c>
      <c r="AM36">
        <v>2</v>
      </c>
      <c r="AN36" s="2" t="s">
        <v>522</v>
      </c>
    </row>
    <row r="37" spans="1:40">
      <c r="A37">
        <v>467</v>
      </c>
      <c r="B37" s="39" t="s">
        <v>153</v>
      </c>
      <c r="C37">
        <v>0</v>
      </c>
      <c r="D37">
        <v>8.59</v>
      </c>
      <c r="E37">
        <v>14.02</v>
      </c>
      <c r="F37">
        <v>0</v>
      </c>
      <c r="G37">
        <v>0</v>
      </c>
      <c r="H37">
        <v>22.61</v>
      </c>
      <c r="I37">
        <v>0.47</v>
      </c>
      <c r="J37">
        <f t="shared" si="1"/>
        <v>48.106382978723403</v>
      </c>
      <c r="K37">
        <v>6.97</v>
      </c>
      <c r="L37">
        <v>7.42</v>
      </c>
      <c r="M37">
        <v>8.5299999999999994</v>
      </c>
      <c r="N37">
        <v>10.220000000000001</v>
      </c>
      <c r="O37">
        <v>11.83</v>
      </c>
      <c r="P37">
        <v>11.83</v>
      </c>
      <c r="Q37">
        <v>15.75</v>
      </c>
      <c r="R37">
        <v>15.75</v>
      </c>
      <c r="S37">
        <v>20.99</v>
      </c>
      <c r="T37">
        <v>20.99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1.9</v>
      </c>
      <c r="AB37">
        <v>2.69</v>
      </c>
      <c r="AC37">
        <v>6.93</v>
      </c>
      <c r="AD37">
        <v>6.93</v>
      </c>
      <c r="AE37">
        <v>11.07</v>
      </c>
      <c r="AF37">
        <v>11.07</v>
      </c>
      <c r="AG37">
        <v>15.77</v>
      </c>
      <c r="AH37">
        <v>470000</v>
      </c>
      <c r="AI37">
        <v>5800</v>
      </c>
      <c r="AJ37">
        <v>467</v>
      </c>
      <c r="AK37" t="s">
        <v>130</v>
      </c>
      <c r="AL37" t="s">
        <v>147</v>
      </c>
      <c r="AM37">
        <v>3</v>
      </c>
      <c r="AN37" s="2" t="s">
        <v>522</v>
      </c>
    </row>
    <row r="38" spans="1:40">
      <c r="A38">
        <v>422</v>
      </c>
      <c r="B38" s="40" t="s">
        <v>154</v>
      </c>
      <c r="C38">
        <v>0</v>
      </c>
      <c r="D38">
        <v>8.51</v>
      </c>
      <c r="E38">
        <v>5.54</v>
      </c>
      <c r="F38">
        <v>0</v>
      </c>
      <c r="G38">
        <v>0</v>
      </c>
      <c r="H38">
        <v>14.05</v>
      </c>
      <c r="I38">
        <v>0.33</v>
      </c>
      <c r="J38">
        <f t="shared" si="1"/>
        <v>42.575757575757578</v>
      </c>
      <c r="K38">
        <v>8.5</v>
      </c>
      <c r="L38">
        <v>9.32</v>
      </c>
      <c r="M38">
        <v>13.13</v>
      </c>
      <c r="N38">
        <v>13.13</v>
      </c>
      <c r="O38">
        <v>13.13</v>
      </c>
      <c r="P38">
        <v>13.13</v>
      </c>
      <c r="Q38">
        <v>19.89</v>
      </c>
      <c r="R38">
        <v>19.89</v>
      </c>
      <c r="S38">
        <v>25.94</v>
      </c>
      <c r="T38">
        <v>25.94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1.1200000000000001</v>
      </c>
      <c r="AD38">
        <v>1.68</v>
      </c>
      <c r="AE38">
        <v>2.86</v>
      </c>
      <c r="AF38">
        <v>3.71</v>
      </c>
      <c r="AG38">
        <v>8.6199999999999992</v>
      </c>
      <c r="AH38">
        <v>330000</v>
      </c>
      <c r="AI38">
        <v>5400</v>
      </c>
      <c r="AJ38">
        <v>422</v>
      </c>
      <c r="AK38" t="s">
        <v>130</v>
      </c>
      <c r="AL38" t="s">
        <v>147</v>
      </c>
      <c r="AM38">
        <v>3</v>
      </c>
      <c r="AN38" s="2" t="s">
        <v>522</v>
      </c>
    </row>
    <row r="39" spans="1:40">
      <c r="A39">
        <v>457</v>
      </c>
      <c r="B39" s="40" t="s">
        <v>155</v>
      </c>
      <c r="C39">
        <v>0</v>
      </c>
      <c r="D39">
        <v>9.16</v>
      </c>
      <c r="E39">
        <v>4.26</v>
      </c>
      <c r="F39">
        <v>0</v>
      </c>
      <c r="G39">
        <v>0</v>
      </c>
      <c r="H39">
        <v>13.42</v>
      </c>
      <c r="I39">
        <v>0.33</v>
      </c>
      <c r="J39">
        <f t="shared" si="1"/>
        <v>40.666666666666664</v>
      </c>
      <c r="K39">
        <v>15</v>
      </c>
      <c r="L39">
        <v>17.16</v>
      </c>
      <c r="M39">
        <v>17.16</v>
      </c>
      <c r="N39">
        <v>17.16</v>
      </c>
      <c r="O39">
        <v>21.37</v>
      </c>
      <c r="P39">
        <v>21.37</v>
      </c>
      <c r="Q39">
        <v>21.37</v>
      </c>
      <c r="R39">
        <v>21.37</v>
      </c>
      <c r="S39">
        <v>30.17</v>
      </c>
      <c r="T39">
        <v>30.17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330000</v>
      </c>
      <c r="AI39">
        <v>6800</v>
      </c>
      <c r="AJ39">
        <v>457</v>
      </c>
      <c r="AK39" t="s">
        <v>130</v>
      </c>
      <c r="AL39" t="s">
        <v>147</v>
      </c>
      <c r="AM39">
        <v>3</v>
      </c>
      <c r="AN39" s="2" t="s">
        <v>522</v>
      </c>
    </row>
    <row r="40" spans="1:40">
      <c r="A40">
        <v>451</v>
      </c>
      <c r="B40" s="40" t="s">
        <v>156</v>
      </c>
      <c r="C40">
        <v>0</v>
      </c>
      <c r="D40">
        <v>3.17</v>
      </c>
      <c r="E40">
        <v>3.11</v>
      </c>
      <c r="F40">
        <v>4.07</v>
      </c>
      <c r="G40">
        <v>8.61</v>
      </c>
      <c r="H40">
        <v>18.96</v>
      </c>
      <c r="I40">
        <v>0.17</v>
      </c>
      <c r="J40">
        <f t="shared" si="1"/>
        <v>111.52941176470588</v>
      </c>
      <c r="K40">
        <v>0</v>
      </c>
      <c r="L40">
        <v>0</v>
      </c>
      <c r="M40">
        <v>1.6</v>
      </c>
      <c r="N40">
        <v>1.6</v>
      </c>
      <c r="O40">
        <v>1.79</v>
      </c>
      <c r="P40">
        <v>1.79</v>
      </c>
      <c r="Q40">
        <v>2.38</v>
      </c>
      <c r="R40">
        <v>3.39</v>
      </c>
      <c r="S40">
        <v>5.95</v>
      </c>
      <c r="T40">
        <v>9.18</v>
      </c>
      <c r="U40">
        <v>0</v>
      </c>
      <c r="V40">
        <v>11.45</v>
      </c>
      <c r="W40">
        <v>13.78</v>
      </c>
      <c r="X40">
        <v>14.49</v>
      </c>
      <c r="Y40">
        <v>15.79</v>
      </c>
      <c r="Z40">
        <v>16.91</v>
      </c>
      <c r="AA40">
        <v>16.91</v>
      </c>
      <c r="AB40">
        <v>16.91</v>
      </c>
      <c r="AC40">
        <v>16.91</v>
      </c>
      <c r="AD40">
        <v>18.690000000000001</v>
      </c>
      <c r="AE40">
        <v>18.96</v>
      </c>
      <c r="AF40">
        <v>18.96</v>
      </c>
      <c r="AG40">
        <v>18.96</v>
      </c>
      <c r="AH40">
        <v>170000</v>
      </c>
      <c r="AI40">
        <v>3000</v>
      </c>
      <c r="AJ40">
        <v>451</v>
      </c>
      <c r="AK40" t="s">
        <v>130</v>
      </c>
      <c r="AL40" t="s">
        <v>147</v>
      </c>
      <c r="AM40">
        <v>1</v>
      </c>
      <c r="AN40" s="2" t="s">
        <v>522</v>
      </c>
    </row>
    <row r="41" spans="1:40">
      <c r="A41">
        <v>616</v>
      </c>
      <c r="B41" s="39" t="s">
        <v>157</v>
      </c>
      <c r="C41">
        <v>0</v>
      </c>
      <c r="D41">
        <v>0.22</v>
      </c>
      <c r="E41">
        <v>8.75</v>
      </c>
      <c r="F41">
        <v>5.55</v>
      </c>
      <c r="G41">
        <v>0</v>
      </c>
      <c r="H41">
        <v>14.52</v>
      </c>
      <c r="I41">
        <v>0.15</v>
      </c>
      <c r="J41">
        <f t="shared" si="1"/>
        <v>96.8</v>
      </c>
      <c r="K41">
        <v>0</v>
      </c>
      <c r="L41">
        <v>5.25</v>
      </c>
      <c r="M41">
        <v>5.25</v>
      </c>
      <c r="N41">
        <v>5.25</v>
      </c>
      <c r="O41">
        <v>6.19</v>
      </c>
      <c r="P41">
        <v>6.19</v>
      </c>
      <c r="Q41">
        <v>6.61</v>
      </c>
      <c r="R41">
        <v>6.78</v>
      </c>
      <c r="S41">
        <v>7.12</v>
      </c>
      <c r="T41">
        <v>7.75</v>
      </c>
      <c r="U41">
        <v>0</v>
      </c>
      <c r="V41">
        <v>0</v>
      </c>
      <c r="W41">
        <v>0</v>
      </c>
      <c r="X41">
        <v>0</v>
      </c>
      <c r="Y41">
        <v>0</v>
      </c>
      <c r="Z41">
        <v>1.66</v>
      </c>
      <c r="AA41">
        <v>10.95</v>
      </c>
      <c r="AB41">
        <v>14.3</v>
      </c>
      <c r="AC41">
        <v>14.52</v>
      </c>
      <c r="AD41">
        <v>14.52</v>
      </c>
      <c r="AE41">
        <v>14.52</v>
      </c>
      <c r="AF41">
        <v>14.52</v>
      </c>
      <c r="AG41">
        <v>14.52</v>
      </c>
      <c r="AH41">
        <v>150000</v>
      </c>
      <c r="AI41">
        <v>2800</v>
      </c>
      <c r="AJ41">
        <v>616</v>
      </c>
      <c r="AK41" t="s">
        <v>130</v>
      </c>
      <c r="AL41" t="s">
        <v>147</v>
      </c>
      <c r="AM41">
        <v>1</v>
      </c>
      <c r="AN41" s="2" t="s">
        <v>522</v>
      </c>
    </row>
    <row r="42" spans="1:40">
      <c r="A42">
        <v>340</v>
      </c>
      <c r="B42" s="40" t="s">
        <v>157</v>
      </c>
      <c r="C42">
        <v>0</v>
      </c>
      <c r="D42">
        <v>0.98</v>
      </c>
      <c r="E42">
        <v>0.54</v>
      </c>
      <c r="F42">
        <v>3.67</v>
      </c>
      <c r="G42">
        <v>10.92</v>
      </c>
      <c r="H42">
        <v>16.100000000000001</v>
      </c>
      <c r="I42">
        <v>0.08</v>
      </c>
      <c r="J42">
        <f t="shared" si="1"/>
        <v>201.25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1.1000000000000001</v>
      </c>
      <c r="Q42">
        <v>1.39</v>
      </c>
      <c r="R42">
        <v>1.39</v>
      </c>
      <c r="S42">
        <v>1.79</v>
      </c>
      <c r="T42">
        <v>4.3499999999999996</v>
      </c>
      <c r="U42">
        <v>0</v>
      </c>
      <c r="V42">
        <v>13.15</v>
      </c>
      <c r="W42">
        <v>14.59</v>
      </c>
      <c r="X42">
        <v>15.55</v>
      </c>
      <c r="Y42">
        <v>15.88</v>
      </c>
      <c r="Z42">
        <v>16.100000000000001</v>
      </c>
      <c r="AA42">
        <v>16.100000000000001</v>
      </c>
      <c r="AB42">
        <v>16.100000000000001</v>
      </c>
      <c r="AC42">
        <v>16.100000000000001</v>
      </c>
      <c r="AD42">
        <v>16.100000000000001</v>
      </c>
      <c r="AE42">
        <v>16.100000000000001</v>
      </c>
      <c r="AF42">
        <v>16.100000000000001</v>
      </c>
      <c r="AG42">
        <v>16.100000000000001</v>
      </c>
      <c r="AH42">
        <v>80000</v>
      </c>
      <c r="AI42">
        <v>1400</v>
      </c>
      <c r="AJ42">
        <v>340</v>
      </c>
      <c r="AK42" t="s">
        <v>130</v>
      </c>
      <c r="AL42" t="s">
        <v>147</v>
      </c>
      <c r="AM42">
        <v>1</v>
      </c>
      <c r="AN42" s="2" t="s">
        <v>522</v>
      </c>
    </row>
    <row r="43" spans="1:40">
      <c r="A43">
        <v>600</v>
      </c>
      <c r="B43" s="40" t="s">
        <v>158</v>
      </c>
      <c r="C43">
        <v>1.48</v>
      </c>
      <c r="D43">
        <v>44.15</v>
      </c>
      <c r="E43">
        <v>123.8</v>
      </c>
      <c r="F43">
        <v>260.14</v>
      </c>
      <c r="G43">
        <v>76.97</v>
      </c>
      <c r="H43">
        <v>506.53</v>
      </c>
      <c r="I43">
        <v>4.67</v>
      </c>
      <c r="J43">
        <f t="shared" si="1"/>
        <v>108.46466809421841</v>
      </c>
      <c r="K43">
        <v>1.63</v>
      </c>
      <c r="L43">
        <v>1.98</v>
      </c>
      <c r="M43">
        <v>2.39</v>
      </c>
      <c r="N43">
        <v>2.74</v>
      </c>
      <c r="O43">
        <v>3.24</v>
      </c>
      <c r="P43">
        <v>3.45</v>
      </c>
      <c r="Q43">
        <v>3.74</v>
      </c>
      <c r="R43">
        <v>4.24</v>
      </c>
      <c r="S43">
        <v>4.9800000000000004</v>
      </c>
      <c r="T43">
        <v>8.2200000000000006</v>
      </c>
      <c r="U43">
        <v>0</v>
      </c>
      <c r="V43">
        <v>82.22</v>
      </c>
      <c r="W43">
        <v>179.24</v>
      </c>
      <c r="X43">
        <v>322</v>
      </c>
      <c r="Y43">
        <v>448.57</v>
      </c>
      <c r="Z43">
        <v>468.13</v>
      </c>
      <c r="AA43">
        <v>484.42</v>
      </c>
      <c r="AB43">
        <v>498.14</v>
      </c>
      <c r="AC43">
        <v>506.53</v>
      </c>
      <c r="AD43">
        <v>506.53</v>
      </c>
      <c r="AE43">
        <v>506.53</v>
      </c>
      <c r="AF43">
        <v>506.53</v>
      </c>
      <c r="AG43">
        <v>506.53</v>
      </c>
      <c r="AH43">
        <v>4670000</v>
      </c>
      <c r="AI43">
        <v>28200</v>
      </c>
      <c r="AJ43">
        <v>600</v>
      </c>
      <c r="AK43" t="s">
        <v>130</v>
      </c>
      <c r="AL43" t="s">
        <v>159</v>
      </c>
      <c r="AM43">
        <v>1</v>
      </c>
      <c r="AN43" s="2" t="s">
        <v>523</v>
      </c>
    </row>
    <row r="44" spans="1:40">
      <c r="A44">
        <v>567</v>
      </c>
      <c r="B44" s="40" t="s">
        <v>160</v>
      </c>
      <c r="C44">
        <v>0.67</v>
      </c>
      <c r="D44">
        <v>51.52</v>
      </c>
      <c r="E44">
        <v>112.18</v>
      </c>
      <c r="F44">
        <v>81.099999999999994</v>
      </c>
      <c r="G44">
        <v>16.23</v>
      </c>
      <c r="H44">
        <v>261.7</v>
      </c>
      <c r="I44">
        <v>3.61</v>
      </c>
      <c r="J44">
        <f t="shared" si="1"/>
        <v>72.49307479224376</v>
      </c>
      <c r="K44">
        <v>2.19</v>
      </c>
      <c r="L44">
        <v>2.84</v>
      </c>
      <c r="M44">
        <v>3.38</v>
      </c>
      <c r="N44">
        <v>4.2</v>
      </c>
      <c r="O44">
        <v>4.67</v>
      </c>
      <c r="P44">
        <v>5.22</v>
      </c>
      <c r="Q44">
        <v>6.52</v>
      </c>
      <c r="R44">
        <v>7.66</v>
      </c>
      <c r="S44">
        <v>9.8800000000000008</v>
      </c>
      <c r="T44">
        <v>14.01</v>
      </c>
      <c r="U44">
        <v>0</v>
      </c>
      <c r="V44">
        <v>0</v>
      </c>
      <c r="W44">
        <v>55.34</v>
      </c>
      <c r="X44">
        <v>84.33</v>
      </c>
      <c r="Y44">
        <v>117.84</v>
      </c>
      <c r="Z44">
        <v>162.16999999999999</v>
      </c>
      <c r="AA44">
        <v>190.94</v>
      </c>
      <c r="AB44">
        <v>205.29</v>
      </c>
      <c r="AC44">
        <v>205.29</v>
      </c>
      <c r="AD44">
        <v>235.35</v>
      </c>
      <c r="AE44">
        <v>235.35</v>
      </c>
      <c r="AF44">
        <v>261.69</v>
      </c>
      <c r="AG44">
        <v>261.69</v>
      </c>
      <c r="AH44">
        <v>3610000</v>
      </c>
      <c r="AI44">
        <v>32200</v>
      </c>
      <c r="AJ44">
        <v>567</v>
      </c>
      <c r="AK44" t="s">
        <v>130</v>
      </c>
      <c r="AL44" t="s">
        <v>159</v>
      </c>
      <c r="AM44">
        <v>2</v>
      </c>
      <c r="AN44" s="2" t="s">
        <v>523</v>
      </c>
    </row>
    <row r="45" spans="1:40">
      <c r="A45">
        <v>602</v>
      </c>
      <c r="B45" s="40" t="s">
        <v>161</v>
      </c>
      <c r="C45">
        <v>0.75</v>
      </c>
      <c r="D45">
        <v>37.97</v>
      </c>
      <c r="E45">
        <v>90.14</v>
      </c>
      <c r="F45">
        <v>174.61</v>
      </c>
      <c r="G45">
        <v>18.079999999999998</v>
      </c>
      <c r="H45">
        <v>321.55</v>
      </c>
      <c r="I45">
        <v>3.48</v>
      </c>
      <c r="J45">
        <f t="shared" si="1"/>
        <v>92.399425287356323</v>
      </c>
      <c r="K45">
        <v>1.98</v>
      </c>
      <c r="L45">
        <v>2.54</v>
      </c>
      <c r="M45">
        <v>3.41</v>
      </c>
      <c r="N45">
        <v>3.75</v>
      </c>
      <c r="O45">
        <v>4.03</v>
      </c>
      <c r="P45">
        <v>4.33</v>
      </c>
      <c r="Q45">
        <v>4.9400000000000004</v>
      </c>
      <c r="R45">
        <v>5.4</v>
      </c>
      <c r="S45">
        <v>6.27</v>
      </c>
      <c r="T45">
        <v>10.61</v>
      </c>
      <c r="U45">
        <v>0</v>
      </c>
      <c r="V45">
        <v>28.53</v>
      </c>
      <c r="W45">
        <v>41.63</v>
      </c>
      <c r="X45">
        <v>113.14</v>
      </c>
      <c r="Y45">
        <v>223.2</v>
      </c>
      <c r="Z45">
        <v>271.43</v>
      </c>
      <c r="AA45">
        <v>280.07</v>
      </c>
      <c r="AB45">
        <v>300.60000000000002</v>
      </c>
      <c r="AC45">
        <v>313.61</v>
      </c>
      <c r="AD45">
        <v>313.61</v>
      </c>
      <c r="AE45">
        <v>321.55</v>
      </c>
      <c r="AF45">
        <v>321.55</v>
      </c>
      <c r="AG45">
        <v>321.55</v>
      </c>
      <c r="AH45">
        <v>3480000</v>
      </c>
      <c r="AI45">
        <v>31600</v>
      </c>
      <c r="AJ45">
        <v>602</v>
      </c>
      <c r="AK45" t="s">
        <v>130</v>
      </c>
      <c r="AL45" t="s">
        <v>159</v>
      </c>
      <c r="AM45">
        <v>1</v>
      </c>
      <c r="AN45" s="2" t="s">
        <v>523</v>
      </c>
    </row>
    <row r="46" spans="1:40">
      <c r="A46">
        <v>609</v>
      </c>
      <c r="B46" s="40" t="s">
        <v>162</v>
      </c>
      <c r="C46">
        <v>0.4</v>
      </c>
      <c r="D46">
        <v>48.83</v>
      </c>
      <c r="E46">
        <v>52.64</v>
      </c>
      <c r="F46">
        <v>25.85</v>
      </c>
      <c r="G46">
        <v>4.26</v>
      </c>
      <c r="H46">
        <v>131.97</v>
      </c>
      <c r="I46">
        <v>2.38</v>
      </c>
      <c r="J46">
        <f t="shared" si="1"/>
        <v>55.449579831932773</v>
      </c>
      <c r="K46">
        <v>2.93</v>
      </c>
      <c r="L46">
        <v>4.24</v>
      </c>
      <c r="M46">
        <v>4.75</v>
      </c>
      <c r="N46">
        <v>5.98</v>
      </c>
      <c r="O46">
        <v>6.59</v>
      </c>
      <c r="P46">
        <v>7.86</v>
      </c>
      <c r="Q46">
        <v>8.41</v>
      </c>
      <c r="R46">
        <v>12.04</v>
      </c>
      <c r="S46">
        <v>12.04</v>
      </c>
      <c r="T46">
        <v>20.95</v>
      </c>
      <c r="U46">
        <v>0</v>
      </c>
      <c r="V46">
        <v>0</v>
      </c>
      <c r="W46">
        <v>10.83</v>
      </c>
      <c r="X46">
        <v>17.170000000000002</v>
      </c>
      <c r="Y46">
        <v>30.27</v>
      </c>
      <c r="Z46">
        <v>49</v>
      </c>
      <c r="AA46">
        <v>59.24</v>
      </c>
      <c r="AB46">
        <v>76.86</v>
      </c>
      <c r="AC46">
        <v>81.3</v>
      </c>
      <c r="AD46">
        <v>81.3</v>
      </c>
      <c r="AE46">
        <v>81.3</v>
      </c>
      <c r="AF46">
        <v>104.08</v>
      </c>
      <c r="AG46">
        <v>120.34</v>
      </c>
      <c r="AH46">
        <v>2380000</v>
      </c>
      <c r="AI46">
        <v>26800</v>
      </c>
      <c r="AJ46">
        <v>609</v>
      </c>
      <c r="AK46" t="s">
        <v>130</v>
      </c>
      <c r="AL46" t="s">
        <v>159</v>
      </c>
      <c r="AM46">
        <v>2</v>
      </c>
      <c r="AN46" s="2" t="s">
        <v>523</v>
      </c>
    </row>
    <row r="47" spans="1:40">
      <c r="A47">
        <v>601</v>
      </c>
      <c r="B47" s="40" t="s">
        <v>163</v>
      </c>
      <c r="C47">
        <v>0</v>
      </c>
      <c r="D47">
        <v>23.7</v>
      </c>
      <c r="E47">
        <v>35.99</v>
      </c>
      <c r="F47">
        <v>149.02000000000001</v>
      </c>
      <c r="G47">
        <v>169.4</v>
      </c>
      <c r="H47">
        <v>378.12</v>
      </c>
      <c r="I47">
        <v>2.2999999999999998</v>
      </c>
      <c r="J47">
        <f t="shared" si="1"/>
        <v>164.4</v>
      </c>
      <c r="K47">
        <v>1.3</v>
      </c>
      <c r="L47">
        <v>1.56</v>
      </c>
      <c r="M47">
        <v>1.56</v>
      </c>
      <c r="N47">
        <v>1.94</v>
      </c>
      <c r="O47">
        <v>2.12</v>
      </c>
      <c r="P47">
        <v>2.2799999999999998</v>
      </c>
      <c r="Q47">
        <v>2.4700000000000002</v>
      </c>
      <c r="R47">
        <v>2.88</v>
      </c>
      <c r="S47">
        <v>3.37</v>
      </c>
      <c r="T47">
        <v>5.13</v>
      </c>
      <c r="U47">
        <v>0</v>
      </c>
      <c r="V47">
        <v>147.53</v>
      </c>
      <c r="W47">
        <v>300.62</v>
      </c>
      <c r="X47">
        <v>357.59</v>
      </c>
      <c r="Y47">
        <v>370.11</v>
      </c>
      <c r="Z47">
        <v>378.12</v>
      </c>
      <c r="AA47">
        <v>378.12</v>
      </c>
      <c r="AB47">
        <v>378.12</v>
      </c>
      <c r="AC47">
        <v>378.12</v>
      </c>
      <c r="AD47">
        <v>378.12</v>
      </c>
      <c r="AE47">
        <v>378.12</v>
      </c>
      <c r="AF47">
        <v>378.12</v>
      </c>
      <c r="AG47">
        <v>378.12</v>
      </c>
      <c r="AH47">
        <v>2300000</v>
      </c>
      <c r="AI47">
        <v>27000</v>
      </c>
      <c r="AJ47">
        <v>601</v>
      </c>
      <c r="AK47" t="s">
        <v>130</v>
      </c>
      <c r="AL47" t="s">
        <v>159</v>
      </c>
      <c r="AM47">
        <v>1</v>
      </c>
      <c r="AN47" s="2" t="s">
        <v>523</v>
      </c>
    </row>
    <row r="48" spans="1:40">
      <c r="A48">
        <v>572</v>
      </c>
      <c r="B48" s="40" t="s">
        <v>164</v>
      </c>
      <c r="C48">
        <v>0.26</v>
      </c>
      <c r="D48">
        <v>27.21</v>
      </c>
      <c r="E48">
        <v>64.349999999999994</v>
      </c>
      <c r="F48">
        <v>47.57</v>
      </c>
      <c r="G48">
        <v>0</v>
      </c>
      <c r="H48">
        <v>139.38999999999999</v>
      </c>
      <c r="I48">
        <v>2.0699999999999998</v>
      </c>
      <c r="J48">
        <f t="shared" si="1"/>
        <v>67.338164251207729</v>
      </c>
      <c r="K48">
        <v>3.56</v>
      </c>
      <c r="L48">
        <v>4.5</v>
      </c>
      <c r="M48">
        <v>4.76</v>
      </c>
      <c r="N48">
        <v>5.32</v>
      </c>
      <c r="O48">
        <v>5.71</v>
      </c>
      <c r="P48">
        <v>6.24</v>
      </c>
      <c r="Q48">
        <v>7.74</v>
      </c>
      <c r="R48">
        <v>8.75</v>
      </c>
      <c r="S48">
        <v>10.93</v>
      </c>
      <c r="T48">
        <v>14.99</v>
      </c>
      <c r="U48">
        <v>0</v>
      </c>
      <c r="V48">
        <v>0</v>
      </c>
      <c r="W48">
        <v>2.4500000000000002</v>
      </c>
      <c r="X48">
        <v>8.31</v>
      </c>
      <c r="Y48">
        <v>34.56</v>
      </c>
      <c r="Z48">
        <v>61.75</v>
      </c>
      <c r="AA48">
        <v>85.36</v>
      </c>
      <c r="AB48">
        <v>96.61</v>
      </c>
      <c r="AC48">
        <v>107.16</v>
      </c>
      <c r="AD48">
        <v>107.16</v>
      </c>
      <c r="AE48">
        <v>123.83</v>
      </c>
      <c r="AF48">
        <v>139.35</v>
      </c>
      <c r="AG48">
        <v>139.38999999999999</v>
      </c>
      <c r="AH48">
        <v>2070000</v>
      </c>
      <c r="AI48">
        <v>18600</v>
      </c>
      <c r="AJ48">
        <v>572</v>
      </c>
      <c r="AK48" t="s">
        <v>130</v>
      </c>
      <c r="AL48" t="s">
        <v>159</v>
      </c>
      <c r="AM48">
        <v>2</v>
      </c>
      <c r="AN48" s="2" t="s">
        <v>523</v>
      </c>
    </row>
    <row r="49" spans="1:40">
      <c r="A49">
        <v>612</v>
      </c>
      <c r="B49" s="40" t="s">
        <v>165</v>
      </c>
      <c r="C49">
        <v>0</v>
      </c>
      <c r="D49">
        <v>36.21</v>
      </c>
      <c r="E49">
        <v>64.72</v>
      </c>
      <c r="F49">
        <v>13.09</v>
      </c>
      <c r="G49">
        <v>0</v>
      </c>
      <c r="H49">
        <v>114.02</v>
      </c>
      <c r="I49">
        <v>1.93</v>
      </c>
      <c r="J49">
        <f t="shared" si="1"/>
        <v>59.077720207253883</v>
      </c>
      <c r="K49">
        <v>3.85</v>
      </c>
      <c r="L49">
        <v>4.32</v>
      </c>
      <c r="M49">
        <v>4.67</v>
      </c>
      <c r="N49">
        <v>5.01</v>
      </c>
      <c r="O49">
        <v>5.63</v>
      </c>
      <c r="P49">
        <v>6.09</v>
      </c>
      <c r="Q49">
        <v>6.78</v>
      </c>
      <c r="R49">
        <v>7.79</v>
      </c>
      <c r="S49">
        <v>8.4600000000000009</v>
      </c>
      <c r="T49">
        <v>17.809999999999999</v>
      </c>
      <c r="U49">
        <v>0</v>
      </c>
      <c r="V49">
        <v>0</v>
      </c>
      <c r="W49">
        <v>0</v>
      </c>
      <c r="X49">
        <v>10.64</v>
      </c>
      <c r="Y49">
        <v>32.71</v>
      </c>
      <c r="Z49">
        <v>53.6</v>
      </c>
      <c r="AA49">
        <v>77.959999999999994</v>
      </c>
      <c r="AB49">
        <v>88.53</v>
      </c>
      <c r="AC49">
        <v>92.13</v>
      </c>
      <c r="AD49">
        <v>92.13</v>
      </c>
      <c r="AE49">
        <v>102.92</v>
      </c>
      <c r="AF49">
        <v>102.92</v>
      </c>
      <c r="AG49">
        <v>114.02</v>
      </c>
      <c r="AH49">
        <v>1930000</v>
      </c>
      <c r="AI49">
        <v>27800</v>
      </c>
      <c r="AJ49">
        <v>612</v>
      </c>
      <c r="AK49" t="s">
        <v>130</v>
      </c>
      <c r="AL49" t="s">
        <v>159</v>
      </c>
      <c r="AM49">
        <v>2</v>
      </c>
      <c r="AN49" s="2" t="s">
        <v>523</v>
      </c>
    </row>
    <row r="50" spans="1:40">
      <c r="A50">
        <v>611</v>
      </c>
      <c r="B50" s="40" t="s">
        <v>166</v>
      </c>
      <c r="C50">
        <v>0.18</v>
      </c>
      <c r="D50">
        <v>14.09</v>
      </c>
      <c r="E50">
        <v>56.89</v>
      </c>
      <c r="F50">
        <v>99.27</v>
      </c>
      <c r="G50">
        <v>9.58</v>
      </c>
      <c r="H50">
        <v>180.01</v>
      </c>
      <c r="I50">
        <v>1.74</v>
      </c>
      <c r="J50">
        <f t="shared" si="1"/>
        <v>103.45402298850574</v>
      </c>
      <c r="K50">
        <v>1.55</v>
      </c>
      <c r="L50">
        <v>2.1800000000000002</v>
      </c>
      <c r="M50">
        <v>2.74</v>
      </c>
      <c r="N50">
        <v>3.08</v>
      </c>
      <c r="O50">
        <v>3.44</v>
      </c>
      <c r="P50">
        <v>3.69</v>
      </c>
      <c r="Q50">
        <v>4.0199999999999996</v>
      </c>
      <c r="R50">
        <v>4.67</v>
      </c>
      <c r="S50">
        <v>5.29</v>
      </c>
      <c r="T50">
        <v>7.26</v>
      </c>
      <c r="U50">
        <v>0</v>
      </c>
      <c r="V50">
        <v>9.58</v>
      </c>
      <c r="W50">
        <v>40.86</v>
      </c>
      <c r="X50">
        <v>108.42</v>
      </c>
      <c r="Y50">
        <v>143.16</v>
      </c>
      <c r="Z50">
        <v>169.35</v>
      </c>
      <c r="AA50">
        <v>172.63</v>
      </c>
      <c r="AB50">
        <v>180.01</v>
      </c>
      <c r="AC50">
        <v>180.01</v>
      </c>
      <c r="AD50">
        <v>180.01</v>
      </c>
      <c r="AE50">
        <v>180.01</v>
      </c>
      <c r="AF50">
        <v>180.01</v>
      </c>
      <c r="AG50">
        <v>180.01</v>
      </c>
      <c r="AH50">
        <v>1740000</v>
      </c>
      <c r="AI50">
        <v>12200</v>
      </c>
      <c r="AJ50">
        <v>611</v>
      </c>
      <c r="AK50" t="s">
        <v>130</v>
      </c>
      <c r="AL50" t="s">
        <v>159</v>
      </c>
      <c r="AM50">
        <v>1</v>
      </c>
      <c r="AN50" s="2" t="s">
        <v>523</v>
      </c>
    </row>
    <row r="51" spans="1:40">
      <c r="A51">
        <v>619</v>
      </c>
      <c r="B51" s="40" t="s">
        <v>167</v>
      </c>
      <c r="C51">
        <v>0.45</v>
      </c>
      <c r="D51">
        <v>27.17</v>
      </c>
      <c r="E51">
        <v>45.34</v>
      </c>
      <c r="F51">
        <v>42.89</v>
      </c>
      <c r="G51">
        <v>0</v>
      </c>
      <c r="H51">
        <v>115.86</v>
      </c>
      <c r="I51">
        <v>1.64</v>
      </c>
      <c r="J51">
        <f t="shared" si="1"/>
        <v>70.646341463414643</v>
      </c>
      <c r="K51">
        <v>2.93</v>
      </c>
      <c r="L51">
        <v>3.57</v>
      </c>
      <c r="M51">
        <v>4.12</v>
      </c>
      <c r="N51">
        <v>4.2300000000000004</v>
      </c>
      <c r="O51">
        <v>5.16</v>
      </c>
      <c r="P51">
        <v>5.87</v>
      </c>
      <c r="Q51">
        <v>6.63</v>
      </c>
      <c r="R51">
        <v>7.5</v>
      </c>
      <c r="S51">
        <v>10.34</v>
      </c>
      <c r="T51">
        <v>13.18</v>
      </c>
      <c r="U51">
        <v>0</v>
      </c>
      <c r="V51">
        <v>0</v>
      </c>
      <c r="W51">
        <v>6.7</v>
      </c>
      <c r="X51">
        <v>28.46</v>
      </c>
      <c r="Y51">
        <v>47.96</v>
      </c>
      <c r="Z51">
        <v>69.34</v>
      </c>
      <c r="AA51">
        <v>78.819999999999993</v>
      </c>
      <c r="AB51">
        <v>85.34</v>
      </c>
      <c r="AC51">
        <v>85.34</v>
      </c>
      <c r="AD51">
        <v>85.34</v>
      </c>
      <c r="AE51">
        <v>101.87</v>
      </c>
      <c r="AF51">
        <v>115.86</v>
      </c>
      <c r="AG51">
        <v>115.86</v>
      </c>
      <c r="AH51">
        <v>1640000</v>
      </c>
      <c r="AI51">
        <v>16600</v>
      </c>
      <c r="AJ51">
        <v>619</v>
      </c>
      <c r="AK51" t="s">
        <v>130</v>
      </c>
      <c r="AL51" t="s">
        <v>159</v>
      </c>
      <c r="AM51">
        <v>2</v>
      </c>
      <c r="AN51" s="2" t="s">
        <v>523</v>
      </c>
    </row>
    <row r="52" spans="1:40">
      <c r="A52">
        <v>615</v>
      </c>
      <c r="B52" s="40" t="s">
        <v>168</v>
      </c>
      <c r="C52">
        <v>0.14000000000000001</v>
      </c>
      <c r="D52">
        <v>32.020000000000003</v>
      </c>
      <c r="E52">
        <v>38.44</v>
      </c>
      <c r="F52">
        <v>2.65</v>
      </c>
      <c r="G52">
        <v>0</v>
      </c>
      <c r="H52">
        <v>73.25</v>
      </c>
      <c r="I52">
        <v>1.53</v>
      </c>
      <c r="J52">
        <f t="shared" si="1"/>
        <v>47.875816993464049</v>
      </c>
      <c r="K52">
        <v>4.75</v>
      </c>
      <c r="L52">
        <v>6.02</v>
      </c>
      <c r="M52">
        <v>6.37</v>
      </c>
      <c r="N52">
        <v>7.34</v>
      </c>
      <c r="O52">
        <v>8.7100000000000009</v>
      </c>
      <c r="P52">
        <v>9.58</v>
      </c>
      <c r="Q52">
        <v>13.4</v>
      </c>
      <c r="R52">
        <v>13.4</v>
      </c>
      <c r="S52">
        <v>18.38</v>
      </c>
      <c r="T52">
        <v>26.67</v>
      </c>
      <c r="U52">
        <v>0</v>
      </c>
      <c r="V52">
        <v>0</v>
      </c>
      <c r="W52">
        <v>0</v>
      </c>
      <c r="X52">
        <v>0</v>
      </c>
      <c r="Y52">
        <v>3.78</v>
      </c>
      <c r="Z52">
        <v>8.69</v>
      </c>
      <c r="AA52">
        <v>16.489999999999998</v>
      </c>
      <c r="AB52">
        <v>23.89</v>
      </c>
      <c r="AC52">
        <v>34.47</v>
      </c>
      <c r="AD52">
        <v>38.06</v>
      </c>
      <c r="AE52">
        <v>38.06</v>
      </c>
      <c r="AF52">
        <v>50.56</v>
      </c>
      <c r="AG52">
        <v>62.23</v>
      </c>
      <c r="AH52">
        <v>1530000</v>
      </c>
      <c r="AI52">
        <v>26000</v>
      </c>
      <c r="AJ52">
        <v>615</v>
      </c>
      <c r="AK52" t="s">
        <v>130</v>
      </c>
      <c r="AL52" t="s">
        <v>159</v>
      </c>
      <c r="AM52">
        <v>3</v>
      </c>
      <c r="AN52" s="2" t="s">
        <v>523</v>
      </c>
    </row>
    <row r="53" spans="1:40">
      <c r="A53">
        <v>603</v>
      </c>
      <c r="B53" s="40" t="s">
        <v>169</v>
      </c>
      <c r="C53">
        <v>0.19</v>
      </c>
      <c r="D53">
        <v>12.09</v>
      </c>
      <c r="E53">
        <v>58.55</v>
      </c>
      <c r="F53">
        <v>34.04</v>
      </c>
      <c r="G53">
        <v>0</v>
      </c>
      <c r="H53">
        <v>104.86</v>
      </c>
      <c r="I53">
        <v>1.33</v>
      </c>
      <c r="J53">
        <f t="shared" si="1"/>
        <v>78.84210526315789</v>
      </c>
      <c r="K53">
        <v>3.25</v>
      </c>
      <c r="L53">
        <v>3.9</v>
      </c>
      <c r="M53">
        <v>4.29</v>
      </c>
      <c r="N53">
        <v>4.95</v>
      </c>
      <c r="O53">
        <v>4.95</v>
      </c>
      <c r="P53">
        <v>5.71</v>
      </c>
      <c r="Q53">
        <v>6.07</v>
      </c>
      <c r="R53">
        <v>6.93</v>
      </c>
      <c r="S53">
        <v>7.71</v>
      </c>
      <c r="T53">
        <v>11.33</v>
      </c>
      <c r="U53">
        <v>0</v>
      </c>
      <c r="V53">
        <v>0</v>
      </c>
      <c r="W53">
        <v>0</v>
      </c>
      <c r="X53">
        <v>18.79</v>
      </c>
      <c r="Y53">
        <v>40.270000000000003</v>
      </c>
      <c r="Z53">
        <v>57.4</v>
      </c>
      <c r="AA53">
        <v>83.86</v>
      </c>
      <c r="AB53">
        <v>92.67</v>
      </c>
      <c r="AC53">
        <v>97.6</v>
      </c>
      <c r="AD53">
        <v>97.6</v>
      </c>
      <c r="AE53">
        <v>104.86</v>
      </c>
      <c r="AF53">
        <v>104.86</v>
      </c>
      <c r="AG53">
        <v>104.86</v>
      </c>
      <c r="AH53">
        <v>1330000</v>
      </c>
      <c r="AI53">
        <v>14600</v>
      </c>
      <c r="AJ53">
        <v>603</v>
      </c>
      <c r="AK53" t="s">
        <v>130</v>
      </c>
      <c r="AL53" t="s">
        <v>159</v>
      </c>
      <c r="AM53">
        <v>1</v>
      </c>
      <c r="AN53" s="2" t="s">
        <v>523</v>
      </c>
    </row>
    <row r="54" spans="1:40">
      <c r="A54">
        <v>560</v>
      </c>
      <c r="B54" s="40" t="s">
        <v>170</v>
      </c>
      <c r="C54">
        <v>0</v>
      </c>
      <c r="D54">
        <v>20.97</v>
      </c>
      <c r="E54">
        <v>34.82</v>
      </c>
      <c r="F54">
        <v>9.92</v>
      </c>
      <c r="G54">
        <v>30.63</v>
      </c>
      <c r="H54">
        <v>96.35</v>
      </c>
      <c r="I54">
        <v>1.26</v>
      </c>
      <c r="J54">
        <f t="shared" si="1"/>
        <v>76.468253968253961</v>
      </c>
      <c r="K54">
        <v>1.1000000000000001</v>
      </c>
      <c r="L54">
        <v>1.37</v>
      </c>
      <c r="M54">
        <v>1.56</v>
      </c>
      <c r="N54">
        <v>2.2000000000000002</v>
      </c>
      <c r="O54">
        <v>3.09</v>
      </c>
      <c r="P54">
        <v>4.32</v>
      </c>
      <c r="Q54">
        <v>5.45</v>
      </c>
      <c r="R54">
        <v>6.26</v>
      </c>
      <c r="S54">
        <v>8.39</v>
      </c>
      <c r="T54">
        <v>11.95</v>
      </c>
      <c r="U54">
        <v>0</v>
      </c>
      <c r="V54">
        <v>33.549999999999997</v>
      </c>
      <c r="W54">
        <v>38.93</v>
      </c>
      <c r="X54">
        <v>51.96</v>
      </c>
      <c r="Y54">
        <v>62.69</v>
      </c>
      <c r="Z54">
        <v>65.849999999999994</v>
      </c>
      <c r="AA54">
        <v>70.38</v>
      </c>
      <c r="AB54">
        <v>70.38</v>
      </c>
      <c r="AC54">
        <v>79.400000000000006</v>
      </c>
      <c r="AD54">
        <v>79.400000000000006</v>
      </c>
      <c r="AE54">
        <v>89.49</v>
      </c>
      <c r="AF54">
        <v>89.49</v>
      </c>
      <c r="AG54">
        <v>96.34</v>
      </c>
      <c r="AH54">
        <v>1260000</v>
      </c>
      <c r="AI54">
        <v>16800</v>
      </c>
      <c r="AJ54">
        <v>560</v>
      </c>
      <c r="AK54" t="s">
        <v>130</v>
      </c>
      <c r="AL54" t="s">
        <v>159</v>
      </c>
      <c r="AM54">
        <v>1</v>
      </c>
      <c r="AN54" s="2" t="s">
        <v>523</v>
      </c>
    </row>
    <row r="55" spans="1:40">
      <c r="A55">
        <v>606</v>
      </c>
      <c r="B55" s="39" t="s">
        <v>171</v>
      </c>
      <c r="C55">
        <v>0</v>
      </c>
      <c r="D55">
        <v>10.51</v>
      </c>
      <c r="E55">
        <v>42.76</v>
      </c>
      <c r="F55">
        <v>15.27</v>
      </c>
      <c r="G55">
        <v>0</v>
      </c>
      <c r="H55">
        <v>68.540000000000006</v>
      </c>
      <c r="I55">
        <v>0.97</v>
      </c>
      <c r="J55">
        <f t="shared" si="1"/>
        <v>70.659793814433002</v>
      </c>
      <c r="K55">
        <v>4.4800000000000004</v>
      </c>
      <c r="L55">
        <v>5.01</v>
      </c>
      <c r="M55">
        <v>5.01</v>
      </c>
      <c r="N55">
        <v>5.8</v>
      </c>
      <c r="O55">
        <v>5.8</v>
      </c>
      <c r="P55">
        <v>6.21</v>
      </c>
      <c r="Q55">
        <v>6.57</v>
      </c>
      <c r="R55">
        <v>7.44</v>
      </c>
      <c r="S55">
        <v>9.5299999999999994</v>
      </c>
      <c r="T55">
        <v>12.21</v>
      </c>
      <c r="U55">
        <v>0</v>
      </c>
      <c r="V55">
        <v>0</v>
      </c>
      <c r="W55">
        <v>0</v>
      </c>
      <c r="X55">
        <v>0</v>
      </c>
      <c r="Y55">
        <v>10.28</v>
      </c>
      <c r="Z55">
        <v>26.59</v>
      </c>
      <c r="AA55">
        <v>48.56</v>
      </c>
      <c r="AB55">
        <v>55.51</v>
      </c>
      <c r="AC55">
        <v>55.51</v>
      </c>
      <c r="AD55">
        <v>61.14</v>
      </c>
      <c r="AE55">
        <v>61.14</v>
      </c>
      <c r="AF55">
        <v>68.540000000000006</v>
      </c>
      <c r="AG55">
        <v>68.540000000000006</v>
      </c>
      <c r="AH55">
        <v>970000</v>
      </c>
      <c r="AI55">
        <v>13000</v>
      </c>
      <c r="AJ55">
        <v>606</v>
      </c>
      <c r="AK55" t="s">
        <v>130</v>
      </c>
      <c r="AL55" t="s">
        <v>159</v>
      </c>
      <c r="AM55">
        <v>2</v>
      </c>
      <c r="AN55" s="2" t="s">
        <v>523</v>
      </c>
    </row>
    <row r="56" spans="1:40">
      <c r="A56">
        <v>607</v>
      </c>
      <c r="B56" s="40" t="s">
        <v>172</v>
      </c>
      <c r="C56">
        <v>0.34</v>
      </c>
      <c r="D56">
        <v>21.36</v>
      </c>
      <c r="E56">
        <v>21.7</v>
      </c>
      <c r="F56">
        <v>1.89</v>
      </c>
      <c r="G56">
        <v>0</v>
      </c>
      <c r="H56">
        <v>45.3</v>
      </c>
      <c r="I56">
        <v>0.97</v>
      </c>
      <c r="J56">
        <f t="shared" si="1"/>
        <v>46.701030927835049</v>
      </c>
      <c r="K56">
        <v>5.69</v>
      </c>
      <c r="L56">
        <v>6.83</v>
      </c>
      <c r="M56">
        <v>7.87</v>
      </c>
      <c r="N56">
        <v>8.82</v>
      </c>
      <c r="O56">
        <v>9.9700000000000006</v>
      </c>
      <c r="P56">
        <v>9.9700000000000006</v>
      </c>
      <c r="Q56">
        <v>15.34</v>
      </c>
      <c r="R56">
        <v>15.34</v>
      </c>
      <c r="S56">
        <v>21.71</v>
      </c>
      <c r="T56">
        <v>28.48</v>
      </c>
      <c r="U56">
        <v>0</v>
      </c>
      <c r="V56">
        <v>0</v>
      </c>
      <c r="W56">
        <v>0</v>
      </c>
      <c r="X56">
        <v>0</v>
      </c>
      <c r="Y56">
        <v>0</v>
      </c>
      <c r="Z56">
        <v>3.88</v>
      </c>
      <c r="AA56">
        <v>8.23</v>
      </c>
      <c r="AB56">
        <v>13.51</v>
      </c>
      <c r="AC56">
        <v>16.55</v>
      </c>
      <c r="AD56">
        <v>18.91</v>
      </c>
      <c r="AE56">
        <v>18.91</v>
      </c>
      <c r="AF56">
        <v>18.91</v>
      </c>
      <c r="AG56">
        <v>29.42</v>
      </c>
      <c r="AH56">
        <v>970000</v>
      </c>
      <c r="AI56">
        <v>12800</v>
      </c>
      <c r="AJ56">
        <v>607</v>
      </c>
      <c r="AK56" t="s">
        <v>130</v>
      </c>
      <c r="AL56" t="s">
        <v>159</v>
      </c>
      <c r="AM56">
        <v>3</v>
      </c>
      <c r="AN56" s="2" t="s">
        <v>523</v>
      </c>
    </row>
    <row r="57" spans="1:40">
      <c r="A57">
        <v>596</v>
      </c>
      <c r="B57" s="39" t="s">
        <v>173</v>
      </c>
      <c r="C57">
        <v>0</v>
      </c>
      <c r="D57">
        <v>13.87</v>
      </c>
      <c r="E57">
        <v>27.74</v>
      </c>
      <c r="F57">
        <v>1.24</v>
      </c>
      <c r="G57">
        <v>0</v>
      </c>
      <c r="H57">
        <v>42.85</v>
      </c>
      <c r="I57">
        <v>0.82</v>
      </c>
      <c r="J57">
        <f t="shared" si="1"/>
        <v>52.256097560975611</v>
      </c>
      <c r="K57">
        <v>5.2</v>
      </c>
      <c r="L57">
        <v>5.85</v>
      </c>
      <c r="M57">
        <v>7.23</v>
      </c>
      <c r="N57">
        <v>7.23</v>
      </c>
      <c r="O57">
        <v>8.01</v>
      </c>
      <c r="P57">
        <v>8.86</v>
      </c>
      <c r="Q57">
        <v>9.56</v>
      </c>
      <c r="R57">
        <v>12.22</v>
      </c>
      <c r="S57">
        <v>12.22</v>
      </c>
      <c r="T57">
        <v>16.29</v>
      </c>
      <c r="U57">
        <v>0</v>
      </c>
      <c r="V57">
        <v>0</v>
      </c>
      <c r="W57">
        <v>0</v>
      </c>
      <c r="X57">
        <v>0</v>
      </c>
      <c r="Y57">
        <v>3.35</v>
      </c>
      <c r="Z57">
        <v>5.95</v>
      </c>
      <c r="AA57">
        <v>5.95</v>
      </c>
      <c r="AB57">
        <v>12.42</v>
      </c>
      <c r="AC57">
        <v>25.24</v>
      </c>
      <c r="AD57">
        <v>27.99</v>
      </c>
      <c r="AE57">
        <v>27.99</v>
      </c>
      <c r="AF57">
        <v>33.82</v>
      </c>
      <c r="AG57">
        <v>39.619999999999997</v>
      </c>
      <c r="AH57">
        <v>820000</v>
      </c>
      <c r="AI57">
        <v>9600</v>
      </c>
      <c r="AJ57">
        <v>596</v>
      </c>
      <c r="AK57" t="s">
        <v>130</v>
      </c>
      <c r="AL57" t="s">
        <v>159</v>
      </c>
      <c r="AM57">
        <v>2</v>
      </c>
      <c r="AN57" s="2" t="s">
        <v>523</v>
      </c>
    </row>
    <row r="58" spans="1:40">
      <c r="A58">
        <v>555</v>
      </c>
      <c r="B58" s="39" t="s">
        <v>174</v>
      </c>
      <c r="C58">
        <v>0.19</v>
      </c>
      <c r="D58">
        <v>16.36</v>
      </c>
      <c r="E58">
        <v>21.13</v>
      </c>
      <c r="F58">
        <v>0</v>
      </c>
      <c r="G58">
        <v>0</v>
      </c>
      <c r="H58">
        <v>37.67</v>
      </c>
      <c r="I58">
        <v>0.8</v>
      </c>
      <c r="J58">
        <f t="shared" si="1"/>
        <v>47.087499999999999</v>
      </c>
      <c r="K58">
        <v>8.07</v>
      </c>
      <c r="L58">
        <v>8.07</v>
      </c>
      <c r="M58">
        <v>9.25</v>
      </c>
      <c r="N58">
        <v>9.25</v>
      </c>
      <c r="O58">
        <v>10.07</v>
      </c>
      <c r="P58">
        <v>11.54</v>
      </c>
      <c r="Q58">
        <v>11.54</v>
      </c>
      <c r="R58">
        <v>14.31</v>
      </c>
      <c r="S58">
        <v>14.31</v>
      </c>
      <c r="T58">
        <v>18.71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0.77</v>
      </c>
      <c r="AC58">
        <v>1.82</v>
      </c>
      <c r="AD58">
        <v>17.079999999999998</v>
      </c>
      <c r="AE58">
        <v>22.36</v>
      </c>
      <c r="AF58">
        <v>28.15</v>
      </c>
      <c r="AG58">
        <v>33.96</v>
      </c>
      <c r="AH58">
        <v>800000</v>
      </c>
      <c r="AI58">
        <v>12400</v>
      </c>
      <c r="AJ58">
        <v>555</v>
      </c>
      <c r="AK58" t="s">
        <v>130</v>
      </c>
      <c r="AL58" t="s">
        <v>159</v>
      </c>
      <c r="AM58">
        <v>3</v>
      </c>
      <c r="AN58" s="2" t="s">
        <v>523</v>
      </c>
    </row>
    <row r="59" spans="1:40">
      <c r="A59">
        <v>621</v>
      </c>
      <c r="B59" s="39" t="s">
        <v>175</v>
      </c>
      <c r="C59">
        <v>0</v>
      </c>
      <c r="D59">
        <v>13.89</v>
      </c>
      <c r="E59">
        <v>15.39</v>
      </c>
      <c r="F59">
        <v>1.74</v>
      </c>
      <c r="G59">
        <v>0</v>
      </c>
      <c r="H59">
        <v>31.01</v>
      </c>
      <c r="I59">
        <v>0.66</v>
      </c>
      <c r="J59">
        <f t="shared" si="1"/>
        <v>46.984848484848484</v>
      </c>
      <c r="K59">
        <v>4.75</v>
      </c>
      <c r="L59">
        <v>5.05</v>
      </c>
      <c r="M59">
        <v>6.24</v>
      </c>
      <c r="N59">
        <v>6.8</v>
      </c>
      <c r="O59">
        <v>8.23</v>
      </c>
      <c r="P59">
        <v>9.68</v>
      </c>
      <c r="Q59">
        <v>9.68</v>
      </c>
      <c r="R59">
        <v>12.57</v>
      </c>
      <c r="S59">
        <v>17.260000000000002</v>
      </c>
      <c r="T59">
        <v>25.35</v>
      </c>
      <c r="U59">
        <v>0</v>
      </c>
      <c r="V59">
        <v>0</v>
      </c>
      <c r="W59">
        <v>0</v>
      </c>
      <c r="X59">
        <v>0</v>
      </c>
      <c r="Y59">
        <v>3.92</v>
      </c>
      <c r="Z59">
        <v>6.44</v>
      </c>
      <c r="AA59">
        <v>10.63</v>
      </c>
      <c r="AB59">
        <v>13.08</v>
      </c>
      <c r="AC59">
        <v>15.89</v>
      </c>
      <c r="AD59">
        <v>17.8</v>
      </c>
      <c r="AE59">
        <v>17.8</v>
      </c>
      <c r="AF59">
        <v>21.94</v>
      </c>
      <c r="AG59">
        <v>26.46</v>
      </c>
      <c r="AH59">
        <v>660000</v>
      </c>
      <c r="AI59">
        <v>14200</v>
      </c>
      <c r="AJ59">
        <v>621</v>
      </c>
      <c r="AK59" t="s">
        <v>130</v>
      </c>
      <c r="AL59" t="s">
        <v>159</v>
      </c>
      <c r="AM59">
        <v>3</v>
      </c>
      <c r="AN59" s="2" t="s">
        <v>523</v>
      </c>
    </row>
    <row r="60" spans="1:40">
      <c r="A60">
        <v>595</v>
      </c>
      <c r="B60" s="40" t="s">
        <v>176</v>
      </c>
      <c r="C60">
        <v>0</v>
      </c>
      <c r="D60">
        <v>10.47</v>
      </c>
      <c r="E60">
        <v>24.27</v>
      </c>
      <c r="F60">
        <v>2.85</v>
      </c>
      <c r="G60">
        <v>0</v>
      </c>
      <c r="H60">
        <v>37.590000000000003</v>
      </c>
      <c r="I60">
        <v>0.63</v>
      </c>
      <c r="J60">
        <f t="shared" si="1"/>
        <v>59.666666666666671</v>
      </c>
      <c r="K60">
        <v>5.54</v>
      </c>
      <c r="L60">
        <v>5.95</v>
      </c>
      <c r="M60">
        <v>6.78</v>
      </c>
      <c r="N60">
        <v>7.27</v>
      </c>
      <c r="O60">
        <v>7.27</v>
      </c>
      <c r="P60">
        <v>7.9</v>
      </c>
      <c r="Q60">
        <v>9.0500000000000007</v>
      </c>
      <c r="R60">
        <v>9.0500000000000007</v>
      </c>
      <c r="S60">
        <v>11.62</v>
      </c>
      <c r="T60">
        <v>15.19</v>
      </c>
      <c r="U60">
        <v>0</v>
      </c>
      <c r="V60">
        <v>0</v>
      </c>
      <c r="W60">
        <v>0</v>
      </c>
      <c r="X60">
        <v>0</v>
      </c>
      <c r="Y60">
        <v>0</v>
      </c>
      <c r="Z60">
        <v>4.82</v>
      </c>
      <c r="AA60">
        <v>10.33</v>
      </c>
      <c r="AB60">
        <v>20.12</v>
      </c>
      <c r="AC60">
        <v>24.08</v>
      </c>
      <c r="AD60">
        <v>26.17</v>
      </c>
      <c r="AE60">
        <v>31.19</v>
      </c>
      <c r="AF60">
        <v>31.19</v>
      </c>
      <c r="AG60">
        <v>37.590000000000003</v>
      </c>
      <c r="AH60">
        <v>630000</v>
      </c>
      <c r="AI60">
        <v>8400</v>
      </c>
      <c r="AJ60">
        <v>595</v>
      </c>
      <c r="AK60" t="s">
        <v>130</v>
      </c>
      <c r="AL60" t="s">
        <v>159</v>
      </c>
      <c r="AM60">
        <v>2</v>
      </c>
      <c r="AN60" s="2" t="s">
        <v>523</v>
      </c>
    </row>
    <row r="61" spans="1:40">
      <c r="A61">
        <v>620</v>
      </c>
      <c r="B61" s="40" t="s">
        <v>177</v>
      </c>
      <c r="C61">
        <v>0.2</v>
      </c>
      <c r="D61">
        <v>9.75</v>
      </c>
      <c r="E61">
        <v>20.69</v>
      </c>
      <c r="F61">
        <v>1.23</v>
      </c>
      <c r="G61">
        <v>3.29</v>
      </c>
      <c r="H61">
        <v>35.159999999999997</v>
      </c>
      <c r="I61">
        <v>0.59</v>
      </c>
      <c r="J61">
        <f t="shared" si="1"/>
        <v>59.593220338983045</v>
      </c>
      <c r="K61">
        <v>2.4</v>
      </c>
      <c r="L61">
        <v>3.59</v>
      </c>
      <c r="M61">
        <v>4.51</v>
      </c>
      <c r="N61">
        <v>5.46</v>
      </c>
      <c r="O61">
        <v>6.55</v>
      </c>
      <c r="P61">
        <v>7.19</v>
      </c>
      <c r="Q61">
        <v>8.5399999999999991</v>
      </c>
      <c r="R61">
        <v>8.5399999999999991</v>
      </c>
      <c r="S61">
        <v>11.4</v>
      </c>
      <c r="T61">
        <v>18.739999999999998</v>
      </c>
      <c r="U61">
        <v>0</v>
      </c>
      <c r="V61">
        <v>0</v>
      </c>
      <c r="W61">
        <v>4.53</v>
      </c>
      <c r="X61">
        <v>7.67</v>
      </c>
      <c r="Y61">
        <v>9.36</v>
      </c>
      <c r="Z61">
        <v>12.29</v>
      </c>
      <c r="AA61">
        <v>16.829999999999998</v>
      </c>
      <c r="AB61">
        <v>22.04</v>
      </c>
      <c r="AC61">
        <v>23.63</v>
      </c>
      <c r="AD61">
        <v>23.63</v>
      </c>
      <c r="AE61">
        <v>28.59</v>
      </c>
      <c r="AF61">
        <v>28.59</v>
      </c>
      <c r="AG61">
        <v>35.159999999999997</v>
      </c>
      <c r="AH61">
        <v>590000</v>
      </c>
      <c r="AI61">
        <v>8200</v>
      </c>
      <c r="AJ61">
        <v>620</v>
      </c>
      <c r="AK61" t="s">
        <v>130</v>
      </c>
      <c r="AL61" t="s">
        <v>159</v>
      </c>
      <c r="AM61">
        <v>2</v>
      </c>
      <c r="AN61" s="2" t="s">
        <v>523</v>
      </c>
    </row>
    <row r="62" spans="1:40">
      <c r="A62">
        <v>610</v>
      </c>
      <c r="B62" s="39" t="s">
        <v>178</v>
      </c>
      <c r="C62">
        <v>0</v>
      </c>
      <c r="D62">
        <v>13.13</v>
      </c>
      <c r="E62">
        <v>13.67</v>
      </c>
      <c r="F62">
        <v>0</v>
      </c>
      <c r="G62">
        <v>0</v>
      </c>
      <c r="H62">
        <v>26.8</v>
      </c>
      <c r="I62">
        <v>0.57999999999999996</v>
      </c>
      <c r="J62">
        <f t="shared" si="1"/>
        <v>46.206896551724142</v>
      </c>
      <c r="K62">
        <v>6.96</v>
      </c>
      <c r="L62">
        <v>7.69</v>
      </c>
      <c r="M62">
        <v>7.69</v>
      </c>
      <c r="N62">
        <v>9.2799999999999994</v>
      </c>
      <c r="O62">
        <v>9.89</v>
      </c>
      <c r="P62">
        <v>9.89</v>
      </c>
      <c r="Q62">
        <v>14.5</v>
      </c>
      <c r="R62">
        <v>14.5</v>
      </c>
      <c r="S62">
        <v>22.25</v>
      </c>
      <c r="T62">
        <v>28.78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</v>
      </c>
      <c r="AB62">
        <v>3.28</v>
      </c>
      <c r="AC62">
        <v>9.69</v>
      </c>
      <c r="AD62">
        <v>11.27</v>
      </c>
      <c r="AE62">
        <v>11.27</v>
      </c>
      <c r="AF62">
        <v>16.22</v>
      </c>
      <c r="AG62">
        <v>16.22</v>
      </c>
      <c r="AH62">
        <v>580000</v>
      </c>
      <c r="AI62">
        <v>11600</v>
      </c>
      <c r="AJ62">
        <v>610</v>
      </c>
      <c r="AK62" t="s">
        <v>130</v>
      </c>
      <c r="AL62" t="s">
        <v>159</v>
      </c>
      <c r="AM62">
        <v>3</v>
      </c>
      <c r="AN62" s="2" t="s">
        <v>523</v>
      </c>
    </row>
    <row r="63" spans="1:40">
      <c r="A63">
        <v>588</v>
      </c>
      <c r="B63" s="39" t="s">
        <v>179</v>
      </c>
      <c r="C63">
        <v>0</v>
      </c>
      <c r="D63">
        <v>9.27</v>
      </c>
      <c r="E63">
        <v>20.010000000000002</v>
      </c>
      <c r="F63">
        <v>0</v>
      </c>
      <c r="G63">
        <v>0</v>
      </c>
      <c r="H63">
        <v>29.28</v>
      </c>
      <c r="I63">
        <v>0.55000000000000004</v>
      </c>
      <c r="J63">
        <f t="shared" si="1"/>
        <v>53.236363636363635</v>
      </c>
      <c r="K63">
        <v>4.75</v>
      </c>
      <c r="L63">
        <v>5.31</v>
      </c>
      <c r="M63">
        <v>5.62</v>
      </c>
      <c r="N63">
        <v>6.38</v>
      </c>
      <c r="O63">
        <v>7.03</v>
      </c>
      <c r="P63">
        <v>8.1300000000000008</v>
      </c>
      <c r="Q63">
        <v>9.02</v>
      </c>
      <c r="R63">
        <v>11.18</v>
      </c>
      <c r="S63">
        <v>11.18</v>
      </c>
      <c r="T63">
        <v>20.68</v>
      </c>
      <c r="U63">
        <v>0</v>
      </c>
      <c r="V63">
        <v>0</v>
      </c>
      <c r="W63">
        <v>0</v>
      </c>
      <c r="X63">
        <v>0</v>
      </c>
      <c r="Y63">
        <v>1.1399999999999999</v>
      </c>
      <c r="Z63">
        <v>6.57</v>
      </c>
      <c r="AA63">
        <v>9.99</v>
      </c>
      <c r="AB63">
        <v>15.79</v>
      </c>
      <c r="AC63">
        <v>18.03</v>
      </c>
      <c r="AD63">
        <v>18.87</v>
      </c>
      <c r="AE63">
        <v>21.81</v>
      </c>
      <c r="AF63">
        <v>21.81</v>
      </c>
      <c r="AG63">
        <v>26.51</v>
      </c>
      <c r="AH63">
        <v>550000</v>
      </c>
      <c r="AI63">
        <v>9200</v>
      </c>
      <c r="AJ63">
        <v>588</v>
      </c>
      <c r="AK63" t="s">
        <v>130</v>
      </c>
      <c r="AL63" t="s">
        <v>159</v>
      </c>
      <c r="AM63">
        <v>2</v>
      </c>
      <c r="AN63" s="2" t="s">
        <v>523</v>
      </c>
    </row>
    <row r="64" spans="1:40">
      <c r="A64">
        <v>569</v>
      </c>
      <c r="B64" s="39" t="s">
        <v>180</v>
      </c>
      <c r="C64">
        <v>0</v>
      </c>
      <c r="D64">
        <v>8.8699999999999992</v>
      </c>
      <c r="E64">
        <v>12.51</v>
      </c>
      <c r="F64">
        <v>6.12</v>
      </c>
      <c r="G64">
        <v>6.23</v>
      </c>
      <c r="H64">
        <v>33.72</v>
      </c>
      <c r="I64">
        <v>0.5</v>
      </c>
      <c r="J64">
        <f t="shared" si="1"/>
        <v>67.44</v>
      </c>
      <c r="K64">
        <v>0</v>
      </c>
      <c r="L64">
        <v>1.3</v>
      </c>
      <c r="M64">
        <v>2.58</v>
      </c>
      <c r="N64">
        <v>2.58</v>
      </c>
      <c r="O64">
        <v>4.71</v>
      </c>
      <c r="P64">
        <v>5.6</v>
      </c>
      <c r="Q64">
        <v>7.17</v>
      </c>
      <c r="R64">
        <v>7.17</v>
      </c>
      <c r="S64">
        <v>10.46</v>
      </c>
      <c r="T64">
        <v>14.22</v>
      </c>
      <c r="U64">
        <v>0</v>
      </c>
      <c r="V64">
        <v>8.5399999999999991</v>
      </c>
      <c r="W64">
        <v>9.8699999999999992</v>
      </c>
      <c r="X64">
        <v>13.49</v>
      </c>
      <c r="Y64">
        <v>16.2</v>
      </c>
      <c r="Z64">
        <v>18.87</v>
      </c>
      <c r="AA64">
        <v>21.29</v>
      </c>
      <c r="AB64">
        <v>22.59</v>
      </c>
      <c r="AC64">
        <v>22.59</v>
      </c>
      <c r="AD64">
        <v>22.59</v>
      </c>
      <c r="AE64">
        <v>27.69</v>
      </c>
      <c r="AF64">
        <v>31.73</v>
      </c>
      <c r="AG64">
        <v>33.72</v>
      </c>
      <c r="AH64">
        <v>500000</v>
      </c>
      <c r="AI64">
        <v>9400</v>
      </c>
      <c r="AJ64">
        <v>569</v>
      </c>
      <c r="AK64" t="s">
        <v>130</v>
      </c>
      <c r="AL64" t="s">
        <v>159</v>
      </c>
      <c r="AM64">
        <v>2</v>
      </c>
      <c r="AN64" s="2" t="s">
        <v>523</v>
      </c>
    </row>
    <row r="65" spans="1:40">
      <c r="A65">
        <v>608</v>
      </c>
      <c r="B65" s="39" t="s">
        <v>181</v>
      </c>
      <c r="C65">
        <v>0</v>
      </c>
      <c r="D65">
        <v>5.5</v>
      </c>
      <c r="E65">
        <v>15.59</v>
      </c>
      <c r="F65">
        <v>3.25</v>
      </c>
      <c r="G65">
        <v>0</v>
      </c>
      <c r="H65">
        <v>24.34</v>
      </c>
      <c r="I65">
        <v>0.42</v>
      </c>
      <c r="J65">
        <f t="shared" si="1"/>
        <v>57.952380952380956</v>
      </c>
      <c r="K65">
        <v>0</v>
      </c>
      <c r="L65">
        <v>5.75</v>
      </c>
      <c r="M65">
        <v>6.1</v>
      </c>
      <c r="N65">
        <v>7.03</v>
      </c>
      <c r="O65">
        <v>7.03</v>
      </c>
      <c r="P65">
        <v>7.96</v>
      </c>
      <c r="Q65">
        <v>8.4700000000000006</v>
      </c>
      <c r="R65">
        <v>9.9700000000000006</v>
      </c>
      <c r="S65">
        <v>11.01</v>
      </c>
      <c r="T65">
        <v>14.17</v>
      </c>
      <c r="U65">
        <v>0</v>
      </c>
      <c r="V65">
        <v>0</v>
      </c>
      <c r="W65">
        <v>0</v>
      </c>
      <c r="X65">
        <v>0</v>
      </c>
      <c r="Y65">
        <v>0</v>
      </c>
      <c r="Z65">
        <v>2.71</v>
      </c>
      <c r="AA65">
        <v>5.14</v>
      </c>
      <c r="AB65">
        <v>13.43</v>
      </c>
      <c r="AC65">
        <v>17.100000000000001</v>
      </c>
      <c r="AD65">
        <v>19.190000000000001</v>
      </c>
      <c r="AE65">
        <v>20.62</v>
      </c>
      <c r="AF65">
        <v>23.14</v>
      </c>
      <c r="AG65">
        <v>24.34</v>
      </c>
      <c r="AH65">
        <v>420000</v>
      </c>
      <c r="AI65">
        <v>4400</v>
      </c>
      <c r="AJ65">
        <v>608</v>
      </c>
      <c r="AK65" t="s">
        <v>130</v>
      </c>
      <c r="AL65" t="s">
        <v>159</v>
      </c>
      <c r="AM65">
        <v>2</v>
      </c>
      <c r="AN65" s="2" t="s">
        <v>523</v>
      </c>
    </row>
    <row r="66" spans="1:40">
      <c r="A66">
        <v>614</v>
      </c>
      <c r="B66" s="39" t="s">
        <v>182</v>
      </c>
      <c r="C66">
        <v>0</v>
      </c>
      <c r="D66">
        <v>4.9000000000000004</v>
      </c>
      <c r="E66">
        <v>15.82</v>
      </c>
      <c r="F66">
        <v>1.22</v>
      </c>
      <c r="G66">
        <v>0</v>
      </c>
      <c r="H66">
        <v>21.94</v>
      </c>
      <c r="I66">
        <v>0.39</v>
      </c>
      <c r="J66">
        <f t="shared" si="1"/>
        <v>56.256410256410255</v>
      </c>
      <c r="K66">
        <v>5.9</v>
      </c>
      <c r="L66">
        <v>5.9</v>
      </c>
      <c r="M66">
        <v>5.9</v>
      </c>
      <c r="N66">
        <v>7.69</v>
      </c>
      <c r="O66">
        <v>7.69</v>
      </c>
      <c r="P66">
        <v>8.42</v>
      </c>
      <c r="Q66">
        <v>9.0399999999999991</v>
      </c>
      <c r="R66">
        <v>9.86</v>
      </c>
      <c r="S66">
        <v>13.24</v>
      </c>
      <c r="T66">
        <v>13.24</v>
      </c>
      <c r="U66">
        <v>0</v>
      </c>
      <c r="V66">
        <v>0</v>
      </c>
      <c r="W66">
        <v>0</v>
      </c>
      <c r="X66">
        <v>0</v>
      </c>
      <c r="Y66">
        <v>1.22</v>
      </c>
      <c r="Z66">
        <v>2.09</v>
      </c>
      <c r="AA66">
        <v>2.09</v>
      </c>
      <c r="AB66">
        <v>6.72</v>
      </c>
      <c r="AC66">
        <v>11.29</v>
      </c>
      <c r="AD66">
        <v>16.66</v>
      </c>
      <c r="AE66">
        <v>18.38</v>
      </c>
      <c r="AF66">
        <v>19.73</v>
      </c>
      <c r="AG66">
        <v>21.94</v>
      </c>
      <c r="AH66">
        <v>390000</v>
      </c>
      <c r="AI66">
        <v>5600</v>
      </c>
      <c r="AJ66">
        <v>614</v>
      </c>
      <c r="AK66" t="s">
        <v>130</v>
      </c>
      <c r="AL66" t="s">
        <v>159</v>
      </c>
      <c r="AM66">
        <v>2</v>
      </c>
      <c r="AN66" s="2" t="s">
        <v>523</v>
      </c>
    </row>
    <row r="67" spans="1:40">
      <c r="A67">
        <v>613</v>
      </c>
      <c r="B67" s="40" t="s">
        <v>183</v>
      </c>
      <c r="C67">
        <v>0</v>
      </c>
      <c r="D67">
        <v>1.67</v>
      </c>
      <c r="E67">
        <v>10.98</v>
      </c>
      <c r="F67">
        <v>30.53</v>
      </c>
      <c r="G67">
        <v>11.23</v>
      </c>
      <c r="H67">
        <v>54.41</v>
      </c>
      <c r="I67">
        <v>0.36</v>
      </c>
      <c r="J67">
        <f t="shared" si="1"/>
        <v>151.13888888888889</v>
      </c>
      <c r="K67">
        <v>0</v>
      </c>
      <c r="L67">
        <v>1.3</v>
      </c>
      <c r="M67">
        <v>1.79</v>
      </c>
      <c r="N67">
        <v>2.2999999999999998</v>
      </c>
      <c r="O67">
        <v>2.64</v>
      </c>
      <c r="P67">
        <v>3.1</v>
      </c>
      <c r="Q67">
        <v>3.75</v>
      </c>
      <c r="R67">
        <v>4.05</v>
      </c>
      <c r="S67">
        <v>4.57</v>
      </c>
      <c r="T67">
        <v>5.77</v>
      </c>
      <c r="U67">
        <v>0</v>
      </c>
      <c r="V67">
        <v>14.02</v>
      </c>
      <c r="W67">
        <v>23.06</v>
      </c>
      <c r="X67">
        <v>37.01</v>
      </c>
      <c r="Y67">
        <v>52.04</v>
      </c>
      <c r="Z67">
        <v>54.19</v>
      </c>
      <c r="AA67">
        <v>54.41</v>
      </c>
      <c r="AB67">
        <v>54.41</v>
      </c>
      <c r="AC67">
        <v>54.41</v>
      </c>
      <c r="AD67">
        <v>54.41</v>
      </c>
      <c r="AE67">
        <v>54.41</v>
      </c>
      <c r="AF67">
        <v>54.41</v>
      </c>
      <c r="AG67">
        <v>54.41</v>
      </c>
      <c r="AH67">
        <v>360000</v>
      </c>
      <c r="AI67">
        <v>7800</v>
      </c>
      <c r="AJ67">
        <v>613</v>
      </c>
      <c r="AK67" t="s">
        <v>130</v>
      </c>
      <c r="AL67" t="s">
        <v>159</v>
      </c>
      <c r="AM67">
        <v>1</v>
      </c>
      <c r="AN67" s="2" t="s">
        <v>523</v>
      </c>
    </row>
    <row r="68" spans="1:40">
      <c r="A68">
        <v>617</v>
      </c>
      <c r="B68" s="39" t="s">
        <v>184</v>
      </c>
      <c r="C68">
        <v>0</v>
      </c>
      <c r="D68">
        <v>5.3</v>
      </c>
      <c r="E68">
        <v>13.25</v>
      </c>
      <c r="F68">
        <v>0</v>
      </c>
      <c r="G68">
        <v>3.4</v>
      </c>
      <c r="H68">
        <v>21.95</v>
      </c>
      <c r="I68">
        <v>0.35</v>
      </c>
      <c r="J68">
        <f t="shared" si="1"/>
        <v>62.714285714285715</v>
      </c>
      <c r="K68">
        <v>0</v>
      </c>
      <c r="L68">
        <v>2</v>
      </c>
      <c r="M68">
        <v>3.27</v>
      </c>
      <c r="N68">
        <v>4.5</v>
      </c>
      <c r="O68">
        <v>5.21</v>
      </c>
      <c r="P68">
        <v>5.21</v>
      </c>
      <c r="Q68">
        <v>6.95</v>
      </c>
      <c r="R68">
        <v>9.93</v>
      </c>
      <c r="S68">
        <v>9.93</v>
      </c>
      <c r="T68">
        <v>13.71</v>
      </c>
      <c r="U68">
        <v>0</v>
      </c>
      <c r="V68">
        <v>0</v>
      </c>
      <c r="W68">
        <v>4.58</v>
      </c>
      <c r="X68">
        <v>6.65</v>
      </c>
      <c r="Y68">
        <v>8.24</v>
      </c>
      <c r="Z68">
        <v>10.029999999999999</v>
      </c>
      <c r="AA68">
        <v>14.65</v>
      </c>
      <c r="AB68">
        <v>14.65</v>
      </c>
      <c r="AC68">
        <v>14.65</v>
      </c>
      <c r="AD68">
        <v>17.54</v>
      </c>
      <c r="AE68">
        <v>17.54</v>
      </c>
      <c r="AF68">
        <v>20.07</v>
      </c>
      <c r="AG68">
        <v>21.95</v>
      </c>
      <c r="AH68">
        <v>350000</v>
      </c>
      <c r="AI68">
        <v>8200</v>
      </c>
      <c r="AJ68">
        <v>617</v>
      </c>
      <c r="AK68" t="s">
        <v>130</v>
      </c>
      <c r="AL68" t="s">
        <v>159</v>
      </c>
      <c r="AM68">
        <v>2</v>
      </c>
      <c r="AN68" s="2" t="s">
        <v>523</v>
      </c>
    </row>
    <row r="69" spans="1:40">
      <c r="A69">
        <v>550</v>
      </c>
      <c r="B69" s="40" t="s">
        <v>185</v>
      </c>
      <c r="C69">
        <v>0</v>
      </c>
      <c r="D69">
        <v>8.6999999999999993</v>
      </c>
      <c r="E69">
        <v>2.14</v>
      </c>
      <c r="F69">
        <v>4.47</v>
      </c>
      <c r="G69">
        <v>0</v>
      </c>
      <c r="H69">
        <v>15.31</v>
      </c>
      <c r="I69">
        <v>0.33</v>
      </c>
      <c r="J69">
        <f t="shared" si="1"/>
        <v>46.393939393939391</v>
      </c>
      <c r="K69">
        <v>0</v>
      </c>
      <c r="L69">
        <v>3.75</v>
      </c>
      <c r="M69">
        <v>4.3600000000000003</v>
      </c>
      <c r="N69">
        <v>5.92</v>
      </c>
      <c r="O69">
        <v>6.83</v>
      </c>
      <c r="P69">
        <v>6.83</v>
      </c>
      <c r="Q69">
        <v>13.17</v>
      </c>
      <c r="R69">
        <v>13.17</v>
      </c>
      <c r="S69">
        <v>13.17</v>
      </c>
      <c r="T69">
        <v>20.61</v>
      </c>
      <c r="U69">
        <v>0</v>
      </c>
      <c r="V69">
        <v>0</v>
      </c>
      <c r="W69">
        <v>0</v>
      </c>
      <c r="X69">
        <v>2.65</v>
      </c>
      <c r="Y69">
        <v>4.47</v>
      </c>
      <c r="Z69">
        <v>6.11</v>
      </c>
      <c r="AA69">
        <v>6.61</v>
      </c>
      <c r="AB69">
        <v>6.61</v>
      </c>
      <c r="AC69">
        <v>6.61</v>
      </c>
      <c r="AD69">
        <v>6.61</v>
      </c>
      <c r="AE69">
        <v>6.61</v>
      </c>
      <c r="AF69">
        <v>10.15</v>
      </c>
      <c r="AG69">
        <v>10.15</v>
      </c>
      <c r="AH69">
        <v>330000</v>
      </c>
      <c r="AI69">
        <v>5200</v>
      </c>
      <c r="AJ69">
        <v>550</v>
      </c>
      <c r="AK69" t="s">
        <v>130</v>
      </c>
      <c r="AL69" t="s">
        <v>159</v>
      </c>
      <c r="AM69">
        <v>3</v>
      </c>
      <c r="AN69" s="2" t="s">
        <v>523</v>
      </c>
    </row>
    <row r="70" spans="1:40">
      <c r="A70">
        <v>571</v>
      </c>
      <c r="B70" s="39" t="s">
        <v>186</v>
      </c>
      <c r="C70">
        <v>0</v>
      </c>
      <c r="D70">
        <v>5.92</v>
      </c>
      <c r="E70">
        <v>9.61</v>
      </c>
      <c r="F70">
        <v>0</v>
      </c>
      <c r="G70">
        <v>0</v>
      </c>
      <c r="H70">
        <v>15.53</v>
      </c>
      <c r="I70">
        <v>0.33</v>
      </c>
      <c r="J70">
        <f t="shared" si="1"/>
        <v>47.060606060606055</v>
      </c>
      <c r="K70">
        <v>0</v>
      </c>
      <c r="L70">
        <v>9.5</v>
      </c>
      <c r="M70">
        <v>10.45</v>
      </c>
      <c r="N70">
        <v>11.58</v>
      </c>
      <c r="O70">
        <v>11.58</v>
      </c>
      <c r="P70">
        <v>14.37</v>
      </c>
      <c r="Q70">
        <v>14.37</v>
      </c>
      <c r="R70">
        <v>16.45</v>
      </c>
      <c r="S70">
        <v>20.8</v>
      </c>
      <c r="T70">
        <v>20.8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2.75</v>
      </c>
      <c r="AE70">
        <v>5.0199999999999996</v>
      </c>
      <c r="AF70">
        <v>8.86</v>
      </c>
      <c r="AG70">
        <v>11.02</v>
      </c>
      <c r="AH70">
        <v>330000</v>
      </c>
      <c r="AI70">
        <v>5400</v>
      </c>
      <c r="AJ70">
        <v>571</v>
      </c>
      <c r="AK70" t="s">
        <v>130</v>
      </c>
      <c r="AL70" t="s">
        <v>159</v>
      </c>
      <c r="AM70">
        <v>3</v>
      </c>
      <c r="AN70" s="2" t="s">
        <v>523</v>
      </c>
    </row>
    <row r="71" spans="1:40">
      <c r="A71">
        <v>554</v>
      </c>
      <c r="B71" s="39" t="s">
        <v>187</v>
      </c>
      <c r="C71">
        <v>0</v>
      </c>
      <c r="D71">
        <v>7.48</v>
      </c>
      <c r="E71">
        <v>3.87</v>
      </c>
      <c r="F71">
        <v>0</v>
      </c>
      <c r="G71">
        <v>0</v>
      </c>
      <c r="H71">
        <v>11.35</v>
      </c>
      <c r="I71">
        <v>0.31</v>
      </c>
      <c r="J71">
        <f t="shared" si="1"/>
        <v>36.612903225806448</v>
      </c>
      <c r="K71">
        <v>6.5</v>
      </c>
      <c r="L71">
        <v>8.26</v>
      </c>
      <c r="M71">
        <v>12.52</v>
      </c>
      <c r="N71">
        <v>12.52</v>
      </c>
      <c r="O71">
        <v>17.25</v>
      </c>
      <c r="P71">
        <v>17.25</v>
      </c>
      <c r="Q71">
        <v>17.25</v>
      </c>
      <c r="R71">
        <v>26.11</v>
      </c>
      <c r="S71">
        <v>26.11</v>
      </c>
      <c r="T71">
        <v>26.11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0.9</v>
      </c>
      <c r="AC71">
        <v>1.47</v>
      </c>
      <c r="AD71">
        <v>1.47</v>
      </c>
      <c r="AE71">
        <v>2.58</v>
      </c>
      <c r="AF71">
        <v>3.22</v>
      </c>
      <c r="AG71">
        <v>5.19</v>
      </c>
      <c r="AH71">
        <v>310000</v>
      </c>
      <c r="AI71">
        <v>5200</v>
      </c>
      <c r="AJ71">
        <v>554</v>
      </c>
      <c r="AK71" t="s">
        <v>130</v>
      </c>
      <c r="AL71" t="s">
        <v>159</v>
      </c>
      <c r="AM71">
        <v>3</v>
      </c>
      <c r="AN71" s="2" t="s">
        <v>523</v>
      </c>
    </row>
    <row r="72" spans="1:40">
      <c r="A72">
        <v>605</v>
      </c>
      <c r="B72" s="40" t="s">
        <v>188</v>
      </c>
      <c r="C72">
        <v>0</v>
      </c>
      <c r="D72">
        <v>5.19</v>
      </c>
      <c r="E72">
        <v>7.37</v>
      </c>
      <c r="F72">
        <v>0</v>
      </c>
      <c r="G72">
        <v>0</v>
      </c>
      <c r="H72">
        <v>12.56</v>
      </c>
      <c r="I72">
        <v>0.28999999999999998</v>
      </c>
      <c r="J72">
        <f t="shared" si="1"/>
        <v>43.310344827586214</v>
      </c>
      <c r="K72">
        <v>8.5</v>
      </c>
      <c r="L72">
        <v>9.5500000000000007</v>
      </c>
      <c r="M72">
        <v>10.47</v>
      </c>
      <c r="N72">
        <v>11.95</v>
      </c>
      <c r="O72">
        <v>13.66</v>
      </c>
      <c r="P72">
        <v>13.66</v>
      </c>
      <c r="Q72">
        <v>13.66</v>
      </c>
      <c r="R72">
        <v>17.940000000000001</v>
      </c>
      <c r="S72">
        <v>20.92</v>
      </c>
      <c r="T72">
        <v>28.67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2.02</v>
      </c>
      <c r="AE72">
        <v>4.09</v>
      </c>
      <c r="AF72">
        <v>5.7</v>
      </c>
      <c r="AG72">
        <v>9.15</v>
      </c>
      <c r="AH72">
        <v>290000</v>
      </c>
      <c r="AI72">
        <v>4200</v>
      </c>
      <c r="AJ72">
        <v>605</v>
      </c>
      <c r="AK72" t="s">
        <v>130</v>
      </c>
      <c r="AL72" t="s">
        <v>159</v>
      </c>
      <c r="AM72">
        <v>3</v>
      </c>
      <c r="AN72" s="2" t="s">
        <v>523</v>
      </c>
    </row>
    <row r="73" spans="1:40">
      <c r="A73">
        <v>587</v>
      </c>
      <c r="B73" s="39" t="s">
        <v>189</v>
      </c>
      <c r="C73">
        <v>0</v>
      </c>
      <c r="D73">
        <v>5.24</v>
      </c>
      <c r="E73">
        <v>5.08</v>
      </c>
      <c r="F73">
        <v>3.22</v>
      </c>
      <c r="G73">
        <v>0</v>
      </c>
      <c r="H73">
        <v>13.55</v>
      </c>
      <c r="I73">
        <v>0.27</v>
      </c>
      <c r="J73">
        <f t="shared" si="1"/>
        <v>50.185185185185183</v>
      </c>
      <c r="K73">
        <v>0</v>
      </c>
      <c r="L73">
        <v>3.75</v>
      </c>
      <c r="M73">
        <v>4.3899999999999997</v>
      </c>
      <c r="N73">
        <v>5.33</v>
      </c>
      <c r="O73">
        <v>6.21</v>
      </c>
      <c r="P73">
        <v>7.22</v>
      </c>
      <c r="Q73">
        <v>8.36</v>
      </c>
      <c r="R73">
        <v>10.26</v>
      </c>
      <c r="S73">
        <v>10.26</v>
      </c>
      <c r="T73">
        <v>16.21</v>
      </c>
      <c r="U73">
        <v>0</v>
      </c>
      <c r="V73">
        <v>0</v>
      </c>
      <c r="W73">
        <v>0</v>
      </c>
      <c r="X73">
        <v>1.85</v>
      </c>
      <c r="Y73">
        <v>4.18</v>
      </c>
      <c r="Z73">
        <v>5.0599999999999996</v>
      </c>
      <c r="AA73">
        <v>6.97</v>
      </c>
      <c r="AB73">
        <v>8.1999999999999993</v>
      </c>
      <c r="AC73">
        <v>8.7799999999999994</v>
      </c>
      <c r="AD73">
        <v>8.7799999999999994</v>
      </c>
      <c r="AE73">
        <v>9.91</v>
      </c>
      <c r="AF73">
        <v>9.91</v>
      </c>
      <c r="AG73">
        <v>12.4</v>
      </c>
      <c r="AH73">
        <v>270000</v>
      </c>
      <c r="AI73">
        <v>4000</v>
      </c>
      <c r="AJ73">
        <v>587</v>
      </c>
      <c r="AK73" t="s">
        <v>130</v>
      </c>
      <c r="AL73" t="s">
        <v>159</v>
      </c>
      <c r="AM73">
        <v>2</v>
      </c>
      <c r="AN73" s="2" t="s">
        <v>523</v>
      </c>
    </row>
    <row r="74" spans="1:40">
      <c r="A74">
        <v>570</v>
      </c>
      <c r="B74" s="40" t="s">
        <v>190</v>
      </c>
      <c r="C74">
        <v>0</v>
      </c>
      <c r="D74">
        <v>3.7</v>
      </c>
      <c r="E74">
        <v>6.65</v>
      </c>
      <c r="F74">
        <v>0</v>
      </c>
      <c r="G74">
        <v>0</v>
      </c>
      <c r="H74">
        <v>10.35</v>
      </c>
      <c r="I74">
        <v>0.21</v>
      </c>
      <c r="J74">
        <f t="shared" si="1"/>
        <v>49.285714285714285</v>
      </c>
      <c r="K74">
        <v>0</v>
      </c>
      <c r="L74">
        <v>9.5</v>
      </c>
      <c r="M74">
        <v>10.34</v>
      </c>
      <c r="N74">
        <v>11.27</v>
      </c>
      <c r="O74">
        <v>12.91</v>
      </c>
      <c r="P74">
        <v>12.91</v>
      </c>
      <c r="Q74">
        <v>12.91</v>
      </c>
      <c r="R74">
        <v>17.13</v>
      </c>
      <c r="S74">
        <v>17.13</v>
      </c>
      <c r="T74">
        <v>21.87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1.33</v>
      </c>
      <c r="AE74">
        <v>3.76</v>
      </c>
      <c r="AF74">
        <v>4.96</v>
      </c>
      <c r="AG74">
        <v>7.63</v>
      </c>
      <c r="AH74">
        <v>210000</v>
      </c>
      <c r="AI74">
        <v>4600</v>
      </c>
      <c r="AJ74">
        <v>570</v>
      </c>
      <c r="AK74" t="s">
        <v>130</v>
      </c>
      <c r="AL74" t="s">
        <v>159</v>
      </c>
      <c r="AM74">
        <v>3</v>
      </c>
      <c r="AN74" s="2" t="s">
        <v>523</v>
      </c>
    </row>
    <row r="75" spans="1:40">
      <c r="A75">
        <v>580</v>
      </c>
      <c r="B75" s="40" t="s">
        <v>191</v>
      </c>
      <c r="C75">
        <v>0</v>
      </c>
      <c r="D75">
        <v>2.27</v>
      </c>
      <c r="E75">
        <v>0.53</v>
      </c>
      <c r="F75">
        <v>5.73</v>
      </c>
      <c r="G75">
        <v>3.16</v>
      </c>
      <c r="H75">
        <v>11.7</v>
      </c>
      <c r="I75">
        <v>0.12</v>
      </c>
      <c r="J75">
        <f t="shared" si="1"/>
        <v>97.5</v>
      </c>
      <c r="K75">
        <v>0</v>
      </c>
      <c r="L75">
        <v>0</v>
      </c>
      <c r="M75">
        <v>2.4</v>
      </c>
      <c r="N75">
        <v>2.4</v>
      </c>
      <c r="O75">
        <v>2.78</v>
      </c>
      <c r="P75">
        <v>2.78</v>
      </c>
      <c r="Q75">
        <v>3.42</v>
      </c>
      <c r="R75">
        <v>3.96</v>
      </c>
      <c r="S75">
        <v>5.16</v>
      </c>
      <c r="T75">
        <v>8.6</v>
      </c>
      <c r="U75">
        <v>0</v>
      </c>
      <c r="V75">
        <v>0</v>
      </c>
      <c r="W75">
        <v>5.77</v>
      </c>
      <c r="X75">
        <v>8.89</v>
      </c>
      <c r="Y75">
        <v>9.43</v>
      </c>
      <c r="Z75">
        <v>9.86</v>
      </c>
      <c r="AA75">
        <v>9.86</v>
      </c>
      <c r="AB75">
        <v>10.99</v>
      </c>
      <c r="AC75">
        <v>11.48</v>
      </c>
      <c r="AD75">
        <v>11.7</v>
      </c>
      <c r="AE75">
        <v>11.7</v>
      </c>
      <c r="AF75">
        <v>11.7</v>
      </c>
      <c r="AG75">
        <v>11.7</v>
      </c>
      <c r="AH75">
        <v>120000</v>
      </c>
      <c r="AI75">
        <v>2800</v>
      </c>
      <c r="AJ75">
        <v>580</v>
      </c>
      <c r="AK75" t="s">
        <v>130</v>
      </c>
      <c r="AL75" t="s">
        <v>159</v>
      </c>
      <c r="AM75">
        <v>1</v>
      </c>
      <c r="AN75" s="2" t="s">
        <v>523</v>
      </c>
    </row>
    <row r="76" spans="1:40">
      <c r="A76">
        <v>406</v>
      </c>
      <c r="B76" s="39" t="s">
        <v>192</v>
      </c>
      <c r="C76">
        <v>0</v>
      </c>
      <c r="D76">
        <v>0.74</v>
      </c>
      <c r="E76">
        <v>0</v>
      </c>
      <c r="F76">
        <v>7.31</v>
      </c>
      <c r="G76">
        <v>3.65</v>
      </c>
      <c r="H76">
        <v>11.7</v>
      </c>
      <c r="I76">
        <v>7.0000000000000007E-2</v>
      </c>
      <c r="J76">
        <f t="shared" si="1"/>
        <v>167.14285714285711</v>
      </c>
      <c r="K76">
        <v>0</v>
      </c>
      <c r="L76">
        <v>0</v>
      </c>
      <c r="M76">
        <v>0</v>
      </c>
      <c r="N76">
        <v>3.25</v>
      </c>
      <c r="O76">
        <v>3.25</v>
      </c>
      <c r="P76">
        <v>3.25</v>
      </c>
      <c r="Q76">
        <v>3.25</v>
      </c>
      <c r="R76">
        <v>3.25</v>
      </c>
      <c r="S76">
        <v>3.86</v>
      </c>
      <c r="T76">
        <v>4.49</v>
      </c>
      <c r="U76">
        <v>0</v>
      </c>
      <c r="V76">
        <v>0</v>
      </c>
      <c r="W76">
        <v>0</v>
      </c>
      <c r="X76">
        <v>9.49</v>
      </c>
      <c r="Y76">
        <v>10.97</v>
      </c>
      <c r="Z76">
        <v>10.97</v>
      </c>
      <c r="AA76">
        <v>10.97</v>
      </c>
      <c r="AB76">
        <v>10.97</v>
      </c>
      <c r="AC76">
        <v>11.7</v>
      </c>
      <c r="AD76">
        <v>11.7</v>
      </c>
      <c r="AE76">
        <v>11.7</v>
      </c>
      <c r="AF76">
        <v>11.7</v>
      </c>
      <c r="AG76">
        <v>11.7</v>
      </c>
      <c r="AH76">
        <v>70000</v>
      </c>
      <c r="AI76">
        <v>2000</v>
      </c>
      <c r="AJ76">
        <v>406</v>
      </c>
      <c r="AK76" t="s">
        <v>130</v>
      </c>
      <c r="AL76" t="s">
        <v>159</v>
      </c>
      <c r="AM76">
        <v>1</v>
      </c>
      <c r="AN76" s="2" t="s">
        <v>523</v>
      </c>
    </row>
    <row r="77" spans="1:40">
      <c r="A77">
        <v>559</v>
      </c>
      <c r="B77" s="39" t="s">
        <v>193</v>
      </c>
      <c r="C77">
        <v>0</v>
      </c>
      <c r="D77">
        <v>0.8</v>
      </c>
      <c r="E77">
        <v>2.52</v>
      </c>
      <c r="F77">
        <v>4.1500000000000004</v>
      </c>
      <c r="G77">
        <v>4.03</v>
      </c>
      <c r="H77">
        <v>11.5</v>
      </c>
      <c r="I77">
        <v>0.1</v>
      </c>
      <c r="J77">
        <f t="shared" si="1"/>
        <v>115</v>
      </c>
      <c r="K77">
        <v>0</v>
      </c>
      <c r="L77">
        <v>0</v>
      </c>
      <c r="M77">
        <v>0</v>
      </c>
      <c r="N77">
        <v>2</v>
      </c>
      <c r="O77">
        <v>2</v>
      </c>
      <c r="P77">
        <v>2.82</v>
      </c>
      <c r="Q77">
        <v>2.82</v>
      </c>
      <c r="R77">
        <v>3.37</v>
      </c>
      <c r="S77">
        <v>4.45</v>
      </c>
      <c r="T77">
        <v>6.02</v>
      </c>
      <c r="U77">
        <v>0</v>
      </c>
      <c r="V77">
        <v>0</v>
      </c>
      <c r="W77">
        <v>6.32</v>
      </c>
      <c r="X77">
        <v>8.17</v>
      </c>
      <c r="Y77">
        <v>9.52</v>
      </c>
      <c r="Z77">
        <v>10.7</v>
      </c>
      <c r="AA77">
        <v>11.05</v>
      </c>
      <c r="AB77">
        <v>11.5</v>
      </c>
      <c r="AC77">
        <v>11.5</v>
      </c>
      <c r="AD77">
        <v>11.5</v>
      </c>
      <c r="AE77">
        <v>11.5</v>
      </c>
      <c r="AF77">
        <v>11.5</v>
      </c>
      <c r="AG77">
        <v>11.5</v>
      </c>
      <c r="AH77">
        <v>100000</v>
      </c>
      <c r="AI77">
        <v>1600</v>
      </c>
      <c r="AJ77">
        <v>559</v>
      </c>
      <c r="AK77" t="s">
        <v>130</v>
      </c>
      <c r="AL77" t="s">
        <v>159</v>
      </c>
      <c r="AM77">
        <v>1</v>
      </c>
      <c r="AN77" s="2" t="s">
        <v>523</v>
      </c>
    </row>
    <row r="78" spans="1:40">
      <c r="A78">
        <v>618</v>
      </c>
      <c r="B78" s="39" t="s">
        <v>194</v>
      </c>
      <c r="C78">
        <v>0</v>
      </c>
      <c r="D78">
        <v>3.28</v>
      </c>
      <c r="E78">
        <v>4.3499999999999996</v>
      </c>
      <c r="F78">
        <v>3.02</v>
      </c>
      <c r="G78">
        <v>0</v>
      </c>
      <c r="H78">
        <v>10.65</v>
      </c>
      <c r="I78">
        <v>0.17</v>
      </c>
      <c r="J78">
        <f t="shared" si="1"/>
        <v>62.647058823529406</v>
      </c>
      <c r="K78">
        <v>0</v>
      </c>
      <c r="L78">
        <v>0</v>
      </c>
      <c r="M78">
        <v>6.5</v>
      </c>
      <c r="N78">
        <v>6.5</v>
      </c>
      <c r="O78">
        <v>7.33</v>
      </c>
      <c r="P78">
        <v>7.65</v>
      </c>
      <c r="Q78">
        <v>8.76</v>
      </c>
      <c r="R78">
        <v>8.76</v>
      </c>
      <c r="S78">
        <v>12.07</v>
      </c>
      <c r="T78">
        <v>17.25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3.02</v>
      </c>
      <c r="AB78">
        <v>6.06</v>
      </c>
      <c r="AC78">
        <v>7.15</v>
      </c>
      <c r="AD78">
        <v>7.15</v>
      </c>
      <c r="AE78">
        <v>7.15</v>
      </c>
      <c r="AF78">
        <v>9.6999999999999993</v>
      </c>
      <c r="AG78">
        <v>10.220000000000001</v>
      </c>
      <c r="AH78">
        <v>170000</v>
      </c>
      <c r="AI78">
        <v>3600</v>
      </c>
      <c r="AJ78">
        <v>618</v>
      </c>
      <c r="AK78" t="s">
        <v>130</v>
      </c>
      <c r="AL78" t="s">
        <v>159</v>
      </c>
      <c r="AM78">
        <v>2</v>
      </c>
      <c r="AN78" s="2" t="s">
        <v>523</v>
      </c>
    </row>
    <row r="79" spans="1:40">
      <c r="A79">
        <v>622</v>
      </c>
      <c r="B79" s="40" t="s">
        <v>195</v>
      </c>
      <c r="C79">
        <v>0</v>
      </c>
      <c r="D79">
        <v>3.87</v>
      </c>
      <c r="E79">
        <v>8.01</v>
      </c>
      <c r="F79">
        <v>0</v>
      </c>
      <c r="G79">
        <v>0</v>
      </c>
      <c r="H79">
        <v>11.87</v>
      </c>
      <c r="I79">
        <v>0.21</v>
      </c>
      <c r="J79">
        <f t="shared" ref="J79:J142" si="2">H79/I79</f>
        <v>56.523809523809526</v>
      </c>
      <c r="K79">
        <v>5.25</v>
      </c>
      <c r="L79">
        <v>5.49</v>
      </c>
      <c r="M79">
        <v>6.36</v>
      </c>
      <c r="N79">
        <v>7.35</v>
      </c>
      <c r="O79">
        <v>8.41</v>
      </c>
      <c r="P79">
        <v>9.15</v>
      </c>
      <c r="Q79">
        <v>9.5500000000000007</v>
      </c>
      <c r="R79">
        <v>10.83</v>
      </c>
      <c r="S79">
        <v>12.66</v>
      </c>
      <c r="T79">
        <v>12.66</v>
      </c>
      <c r="U79">
        <v>0</v>
      </c>
      <c r="V79">
        <v>0</v>
      </c>
      <c r="W79">
        <v>0</v>
      </c>
      <c r="X79">
        <v>0</v>
      </c>
      <c r="Y79">
        <v>0</v>
      </c>
      <c r="Z79">
        <v>1.95</v>
      </c>
      <c r="AA79">
        <v>2.75</v>
      </c>
      <c r="AB79">
        <v>4.01</v>
      </c>
      <c r="AC79">
        <v>5.65</v>
      </c>
      <c r="AD79">
        <v>7.24</v>
      </c>
      <c r="AE79">
        <v>8.52</v>
      </c>
      <c r="AF79">
        <v>9.7799999999999994</v>
      </c>
      <c r="AG79">
        <v>11.87</v>
      </c>
      <c r="AH79">
        <v>210000</v>
      </c>
      <c r="AI79">
        <v>3800</v>
      </c>
      <c r="AJ79">
        <v>622</v>
      </c>
      <c r="AK79" t="s">
        <v>130</v>
      </c>
      <c r="AL79" t="s">
        <v>159</v>
      </c>
      <c r="AM79">
        <v>2</v>
      </c>
      <c r="AN79" s="2" t="s">
        <v>523</v>
      </c>
    </row>
    <row r="80" spans="1:40">
      <c r="A80">
        <v>20</v>
      </c>
      <c r="B80" s="40" t="s">
        <v>196</v>
      </c>
      <c r="C80">
        <v>0.57999999999999996</v>
      </c>
      <c r="D80">
        <v>123.44</v>
      </c>
      <c r="E80">
        <v>150.38999999999999</v>
      </c>
      <c r="F80">
        <v>175.21</v>
      </c>
      <c r="G80">
        <v>126.34</v>
      </c>
      <c r="H80">
        <v>575.96</v>
      </c>
      <c r="I80">
        <v>7.25</v>
      </c>
      <c r="J80">
        <f t="shared" si="2"/>
        <v>79.442758620689659</v>
      </c>
      <c r="K80">
        <v>1.3</v>
      </c>
      <c r="L80">
        <v>1.74</v>
      </c>
      <c r="M80">
        <v>1.99</v>
      </c>
      <c r="N80">
        <v>2.54</v>
      </c>
      <c r="O80">
        <v>3.1</v>
      </c>
      <c r="P80">
        <v>3.9</v>
      </c>
      <c r="Q80">
        <v>4.88</v>
      </c>
      <c r="R80">
        <v>5.55</v>
      </c>
      <c r="S80">
        <v>7.98</v>
      </c>
      <c r="T80">
        <v>15.37</v>
      </c>
      <c r="U80">
        <v>0</v>
      </c>
      <c r="V80">
        <v>148.59</v>
      </c>
      <c r="W80">
        <v>260.06</v>
      </c>
      <c r="X80">
        <v>339.32</v>
      </c>
      <c r="Y80">
        <v>398.13</v>
      </c>
      <c r="Z80">
        <v>421.29</v>
      </c>
      <c r="AA80">
        <v>421.29</v>
      </c>
      <c r="AB80">
        <v>481.29</v>
      </c>
      <c r="AC80">
        <v>481.29</v>
      </c>
      <c r="AD80">
        <v>481.29</v>
      </c>
      <c r="AE80">
        <v>541.33000000000004</v>
      </c>
      <c r="AF80">
        <v>541.33000000000004</v>
      </c>
      <c r="AG80">
        <v>575.96</v>
      </c>
      <c r="AH80">
        <v>7250000</v>
      </c>
      <c r="AI80">
        <v>90400</v>
      </c>
      <c r="AJ80">
        <v>20</v>
      </c>
      <c r="AK80" t="s">
        <v>130</v>
      </c>
      <c r="AL80" t="s">
        <v>197</v>
      </c>
      <c r="AM80">
        <v>1</v>
      </c>
      <c r="AN80" s="2" t="s">
        <v>534</v>
      </c>
    </row>
    <row r="81" spans="1:40">
      <c r="A81">
        <v>3</v>
      </c>
      <c r="B81" s="39" t="s">
        <v>198</v>
      </c>
      <c r="C81">
        <v>0.7</v>
      </c>
      <c r="D81">
        <v>41.65</v>
      </c>
      <c r="E81">
        <v>69.83</v>
      </c>
      <c r="F81">
        <v>110.38</v>
      </c>
      <c r="G81">
        <v>29.48</v>
      </c>
      <c r="H81">
        <v>252.05</v>
      </c>
      <c r="I81">
        <v>2.9</v>
      </c>
      <c r="J81">
        <f t="shared" si="2"/>
        <v>86.913793103448285</v>
      </c>
      <c r="K81">
        <v>2.02</v>
      </c>
      <c r="L81">
        <v>2.69</v>
      </c>
      <c r="M81">
        <v>2.96</v>
      </c>
      <c r="N81">
        <v>3.59</v>
      </c>
      <c r="O81">
        <v>4.03</v>
      </c>
      <c r="P81">
        <v>4.6900000000000004</v>
      </c>
      <c r="Q81">
        <v>5.19</v>
      </c>
      <c r="R81">
        <v>6.12</v>
      </c>
      <c r="S81">
        <v>6.68</v>
      </c>
      <c r="T81">
        <v>12.06</v>
      </c>
      <c r="U81">
        <v>0</v>
      </c>
      <c r="V81">
        <v>9.77</v>
      </c>
      <c r="W81">
        <v>65.209999999999994</v>
      </c>
      <c r="X81">
        <v>106.84</v>
      </c>
      <c r="Y81">
        <v>148.68</v>
      </c>
      <c r="Z81">
        <v>192.71</v>
      </c>
      <c r="AA81">
        <v>209.1</v>
      </c>
      <c r="AB81">
        <v>209.1</v>
      </c>
      <c r="AC81">
        <v>226.86</v>
      </c>
      <c r="AD81">
        <v>226.86</v>
      </c>
      <c r="AE81">
        <v>246.25</v>
      </c>
      <c r="AF81">
        <v>252.05</v>
      </c>
      <c r="AG81">
        <v>252.05</v>
      </c>
      <c r="AH81">
        <v>2900000.02</v>
      </c>
      <c r="AI81">
        <v>32800</v>
      </c>
      <c r="AJ81">
        <v>3</v>
      </c>
      <c r="AK81" t="s">
        <v>130</v>
      </c>
      <c r="AL81" t="s">
        <v>197</v>
      </c>
      <c r="AM81">
        <v>1</v>
      </c>
      <c r="AN81" s="2" t="s">
        <v>534</v>
      </c>
    </row>
    <row r="82" spans="1:40">
      <c r="A82">
        <v>47</v>
      </c>
      <c r="B82" s="39" t="s">
        <v>199</v>
      </c>
      <c r="C82">
        <v>0.18</v>
      </c>
      <c r="D82">
        <v>43.54</v>
      </c>
      <c r="E82">
        <v>27.72</v>
      </c>
      <c r="F82">
        <v>10.68</v>
      </c>
      <c r="G82">
        <v>3.16</v>
      </c>
      <c r="H82">
        <v>85.27</v>
      </c>
      <c r="I82">
        <v>1.83</v>
      </c>
      <c r="J82">
        <f t="shared" si="2"/>
        <v>46.595628415300546</v>
      </c>
      <c r="K82">
        <v>3.52</v>
      </c>
      <c r="L82">
        <v>5.22</v>
      </c>
      <c r="M82">
        <v>6.07</v>
      </c>
      <c r="N82">
        <v>7.99</v>
      </c>
      <c r="O82">
        <v>9.66</v>
      </c>
      <c r="P82">
        <v>9.66</v>
      </c>
      <c r="Q82">
        <v>13.31</v>
      </c>
      <c r="R82">
        <v>13.31</v>
      </c>
      <c r="S82">
        <v>20.46</v>
      </c>
      <c r="T82">
        <v>20.46</v>
      </c>
      <c r="U82">
        <v>0</v>
      </c>
      <c r="V82">
        <v>0</v>
      </c>
      <c r="W82">
        <v>3.16</v>
      </c>
      <c r="X82">
        <v>9.65</v>
      </c>
      <c r="Y82">
        <v>11.23</v>
      </c>
      <c r="Z82">
        <v>16.16</v>
      </c>
      <c r="AA82">
        <v>25.68</v>
      </c>
      <c r="AB82">
        <v>33.24</v>
      </c>
      <c r="AC82">
        <v>33.24</v>
      </c>
      <c r="AD82">
        <v>39.880000000000003</v>
      </c>
      <c r="AE82">
        <v>39.880000000000003</v>
      </c>
      <c r="AF82">
        <v>52.32</v>
      </c>
      <c r="AG82">
        <v>52.32</v>
      </c>
      <c r="AH82">
        <v>1830000</v>
      </c>
      <c r="AI82">
        <v>34200</v>
      </c>
      <c r="AJ82">
        <v>47</v>
      </c>
      <c r="AK82" t="s">
        <v>130</v>
      </c>
      <c r="AL82" t="s">
        <v>197</v>
      </c>
      <c r="AM82">
        <v>3</v>
      </c>
      <c r="AN82" s="2" t="s">
        <v>534</v>
      </c>
    </row>
    <row r="83" spans="1:40">
      <c r="A83">
        <v>21</v>
      </c>
      <c r="B83" s="39" t="s">
        <v>200</v>
      </c>
      <c r="C83">
        <v>0</v>
      </c>
      <c r="D83">
        <v>0</v>
      </c>
      <c r="E83">
        <v>0</v>
      </c>
      <c r="F83">
        <v>6.83</v>
      </c>
      <c r="G83">
        <v>7.78</v>
      </c>
      <c r="H83">
        <v>14.61</v>
      </c>
      <c r="I83">
        <v>0.05</v>
      </c>
      <c r="J83">
        <f t="shared" si="2"/>
        <v>292.2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2.31</v>
      </c>
      <c r="S83">
        <v>2.31</v>
      </c>
      <c r="T83">
        <v>2.31</v>
      </c>
      <c r="U83">
        <v>0</v>
      </c>
      <c r="V83">
        <v>0</v>
      </c>
      <c r="W83">
        <v>14.61</v>
      </c>
      <c r="X83">
        <v>14.61</v>
      </c>
      <c r="Y83">
        <v>14.61</v>
      </c>
      <c r="Z83">
        <v>14.61</v>
      </c>
      <c r="AA83">
        <v>14.61</v>
      </c>
      <c r="AB83">
        <v>14.61</v>
      </c>
      <c r="AC83">
        <v>14.61</v>
      </c>
      <c r="AD83">
        <v>14.61</v>
      </c>
      <c r="AE83">
        <v>14.61</v>
      </c>
      <c r="AF83">
        <v>14.61</v>
      </c>
      <c r="AG83">
        <v>14.61</v>
      </c>
      <c r="AH83">
        <v>50000</v>
      </c>
      <c r="AI83">
        <v>1800</v>
      </c>
      <c r="AJ83">
        <v>21</v>
      </c>
      <c r="AK83" t="s">
        <v>130</v>
      </c>
      <c r="AL83" t="s">
        <v>197</v>
      </c>
      <c r="AM83">
        <v>1</v>
      </c>
      <c r="AN83" s="2" t="s">
        <v>534</v>
      </c>
    </row>
    <row r="84" spans="1:40">
      <c r="A84">
        <v>65</v>
      </c>
      <c r="B84" s="40" t="s">
        <v>201</v>
      </c>
      <c r="C84">
        <v>0</v>
      </c>
      <c r="D84">
        <v>15.43</v>
      </c>
      <c r="E84">
        <v>22.9</v>
      </c>
      <c r="F84">
        <v>15.82</v>
      </c>
      <c r="G84">
        <v>4.21</v>
      </c>
      <c r="H84">
        <v>58.35</v>
      </c>
      <c r="I84">
        <v>0.97</v>
      </c>
      <c r="J84">
        <f t="shared" si="2"/>
        <v>60.154639175257735</v>
      </c>
      <c r="K84">
        <v>2.71</v>
      </c>
      <c r="L84">
        <v>3.82</v>
      </c>
      <c r="M84">
        <v>3.82</v>
      </c>
      <c r="N84">
        <v>5.59</v>
      </c>
      <c r="O84">
        <v>6.15</v>
      </c>
      <c r="P84">
        <v>6.71</v>
      </c>
      <c r="Q84">
        <v>7.48</v>
      </c>
      <c r="R84">
        <v>9.7899999999999991</v>
      </c>
      <c r="S84">
        <v>9.7899999999999991</v>
      </c>
      <c r="T84">
        <v>13.98</v>
      </c>
      <c r="U84">
        <v>0</v>
      </c>
      <c r="V84">
        <v>0</v>
      </c>
      <c r="W84">
        <v>5.67</v>
      </c>
      <c r="X84">
        <v>8.94</v>
      </c>
      <c r="Y84">
        <v>8.94</v>
      </c>
      <c r="Z84">
        <v>22.3</v>
      </c>
      <c r="AA84">
        <v>33.18</v>
      </c>
      <c r="AB84">
        <v>38.369999999999997</v>
      </c>
      <c r="AC84">
        <v>41.37</v>
      </c>
      <c r="AD84">
        <v>45.56</v>
      </c>
      <c r="AE84">
        <v>45.56</v>
      </c>
      <c r="AF84">
        <v>52.91</v>
      </c>
      <c r="AG84">
        <v>58.36</v>
      </c>
      <c r="AH84">
        <v>970000</v>
      </c>
      <c r="AI84">
        <v>18400</v>
      </c>
      <c r="AJ84">
        <v>65</v>
      </c>
      <c r="AK84" t="s">
        <v>130</v>
      </c>
      <c r="AL84" t="s">
        <v>197</v>
      </c>
      <c r="AM84">
        <v>2</v>
      </c>
      <c r="AN84" s="2" t="s">
        <v>534</v>
      </c>
    </row>
    <row r="85" spans="1:40">
      <c r="A85">
        <v>1</v>
      </c>
      <c r="B85" s="40" t="s">
        <v>202</v>
      </c>
      <c r="C85">
        <v>0.11</v>
      </c>
      <c r="D85">
        <v>22.49</v>
      </c>
      <c r="E85">
        <v>10.68</v>
      </c>
      <c r="F85">
        <v>0</v>
      </c>
      <c r="G85">
        <v>0</v>
      </c>
      <c r="H85">
        <v>33.270000000000003</v>
      </c>
      <c r="I85">
        <v>0.85</v>
      </c>
      <c r="J85">
        <f t="shared" si="2"/>
        <v>39.141176470588242</v>
      </c>
      <c r="K85">
        <v>12.11</v>
      </c>
      <c r="L85">
        <v>12.11</v>
      </c>
      <c r="M85">
        <v>12.11</v>
      </c>
      <c r="N85">
        <v>21.41</v>
      </c>
      <c r="O85">
        <v>21.41</v>
      </c>
      <c r="P85">
        <v>21.41</v>
      </c>
      <c r="Q85">
        <v>21.41</v>
      </c>
      <c r="R85">
        <v>32.06</v>
      </c>
      <c r="S85">
        <v>32.06</v>
      </c>
      <c r="T85">
        <v>40.75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0.79</v>
      </c>
      <c r="AB85">
        <v>0.79</v>
      </c>
      <c r="AC85">
        <v>0.79</v>
      </c>
      <c r="AD85">
        <v>0.79</v>
      </c>
      <c r="AE85">
        <v>1.93</v>
      </c>
      <c r="AF85">
        <v>3.11</v>
      </c>
      <c r="AG85">
        <v>3.11</v>
      </c>
      <c r="AH85">
        <v>850000</v>
      </c>
      <c r="AI85">
        <v>17800</v>
      </c>
      <c r="AJ85">
        <v>1</v>
      </c>
      <c r="AK85" t="s">
        <v>130</v>
      </c>
      <c r="AL85" t="s">
        <v>197</v>
      </c>
      <c r="AM85">
        <v>3</v>
      </c>
      <c r="AN85" s="2" t="s">
        <v>534</v>
      </c>
    </row>
    <row r="86" spans="1:40">
      <c r="A86">
        <v>93</v>
      </c>
      <c r="B86" s="40" t="s">
        <v>203</v>
      </c>
      <c r="C86">
        <v>0</v>
      </c>
      <c r="D86">
        <v>11</v>
      </c>
      <c r="E86">
        <v>12.47</v>
      </c>
      <c r="F86">
        <v>49.16</v>
      </c>
      <c r="G86">
        <v>0</v>
      </c>
      <c r="H86">
        <v>72.64</v>
      </c>
      <c r="I86">
        <v>0.8</v>
      </c>
      <c r="J86">
        <f t="shared" si="2"/>
        <v>90.8</v>
      </c>
      <c r="K86">
        <v>3.25</v>
      </c>
      <c r="L86">
        <v>3.49</v>
      </c>
      <c r="M86">
        <v>4.03</v>
      </c>
      <c r="N86">
        <v>4.32</v>
      </c>
      <c r="O86">
        <v>4.58</v>
      </c>
      <c r="P86">
        <v>4.58</v>
      </c>
      <c r="Q86">
        <v>5.07</v>
      </c>
      <c r="R86">
        <v>5.54</v>
      </c>
      <c r="S86">
        <v>6.77</v>
      </c>
      <c r="T86">
        <v>10.119999999999999</v>
      </c>
      <c r="U86">
        <v>0</v>
      </c>
      <c r="V86">
        <v>0</v>
      </c>
      <c r="W86">
        <v>0</v>
      </c>
      <c r="X86">
        <v>16.12</v>
      </c>
      <c r="Y86">
        <v>34.630000000000003</v>
      </c>
      <c r="Z86">
        <v>61.07</v>
      </c>
      <c r="AA86">
        <v>64.099999999999994</v>
      </c>
      <c r="AB86">
        <v>64.099999999999994</v>
      </c>
      <c r="AC86">
        <v>64.099999999999994</v>
      </c>
      <c r="AD86">
        <v>64.099999999999994</v>
      </c>
      <c r="AE86">
        <v>72.64</v>
      </c>
      <c r="AF86">
        <v>72.64</v>
      </c>
      <c r="AG86">
        <v>72.64</v>
      </c>
      <c r="AH86">
        <v>800000</v>
      </c>
      <c r="AI86">
        <v>15200</v>
      </c>
      <c r="AJ86">
        <v>93</v>
      </c>
      <c r="AK86" t="s">
        <v>130</v>
      </c>
      <c r="AL86" t="s">
        <v>197</v>
      </c>
      <c r="AM86">
        <v>1</v>
      </c>
      <c r="AN86" s="2" t="s">
        <v>534</v>
      </c>
    </row>
    <row r="87" spans="1:40">
      <c r="A87">
        <v>22</v>
      </c>
      <c r="B87" s="40" t="s">
        <v>200</v>
      </c>
      <c r="C87">
        <v>0.14000000000000001</v>
      </c>
      <c r="D87">
        <v>4.95</v>
      </c>
      <c r="E87">
        <v>30.49</v>
      </c>
      <c r="F87">
        <v>21.86</v>
      </c>
      <c r="G87">
        <v>16.02</v>
      </c>
      <c r="H87">
        <v>73.459999999999994</v>
      </c>
      <c r="I87">
        <v>0.66</v>
      </c>
      <c r="J87">
        <f t="shared" si="2"/>
        <v>111.30303030303028</v>
      </c>
      <c r="K87">
        <v>0</v>
      </c>
      <c r="L87">
        <v>1.1000000000000001</v>
      </c>
      <c r="M87">
        <v>1.82</v>
      </c>
      <c r="N87">
        <v>2.4900000000000002</v>
      </c>
      <c r="O87">
        <v>2.73</v>
      </c>
      <c r="P87">
        <v>3.21</v>
      </c>
      <c r="Q87">
        <v>4.12</v>
      </c>
      <c r="R87">
        <v>4.8099999999999996</v>
      </c>
      <c r="S87">
        <v>5.4</v>
      </c>
      <c r="T87">
        <v>8.06</v>
      </c>
      <c r="U87">
        <v>0</v>
      </c>
      <c r="V87">
        <v>18.899999999999999</v>
      </c>
      <c r="W87">
        <v>33.520000000000003</v>
      </c>
      <c r="X87">
        <v>38.380000000000003</v>
      </c>
      <c r="Y87">
        <v>57.87</v>
      </c>
      <c r="Z87">
        <v>68.349999999999994</v>
      </c>
      <c r="AA87">
        <v>68.349999999999994</v>
      </c>
      <c r="AB87">
        <v>68.349999999999994</v>
      </c>
      <c r="AC87">
        <v>73.459999999999994</v>
      </c>
      <c r="AD87">
        <v>73.459999999999994</v>
      </c>
      <c r="AE87">
        <v>73.459999999999994</v>
      </c>
      <c r="AF87">
        <v>73.459999999999994</v>
      </c>
      <c r="AG87">
        <v>73.459999999999994</v>
      </c>
      <c r="AH87">
        <v>660000</v>
      </c>
      <c r="AI87">
        <v>7800</v>
      </c>
      <c r="AJ87">
        <v>22</v>
      </c>
      <c r="AK87" t="s">
        <v>130</v>
      </c>
      <c r="AL87" t="s">
        <v>197</v>
      </c>
      <c r="AM87">
        <v>1</v>
      </c>
      <c r="AN87" s="2" t="s">
        <v>534</v>
      </c>
    </row>
    <row r="88" spans="1:40">
      <c r="A88">
        <v>4</v>
      </c>
      <c r="B88" s="39" t="s">
        <v>204</v>
      </c>
      <c r="C88">
        <v>0</v>
      </c>
      <c r="D88">
        <v>13.47</v>
      </c>
      <c r="E88">
        <v>10.6</v>
      </c>
      <c r="F88">
        <v>2.85</v>
      </c>
      <c r="G88">
        <v>0</v>
      </c>
      <c r="H88">
        <v>26.93</v>
      </c>
      <c r="I88">
        <v>0.62</v>
      </c>
      <c r="J88">
        <f t="shared" si="2"/>
        <v>43.435483870967744</v>
      </c>
      <c r="K88">
        <v>6.5</v>
      </c>
      <c r="L88">
        <v>7.41</v>
      </c>
      <c r="M88">
        <v>8.52</v>
      </c>
      <c r="N88">
        <v>9.51</v>
      </c>
      <c r="O88">
        <v>10.78</v>
      </c>
      <c r="P88">
        <v>10.78</v>
      </c>
      <c r="Q88">
        <v>15.51</v>
      </c>
      <c r="R88">
        <v>15.51</v>
      </c>
      <c r="S88">
        <v>22.11</v>
      </c>
      <c r="T88">
        <v>22.11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3.98</v>
      </c>
      <c r="AC88">
        <v>7.52</v>
      </c>
      <c r="AD88">
        <v>9.65</v>
      </c>
      <c r="AE88">
        <v>11.34</v>
      </c>
      <c r="AF88">
        <v>11.34</v>
      </c>
      <c r="AG88">
        <v>17</v>
      </c>
      <c r="AH88">
        <v>620000</v>
      </c>
      <c r="AI88">
        <v>9200</v>
      </c>
      <c r="AJ88">
        <v>4</v>
      </c>
      <c r="AK88" t="s">
        <v>130</v>
      </c>
      <c r="AL88" t="s">
        <v>197</v>
      </c>
      <c r="AM88">
        <v>3</v>
      </c>
      <c r="AN88" s="2" t="s">
        <v>534</v>
      </c>
    </row>
    <row r="89" spans="1:40">
      <c r="A89">
        <v>25</v>
      </c>
      <c r="B89" s="40" t="s">
        <v>200</v>
      </c>
      <c r="C89">
        <v>0</v>
      </c>
      <c r="D89">
        <v>0</v>
      </c>
      <c r="E89">
        <v>0</v>
      </c>
      <c r="F89">
        <v>6.88</v>
      </c>
      <c r="G89">
        <v>3.91</v>
      </c>
      <c r="H89">
        <v>10.79</v>
      </c>
      <c r="I89">
        <v>0.04</v>
      </c>
      <c r="J89">
        <f t="shared" si="2"/>
        <v>269.75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2.5</v>
      </c>
      <c r="R89">
        <v>2.5</v>
      </c>
      <c r="S89">
        <v>2.82</v>
      </c>
      <c r="T89">
        <v>2.82</v>
      </c>
      <c r="U89">
        <v>0</v>
      </c>
      <c r="V89">
        <v>0</v>
      </c>
      <c r="W89">
        <v>8.76</v>
      </c>
      <c r="X89">
        <v>10.79</v>
      </c>
      <c r="Y89">
        <v>10.79</v>
      </c>
      <c r="Z89">
        <v>10.79</v>
      </c>
      <c r="AA89">
        <v>10.79</v>
      </c>
      <c r="AB89">
        <v>10.79</v>
      </c>
      <c r="AC89">
        <v>10.79</v>
      </c>
      <c r="AD89">
        <v>10.79</v>
      </c>
      <c r="AE89">
        <v>10.79</v>
      </c>
      <c r="AF89">
        <v>10.79</v>
      </c>
      <c r="AG89">
        <v>10.79</v>
      </c>
      <c r="AH89">
        <v>40000</v>
      </c>
      <c r="AI89">
        <v>1000</v>
      </c>
      <c r="AJ89">
        <v>25</v>
      </c>
      <c r="AK89" t="s">
        <v>130</v>
      </c>
      <c r="AL89" t="s">
        <v>197</v>
      </c>
      <c r="AM89">
        <v>1</v>
      </c>
      <c r="AN89" s="2" t="s">
        <v>534</v>
      </c>
    </row>
    <row r="90" spans="1:40">
      <c r="A90">
        <v>91</v>
      </c>
      <c r="B90" s="40" t="s">
        <v>205</v>
      </c>
      <c r="C90">
        <v>0</v>
      </c>
      <c r="D90">
        <v>13.93</v>
      </c>
      <c r="E90">
        <v>9.11</v>
      </c>
      <c r="F90">
        <v>4.99</v>
      </c>
      <c r="G90">
        <v>0</v>
      </c>
      <c r="H90">
        <v>28.03</v>
      </c>
      <c r="I90">
        <v>0.6</v>
      </c>
      <c r="J90">
        <f t="shared" si="2"/>
        <v>46.716666666666669</v>
      </c>
      <c r="K90">
        <v>4.25</v>
      </c>
      <c r="L90">
        <v>4.25</v>
      </c>
      <c r="M90">
        <v>6.11</v>
      </c>
      <c r="N90">
        <v>6.93</v>
      </c>
      <c r="O90">
        <v>8.6</v>
      </c>
      <c r="P90">
        <v>8.6</v>
      </c>
      <c r="Q90">
        <v>12.11</v>
      </c>
      <c r="R90">
        <v>12.11</v>
      </c>
      <c r="S90">
        <v>12.11</v>
      </c>
      <c r="T90">
        <v>20.56</v>
      </c>
      <c r="U90">
        <v>0</v>
      </c>
      <c r="V90">
        <v>0</v>
      </c>
      <c r="W90">
        <v>0</v>
      </c>
      <c r="X90">
        <v>0</v>
      </c>
      <c r="Y90">
        <v>2.27</v>
      </c>
      <c r="Z90">
        <v>5.92</v>
      </c>
      <c r="AA90">
        <v>11.14</v>
      </c>
      <c r="AB90">
        <v>12.85</v>
      </c>
      <c r="AC90">
        <v>14.01</v>
      </c>
      <c r="AD90">
        <v>14.01</v>
      </c>
      <c r="AE90">
        <v>14.01</v>
      </c>
      <c r="AF90">
        <v>17.829999999999998</v>
      </c>
      <c r="AG90">
        <v>17.829999999999998</v>
      </c>
      <c r="AH90">
        <v>600000.01</v>
      </c>
      <c r="AI90">
        <v>11200</v>
      </c>
      <c r="AJ90">
        <v>91</v>
      </c>
      <c r="AK90" t="s">
        <v>130</v>
      </c>
      <c r="AL90" t="s">
        <v>197</v>
      </c>
      <c r="AM90">
        <v>3</v>
      </c>
      <c r="AN90" s="2" t="s">
        <v>534</v>
      </c>
    </row>
    <row r="91" spans="1:40">
      <c r="A91">
        <v>26</v>
      </c>
      <c r="B91" s="40" t="s">
        <v>200</v>
      </c>
      <c r="C91">
        <v>0</v>
      </c>
      <c r="D91">
        <v>4.3899999999999997</v>
      </c>
      <c r="E91">
        <v>7.76</v>
      </c>
      <c r="F91">
        <v>12.87</v>
      </c>
      <c r="G91">
        <v>3.06</v>
      </c>
      <c r="H91">
        <v>28.09</v>
      </c>
      <c r="I91">
        <v>0.31</v>
      </c>
      <c r="J91">
        <f t="shared" si="2"/>
        <v>90.612903225806448</v>
      </c>
      <c r="K91">
        <v>0</v>
      </c>
      <c r="L91">
        <v>2.8</v>
      </c>
      <c r="M91">
        <v>3.38</v>
      </c>
      <c r="N91">
        <v>3.38</v>
      </c>
      <c r="O91">
        <v>3.7</v>
      </c>
      <c r="P91">
        <v>3.85</v>
      </c>
      <c r="Q91">
        <v>4.45</v>
      </c>
      <c r="R91">
        <v>5.15</v>
      </c>
      <c r="S91">
        <v>6.27</v>
      </c>
      <c r="T91">
        <v>9.9600000000000009</v>
      </c>
      <c r="U91">
        <v>0</v>
      </c>
      <c r="V91">
        <v>0</v>
      </c>
      <c r="W91">
        <v>3.06</v>
      </c>
      <c r="X91">
        <v>14.53</v>
      </c>
      <c r="Y91">
        <v>21.37</v>
      </c>
      <c r="Z91">
        <v>23.62</v>
      </c>
      <c r="AA91">
        <v>24.37</v>
      </c>
      <c r="AB91">
        <v>24.37</v>
      </c>
      <c r="AC91">
        <v>24.37</v>
      </c>
      <c r="AD91">
        <v>27.36</v>
      </c>
      <c r="AE91">
        <v>28.09</v>
      </c>
      <c r="AF91">
        <v>28.09</v>
      </c>
      <c r="AG91">
        <v>28.09</v>
      </c>
      <c r="AH91">
        <v>310000</v>
      </c>
      <c r="AI91">
        <v>5200</v>
      </c>
      <c r="AJ91">
        <v>26</v>
      </c>
      <c r="AK91" t="s">
        <v>130</v>
      </c>
      <c r="AL91" t="s">
        <v>197</v>
      </c>
      <c r="AM91">
        <v>1</v>
      </c>
      <c r="AN91" s="2" t="s">
        <v>534</v>
      </c>
    </row>
    <row r="92" spans="1:40">
      <c r="A92">
        <v>13</v>
      </c>
      <c r="B92" s="40" t="s">
        <v>206</v>
      </c>
      <c r="C92">
        <v>0</v>
      </c>
      <c r="D92">
        <v>15.19</v>
      </c>
      <c r="E92">
        <v>5</v>
      </c>
      <c r="F92">
        <v>0</v>
      </c>
      <c r="G92">
        <v>0</v>
      </c>
      <c r="H92">
        <v>20.190000000000001</v>
      </c>
      <c r="I92">
        <v>0.52</v>
      </c>
      <c r="J92">
        <f t="shared" si="2"/>
        <v>38.82692307692308</v>
      </c>
      <c r="K92">
        <v>8.5</v>
      </c>
      <c r="L92">
        <v>10.7</v>
      </c>
      <c r="M92">
        <v>12.45</v>
      </c>
      <c r="N92">
        <v>12.45</v>
      </c>
      <c r="O92">
        <v>12.45</v>
      </c>
      <c r="P92">
        <v>19.170000000000002</v>
      </c>
      <c r="Q92">
        <v>19.170000000000002</v>
      </c>
      <c r="R92">
        <v>19.170000000000002</v>
      </c>
      <c r="S92">
        <v>26.69</v>
      </c>
      <c r="T92">
        <v>26.69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2.99</v>
      </c>
      <c r="AE92">
        <v>3.8</v>
      </c>
      <c r="AF92">
        <v>5</v>
      </c>
      <c r="AG92">
        <v>10.75</v>
      </c>
      <c r="AH92">
        <v>519999.99</v>
      </c>
      <c r="AI92">
        <v>9800</v>
      </c>
      <c r="AJ92">
        <v>13</v>
      </c>
      <c r="AK92" t="s">
        <v>130</v>
      </c>
      <c r="AL92" t="s">
        <v>197</v>
      </c>
      <c r="AM92">
        <v>3</v>
      </c>
      <c r="AN92" s="2" t="s">
        <v>534</v>
      </c>
    </row>
    <row r="93" spans="1:40">
      <c r="A93">
        <v>41</v>
      </c>
      <c r="B93" s="40" t="s">
        <v>207</v>
      </c>
      <c r="C93">
        <v>0.19</v>
      </c>
      <c r="D93">
        <v>10.029999999999999</v>
      </c>
      <c r="E93">
        <v>8.7200000000000006</v>
      </c>
      <c r="F93">
        <v>3.16</v>
      </c>
      <c r="G93">
        <v>0</v>
      </c>
      <c r="H93">
        <v>22.11</v>
      </c>
      <c r="I93">
        <v>0.5</v>
      </c>
      <c r="J93">
        <f t="shared" si="2"/>
        <v>44.22</v>
      </c>
      <c r="K93">
        <v>6.5</v>
      </c>
      <c r="L93">
        <v>6.98</v>
      </c>
      <c r="M93">
        <v>8.69</v>
      </c>
      <c r="N93">
        <v>9.9</v>
      </c>
      <c r="O93">
        <v>11.08</v>
      </c>
      <c r="P93">
        <v>11.08</v>
      </c>
      <c r="Q93">
        <v>15.86</v>
      </c>
      <c r="R93">
        <v>15.86</v>
      </c>
      <c r="S93">
        <v>21.78</v>
      </c>
      <c r="T93">
        <v>21.78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3.16</v>
      </c>
      <c r="AB93">
        <v>4.51</v>
      </c>
      <c r="AC93">
        <v>6.36</v>
      </c>
      <c r="AD93">
        <v>7.87</v>
      </c>
      <c r="AE93">
        <v>9.2200000000000006</v>
      </c>
      <c r="AF93">
        <v>9.2200000000000006</v>
      </c>
      <c r="AG93">
        <v>14.05</v>
      </c>
      <c r="AH93">
        <v>500000</v>
      </c>
      <c r="AI93">
        <v>8800</v>
      </c>
      <c r="AJ93">
        <v>41</v>
      </c>
      <c r="AK93" t="s">
        <v>130</v>
      </c>
      <c r="AL93" t="s">
        <v>197</v>
      </c>
      <c r="AM93">
        <v>3</v>
      </c>
      <c r="AN93" s="2" t="s">
        <v>534</v>
      </c>
    </row>
    <row r="94" spans="1:40">
      <c r="A94">
        <v>52</v>
      </c>
      <c r="B94" s="40" t="s">
        <v>208</v>
      </c>
      <c r="C94">
        <v>0</v>
      </c>
      <c r="D94">
        <v>8.56</v>
      </c>
      <c r="E94">
        <v>8.8000000000000007</v>
      </c>
      <c r="F94">
        <v>19.649999999999999</v>
      </c>
      <c r="G94">
        <v>0</v>
      </c>
      <c r="H94">
        <v>37.01</v>
      </c>
      <c r="I94">
        <v>0.48</v>
      </c>
      <c r="J94">
        <f t="shared" si="2"/>
        <v>77.104166666666671</v>
      </c>
      <c r="K94">
        <v>3.75</v>
      </c>
      <c r="L94">
        <v>4.05</v>
      </c>
      <c r="M94">
        <v>4.4800000000000004</v>
      </c>
      <c r="N94">
        <v>4.8</v>
      </c>
      <c r="O94">
        <v>5.08</v>
      </c>
      <c r="P94">
        <v>5.64</v>
      </c>
      <c r="Q94">
        <v>6.28</v>
      </c>
      <c r="R94">
        <v>7.1</v>
      </c>
      <c r="S94">
        <v>8.9499999999999993</v>
      </c>
      <c r="T94">
        <v>13.73</v>
      </c>
      <c r="U94">
        <v>0</v>
      </c>
      <c r="V94">
        <v>0</v>
      </c>
      <c r="W94">
        <v>0</v>
      </c>
      <c r="X94">
        <v>2.66</v>
      </c>
      <c r="Y94">
        <v>13.83</v>
      </c>
      <c r="Z94">
        <v>20.8</v>
      </c>
      <c r="AA94">
        <v>26.76</v>
      </c>
      <c r="AB94">
        <v>27.33</v>
      </c>
      <c r="AC94">
        <v>30.48</v>
      </c>
      <c r="AD94">
        <v>30.48</v>
      </c>
      <c r="AE94">
        <v>30.48</v>
      </c>
      <c r="AF94">
        <v>36.020000000000003</v>
      </c>
      <c r="AG94">
        <v>37.01</v>
      </c>
      <c r="AH94">
        <v>480000</v>
      </c>
      <c r="AI94">
        <v>8000</v>
      </c>
      <c r="AJ94">
        <v>52</v>
      </c>
      <c r="AK94" t="s">
        <v>130</v>
      </c>
      <c r="AL94" t="s">
        <v>197</v>
      </c>
      <c r="AM94">
        <v>1</v>
      </c>
      <c r="AN94" s="2" t="s">
        <v>534</v>
      </c>
    </row>
    <row r="95" spans="1:40">
      <c r="A95">
        <v>15</v>
      </c>
      <c r="B95" s="39" t="s">
        <v>209</v>
      </c>
      <c r="C95">
        <v>0</v>
      </c>
      <c r="D95">
        <v>8.8699999999999992</v>
      </c>
      <c r="E95">
        <v>11.84</v>
      </c>
      <c r="F95">
        <v>3.02</v>
      </c>
      <c r="G95">
        <v>0</v>
      </c>
      <c r="H95">
        <v>23.74</v>
      </c>
      <c r="I95">
        <v>0.46</v>
      </c>
      <c r="J95">
        <f t="shared" si="2"/>
        <v>51.608695652173907</v>
      </c>
      <c r="K95">
        <v>4.75</v>
      </c>
      <c r="L95">
        <v>6.06</v>
      </c>
      <c r="M95">
        <v>6.06</v>
      </c>
      <c r="N95">
        <v>8</v>
      </c>
      <c r="O95">
        <v>9.35</v>
      </c>
      <c r="P95">
        <v>11.01</v>
      </c>
      <c r="Q95">
        <v>11.01</v>
      </c>
      <c r="R95">
        <v>13.87</v>
      </c>
      <c r="S95">
        <v>18.89</v>
      </c>
      <c r="T95">
        <v>18.89</v>
      </c>
      <c r="U95">
        <v>0</v>
      </c>
      <c r="V95">
        <v>0</v>
      </c>
      <c r="W95">
        <v>0</v>
      </c>
      <c r="X95">
        <v>0</v>
      </c>
      <c r="Y95">
        <v>1.7</v>
      </c>
      <c r="Z95">
        <v>3.02</v>
      </c>
      <c r="AA95">
        <v>4.18</v>
      </c>
      <c r="AB95">
        <v>7.78</v>
      </c>
      <c r="AC95">
        <v>8.69</v>
      </c>
      <c r="AD95">
        <v>10.75</v>
      </c>
      <c r="AE95">
        <v>13.31</v>
      </c>
      <c r="AF95">
        <v>16.72</v>
      </c>
      <c r="AG95">
        <v>20.7</v>
      </c>
      <c r="AH95">
        <v>460000</v>
      </c>
      <c r="AI95">
        <v>6400</v>
      </c>
      <c r="AJ95">
        <v>15</v>
      </c>
      <c r="AK95" t="s">
        <v>130</v>
      </c>
      <c r="AL95" t="s">
        <v>197</v>
      </c>
      <c r="AM95">
        <v>2</v>
      </c>
      <c r="AN95" s="2" t="s">
        <v>534</v>
      </c>
    </row>
    <row r="96" spans="1:40">
      <c r="A96">
        <v>23</v>
      </c>
      <c r="B96" s="40" t="s">
        <v>210</v>
      </c>
      <c r="C96">
        <v>0</v>
      </c>
      <c r="D96">
        <v>10.75</v>
      </c>
      <c r="E96">
        <v>6.66</v>
      </c>
      <c r="F96">
        <v>0</v>
      </c>
      <c r="G96">
        <v>3.35</v>
      </c>
      <c r="H96">
        <v>20.76</v>
      </c>
      <c r="I96">
        <v>0.43</v>
      </c>
      <c r="J96">
        <f t="shared" si="2"/>
        <v>48.279069767441868</v>
      </c>
      <c r="K96">
        <v>0</v>
      </c>
      <c r="L96">
        <v>2.4</v>
      </c>
      <c r="M96">
        <v>4.1900000000000004</v>
      </c>
      <c r="N96">
        <v>5.53</v>
      </c>
      <c r="O96">
        <v>8.77</v>
      </c>
      <c r="P96">
        <v>8.77</v>
      </c>
      <c r="Q96">
        <v>12.93</v>
      </c>
      <c r="R96">
        <v>12.93</v>
      </c>
      <c r="S96">
        <v>21.04</v>
      </c>
      <c r="T96">
        <v>21.04</v>
      </c>
      <c r="U96">
        <v>0</v>
      </c>
      <c r="V96">
        <v>0</v>
      </c>
      <c r="W96">
        <v>3.35</v>
      </c>
      <c r="X96">
        <v>3.35</v>
      </c>
      <c r="Y96">
        <v>6.33</v>
      </c>
      <c r="Z96">
        <v>6.95</v>
      </c>
      <c r="AA96">
        <v>6.95</v>
      </c>
      <c r="AB96">
        <v>6.95</v>
      </c>
      <c r="AC96">
        <v>9.39</v>
      </c>
      <c r="AD96">
        <v>9.39</v>
      </c>
      <c r="AE96">
        <v>9.39</v>
      </c>
      <c r="AF96">
        <v>12.64</v>
      </c>
      <c r="AG96">
        <v>12.64</v>
      </c>
      <c r="AH96">
        <v>430000</v>
      </c>
      <c r="AI96">
        <v>7400</v>
      </c>
      <c r="AJ96">
        <v>23</v>
      </c>
      <c r="AK96" t="s">
        <v>130</v>
      </c>
      <c r="AL96" t="s">
        <v>197</v>
      </c>
      <c r="AM96">
        <v>3</v>
      </c>
      <c r="AN96" s="2" t="s">
        <v>534</v>
      </c>
    </row>
    <row r="97" spans="1:40">
      <c r="A97">
        <v>5</v>
      </c>
      <c r="B97" s="39" t="s">
        <v>211</v>
      </c>
      <c r="C97">
        <v>0</v>
      </c>
      <c r="D97">
        <v>9.02</v>
      </c>
      <c r="E97">
        <v>4.8099999999999996</v>
      </c>
      <c r="F97">
        <v>4.07</v>
      </c>
      <c r="G97">
        <v>0</v>
      </c>
      <c r="H97">
        <v>17.899999999999999</v>
      </c>
      <c r="I97">
        <v>0.39</v>
      </c>
      <c r="J97">
        <f t="shared" si="2"/>
        <v>45.897435897435891</v>
      </c>
      <c r="K97">
        <v>0</v>
      </c>
      <c r="L97">
        <v>3.75</v>
      </c>
      <c r="M97">
        <v>5.85</v>
      </c>
      <c r="N97">
        <v>5.85</v>
      </c>
      <c r="O97">
        <v>7.82</v>
      </c>
      <c r="P97">
        <v>9.86</v>
      </c>
      <c r="Q97">
        <v>9.86</v>
      </c>
      <c r="R97">
        <v>18.13</v>
      </c>
      <c r="S97">
        <v>18.13</v>
      </c>
      <c r="T97">
        <v>18.13</v>
      </c>
      <c r="U97">
        <v>0</v>
      </c>
      <c r="V97">
        <v>0</v>
      </c>
      <c r="W97">
        <v>0</v>
      </c>
      <c r="X97">
        <v>2.63</v>
      </c>
      <c r="Y97">
        <v>2.63</v>
      </c>
      <c r="Z97">
        <v>5.26</v>
      </c>
      <c r="AA97">
        <v>5.26</v>
      </c>
      <c r="AB97">
        <v>8.8800000000000008</v>
      </c>
      <c r="AC97">
        <v>8.8800000000000008</v>
      </c>
      <c r="AD97">
        <v>10.08</v>
      </c>
      <c r="AE97">
        <v>10.08</v>
      </c>
      <c r="AF97">
        <v>10.08</v>
      </c>
      <c r="AG97">
        <v>13.89</v>
      </c>
      <c r="AH97">
        <v>389999.99</v>
      </c>
      <c r="AI97">
        <v>9000</v>
      </c>
      <c r="AJ97">
        <v>5</v>
      </c>
      <c r="AK97" t="s">
        <v>130</v>
      </c>
      <c r="AL97" t="s">
        <v>197</v>
      </c>
      <c r="AM97">
        <v>3</v>
      </c>
      <c r="AN97" s="2" t="s">
        <v>534</v>
      </c>
    </row>
    <row r="98" spans="1:40">
      <c r="A98">
        <v>40</v>
      </c>
      <c r="B98" s="40" t="s">
        <v>212</v>
      </c>
      <c r="C98">
        <v>0.15</v>
      </c>
      <c r="D98">
        <v>7.95</v>
      </c>
      <c r="E98">
        <v>7.4</v>
      </c>
      <c r="F98">
        <v>5.86</v>
      </c>
      <c r="G98">
        <v>3.77</v>
      </c>
      <c r="H98">
        <v>25.13</v>
      </c>
      <c r="I98">
        <v>0.38</v>
      </c>
      <c r="J98">
        <f t="shared" si="2"/>
        <v>66.131578947368411</v>
      </c>
      <c r="K98">
        <v>0</v>
      </c>
      <c r="L98">
        <v>2</v>
      </c>
      <c r="M98">
        <v>3.07</v>
      </c>
      <c r="N98">
        <v>4.2</v>
      </c>
      <c r="O98">
        <v>4.67</v>
      </c>
      <c r="P98">
        <v>6.51</v>
      </c>
      <c r="Q98">
        <v>6.51</v>
      </c>
      <c r="R98">
        <v>11.1</v>
      </c>
      <c r="S98">
        <v>11.1</v>
      </c>
      <c r="T98">
        <v>16.239999999999998</v>
      </c>
      <c r="U98">
        <v>0</v>
      </c>
      <c r="V98">
        <v>0</v>
      </c>
      <c r="W98">
        <v>3.77</v>
      </c>
      <c r="X98">
        <v>8.14</v>
      </c>
      <c r="Y98">
        <v>10.81</v>
      </c>
      <c r="Z98">
        <v>13.86</v>
      </c>
      <c r="AA98">
        <v>14.64</v>
      </c>
      <c r="AB98">
        <v>14.64</v>
      </c>
      <c r="AC98">
        <v>14.64</v>
      </c>
      <c r="AD98">
        <v>14.64</v>
      </c>
      <c r="AE98">
        <v>19.47</v>
      </c>
      <c r="AF98">
        <v>19.47</v>
      </c>
      <c r="AG98">
        <v>25.13</v>
      </c>
      <c r="AH98">
        <v>379999.99</v>
      </c>
      <c r="AI98">
        <v>6000</v>
      </c>
      <c r="AJ98">
        <v>40</v>
      </c>
      <c r="AK98" t="s">
        <v>130</v>
      </c>
      <c r="AL98" t="s">
        <v>197</v>
      </c>
      <c r="AM98">
        <v>2</v>
      </c>
      <c r="AN98" s="2" t="s">
        <v>534</v>
      </c>
    </row>
    <row r="99" spans="1:40">
      <c r="A99">
        <v>92</v>
      </c>
      <c r="B99" s="39" t="s">
        <v>213</v>
      </c>
      <c r="C99">
        <v>0</v>
      </c>
      <c r="D99">
        <v>0</v>
      </c>
      <c r="E99">
        <v>0</v>
      </c>
      <c r="F99">
        <v>0</v>
      </c>
      <c r="G99">
        <v>33.28</v>
      </c>
      <c r="H99">
        <v>33.28</v>
      </c>
      <c r="I99">
        <v>0.01</v>
      </c>
      <c r="J99">
        <f t="shared" si="2"/>
        <v>3328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33.28</v>
      </c>
      <c r="V99">
        <v>33.28</v>
      </c>
      <c r="W99">
        <v>33.28</v>
      </c>
      <c r="X99">
        <v>33.28</v>
      </c>
      <c r="Y99">
        <v>33.28</v>
      </c>
      <c r="Z99">
        <v>33.28</v>
      </c>
      <c r="AA99">
        <v>33.28</v>
      </c>
      <c r="AB99">
        <v>33.28</v>
      </c>
      <c r="AC99">
        <v>33.28</v>
      </c>
      <c r="AD99">
        <v>33.28</v>
      </c>
      <c r="AE99">
        <v>33.28</v>
      </c>
      <c r="AF99">
        <v>33.28</v>
      </c>
      <c r="AG99">
        <v>33.28</v>
      </c>
      <c r="AH99">
        <v>10000</v>
      </c>
      <c r="AI99">
        <v>400</v>
      </c>
      <c r="AJ99">
        <v>92</v>
      </c>
      <c r="AK99" t="s">
        <v>130</v>
      </c>
      <c r="AL99" t="s">
        <v>197</v>
      </c>
      <c r="AM99">
        <v>1</v>
      </c>
      <c r="AN99" s="2" t="s">
        <v>534</v>
      </c>
    </row>
    <row r="100" spans="1:40">
      <c r="A100">
        <v>61</v>
      </c>
      <c r="B100" s="40" t="s">
        <v>214</v>
      </c>
      <c r="C100">
        <v>0</v>
      </c>
      <c r="D100">
        <v>4.8499999999999996</v>
      </c>
      <c r="E100">
        <v>5.61</v>
      </c>
      <c r="F100">
        <v>6.22</v>
      </c>
      <c r="G100">
        <v>0</v>
      </c>
      <c r="H100">
        <v>16.690000000000001</v>
      </c>
      <c r="I100">
        <v>0.3</v>
      </c>
      <c r="J100">
        <f t="shared" si="2"/>
        <v>55.63333333333334</v>
      </c>
      <c r="K100">
        <v>0</v>
      </c>
      <c r="L100">
        <v>0</v>
      </c>
      <c r="M100">
        <v>5.25</v>
      </c>
      <c r="N100">
        <v>5.79</v>
      </c>
      <c r="O100">
        <v>6.45</v>
      </c>
      <c r="P100">
        <v>7.46</v>
      </c>
      <c r="Q100">
        <v>7.87</v>
      </c>
      <c r="R100">
        <v>8.99</v>
      </c>
      <c r="S100">
        <v>12.84</v>
      </c>
      <c r="T100">
        <v>12.84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</v>
      </c>
      <c r="AA100">
        <v>8.8699999999999992</v>
      </c>
      <c r="AB100">
        <v>10.53</v>
      </c>
      <c r="AC100">
        <v>11.84</v>
      </c>
      <c r="AD100">
        <v>11.84</v>
      </c>
      <c r="AE100">
        <v>13.35</v>
      </c>
      <c r="AF100">
        <v>14.35</v>
      </c>
      <c r="AG100">
        <v>14.35</v>
      </c>
      <c r="AH100">
        <v>300000</v>
      </c>
      <c r="AI100">
        <v>5600</v>
      </c>
      <c r="AJ100">
        <v>61</v>
      </c>
      <c r="AK100" t="s">
        <v>130</v>
      </c>
      <c r="AL100" t="s">
        <v>197</v>
      </c>
      <c r="AM100">
        <v>2</v>
      </c>
      <c r="AN100" s="2" t="s">
        <v>534</v>
      </c>
    </row>
    <row r="101" spans="1:40">
      <c r="A101">
        <v>10</v>
      </c>
      <c r="B101" s="40" t="s">
        <v>215</v>
      </c>
      <c r="C101">
        <v>0</v>
      </c>
      <c r="D101">
        <v>7.98</v>
      </c>
      <c r="E101">
        <v>2.5</v>
      </c>
      <c r="F101">
        <v>0</v>
      </c>
      <c r="G101">
        <v>0</v>
      </c>
      <c r="H101">
        <v>10.48</v>
      </c>
      <c r="I101">
        <v>0.28999999999999998</v>
      </c>
      <c r="J101">
        <f t="shared" si="2"/>
        <v>36.137931034482762</v>
      </c>
      <c r="K101">
        <v>9.5</v>
      </c>
      <c r="L101">
        <v>13.81</v>
      </c>
      <c r="M101">
        <v>13.81</v>
      </c>
      <c r="N101">
        <v>20.52</v>
      </c>
      <c r="O101">
        <v>20.52</v>
      </c>
      <c r="P101">
        <v>20.52</v>
      </c>
      <c r="Q101">
        <v>30.1</v>
      </c>
      <c r="R101">
        <v>30.1</v>
      </c>
      <c r="S101">
        <v>30.1</v>
      </c>
      <c r="T101">
        <v>30.1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0.69</v>
      </c>
      <c r="AE101">
        <v>0.69</v>
      </c>
      <c r="AF101">
        <v>1.4</v>
      </c>
      <c r="AG101">
        <v>1.4</v>
      </c>
      <c r="AH101">
        <v>290000</v>
      </c>
      <c r="AI101">
        <v>7600</v>
      </c>
      <c r="AJ101">
        <v>10</v>
      </c>
      <c r="AK101" t="s">
        <v>130</v>
      </c>
      <c r="AL101" t="s">
        <v>197</v>
      </c>
      <c r="AM101">
        <v>3</v>
      </c>
      <c r="AN101" s="2" t="s">
        <v>534</v>
      </c>
    </row>
    <row r="102" spans="1:40">
      <c r="A102">
        <v>56</v>
      </c>
      <c r="B102" s="39" t="s">
        <v>216</v>
      </c>
      <c r="C102">
        <v>0</v>
      </c>
      <c r="D102">
        <v>7.26</v>
      </c>
      <c r="E102">
        <v>3.72</v>
      </c>
      <c r="F102">
        <v>0</v>
      </c>
      <c r="G102">
        <v>0</v>
      </c>
      <c r="H102">
        <v>10.98</v>
      </c>
      <c r="I102">
        <v>0.28000000000000003</v>
      </c>
      <c r="J102">
        <f t="shared" si="2"/>
        <v>39.214285714285715</v>
      </c>
      <c r="K102">
        <v>13</v>
      </c>
      <c r="L102">
        <v>16.54</v>
      </c>
      <c r="M102">
        <v>16.54</v>
      </c>
      <c r="N102">
        <v>21.48</v>
      </c>
      <c r="O102">
        <v>21.48</v>
      </c>
      <c r="P102">
        <v>21.48</v>
      </c>
      <c r="Q102">
        <v>21.48</v>
      </c>
      <c r="R102">
        <v>21.48</v>
      </c>
      <c r="S102">
        <v>31.64</v>
      </c>
      <c r="T102">
        <v>31.64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1.71</v>
      </c>
      <c r="AH102">
        <v>280000</v>
      </c>
      <c r="AI102">
        <v>5400</v>
      </c>
      <c r="AJ102">
        <v>56</v>
      </c>
      <c r="AK102" t="s">
        <v>130</v>
      </c>
      <c r="AL102" t="s">
        <v>197</v>
      </c>
      <c r="AM102">
        <v>3</v>
      </c>
      <c r="AN102" s="2" t="s">
        <v>534</v>
      </c>
    </row>
    <row r="103" spans="1:40">
      <c r="A103">
        <v>317</v>
      </c>
      <c r="B103" s="40" t="s">
        <v>217</v>
      </c>
      <c r="C103">
        <v>0</v>
      </c>
      <c r="D103">
        <v>7.01</v>
      </c>
      <c r="E103">
        <v>3.97</v>
      </c>
      <c r="F103">
        <v>0</v>
      </c>
      <c r="G103">
        <v>0</v>
      </c>
      <c r="H103">
        <v>10.98</v>
      </c>
      <c r="I103">
        <v>0.28000000000000003</v>
      </c>
      <c r="J103">
        <f t="shared" si="2"/>
        <v>39.214285714285715</v>
      </c>
      <c r="K103">
        <v>5.25</v>
      </c>
      <c r="L103">
        <v>6.18</v>
      </c>
      <c r="M103">
        <v>9.35</v>
      </c>
      <c r="N103">
        <v>9.35</v>
      </c>
      <c r="O103">
        <v>18.260000000000002</v>
      </c>
      <c r="P103">
        <v>18.260000000000002</v>
      </c>
      <c r="Q103">
        <v>18.260000000000002</v>
      </c>
      <c r="R103">
        <v>26.14</v>
      </c>
      <c r="S103">
        <v>26.14</v>
      </c>
      <c r="T103">
        <v>36.32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0.98</v>
      </c>
      <c r="AA103">
        <v>1.68</v>
      </c>
      <c r="AB103">
        <v>1.68</v>
      </c>
      <c r="AC103">
        <v>1.68</v>
      </c>
      <c r="AD103">
        <v>2.29</v>
      </c>
      <c r="AE103">
        <v>2.29</v>
      </c>
      <c r="AF103">
        <v>2.29</v>
      </c>
      <c r="AG103">
        <v>5.33</v>
      </c>
      <c r="AH103">
        <v>279999.99</v>
      </c>
      <c r="AI103">
        <v>6000</v>
      </c>
      <c r="AJ103">
        <v>317</v>
      </c>
      <c r="AK103" t="s">
        <v>130</v>
      </c>
      <c r="AL103" t="s">
        <v>197</v>
      </c>
      <c r="AM103">
        <v>3</v>
      </c>
      <c r="AN103" s="2" t="s">
        <v>534</v>
      </c>
    </row>
    <row r="104" spans="1:40">
      <c r="A104">
        <v>167</v>
      </c>
      <c r="B104" s="40" t="s">
        <v>218</v>
      </c>
      <c r="C104">
        <v>0</v>
      </c>
      <c r="D104">
        <v>0</v>
      </c>
      <c r="E104">
        <v>9.81</v>
      </c>
      <c r="F104">
        <v>4.3499999999999996</v>
      </c>
      <c r="G104">
        <v>0</v>
      </c>
      <c r="H104">
        <v>14.16</v>
      </c>
      <c r="I104">
        <v>0.14000000000000001</v>
      </c>
      <c r="J104">
        <f t="shared" si="2"/>
        <v>101.14285714285714</v>
      </c>
      <c r="K104">
        <v>0</v>
      </c>
      <c r="L104">
        <v>0</v>
      </c>
      <c r="M104">
        <v>3.67</v>
      </c>
      <c r="N104">
        <v>4.8600000000000003</v>
      </c>
      <c r="O104">
        <v>5.34</v>
      </c>
      <c r="P104">
        <v>5.34</v>
      </c>
      <c r="Q104">
        <v>5.34</v>
      </c>
      <c r="R104">
        <v>6.97</v>
      </c>
      <c r="S104">
        <v>7.37</v>
      </c>
      <c r="T104">
        <v>8.6</v>
      </c>
      <c r="U104">
        <v>0</v>
      </c>
      <c r="V104">
        <v>0</v>
      </c>
      <c r="W104">
        <v>2.97</v>
      </c>
      <c r="X104">
        <v>3.88</v>
      </c>
      <c r="Y104">
        <v>5.63</v>
      </c>
      <c r="Z104">
        <v>6.49</v>
      </c>
      <c r="AA104">
        <v>10.68</v>
      </c>
      <c r="AB104">
        <v>11.85</v>
      </c>
      <c r="AC104">
        <v>13.39</v>
      </c>
      <c r="AD104">
        <v>14.16</v>
      </c>
      <c r="AE104">
        <v>14.16</v>
      </c>
      <c r="AF104">
        <v>14.16</v>
      </c>
      <c r="AG104">
        <v>14.16</v>
      </c>
      <c r="AH104">
        <v>139999.99</v>
      </c>
      <c r="AI104">
        <v>2800</v>
      </c>
      <c r="AJ104">
        <v>167</v>
      </c>
      <c r="AK104" t="s">
        <v>130</v>
      </c>
      <c r="AL104" t="s">
        <v>197</v>
      </c>
      <c r="AM104">
        <v>1</v>
      </c>
      <c r="AN104" s="2" t="s">
        <v>534</v>
      </c>
    </row>
    <row r="105" spans="1:40">
      <c r="A105">
        <v>327</v>
      </c>
      <c r="B105" s="39" t="s">
        <v>219</v>
      </c>
      <c r="C105">
        <v>0</v>
      </c>
      <c r="D105">
        <v>0.85</v>
      </c>
      <c r="E105">
        <v>0</v>
      </c>
      <c r="F105">
        <v>0</v>
      </c>
      <c r="G105">
        <v>14.98</v>
      </c>
      <c r="H105">
        <v>15.83</v>
      </c>
      <c r="I105">
        <v>0.04</v>
      </c>
      <c r="J105">
        <f t="shared" si="2"/>
        <v>395.75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0.9</v>
      </c>
      <c r="S105">
        <v>0.9</v>
      </c>
      <c r="T105">
        <v>1.91</v>
      </c>
      <c r="U105">
        <v>9.65</v>
      </c>
      <c r="V105">
        <v>15.47</v>
      </c>
      <c r="W105">
        <v>15.83</v>
      </c>
      <c r="X105">
        <v>15.83</v>
      </c>
      <c r="Y105">
        <v>15.83</v>
      </c>
      <c r="Z105">
        <v>15.83</v>
      </c>
      <c r="AA105">
        <v>15.83</v>
      </c>
      <c r="AB105">
        <v>15.83</v>
      </c>
      <c r="AC105">
        <v>15.83</v>
      </c>
      <c r="AD105">
        <v>15.83</v>
      </c>
      <c r="AE105">
        <v>15.83</v>
      </c>
      <c r="AF105">
        <v>15.83</v>
      </c>
      <c r="AG105">
        <v>15.83</v>
      </c>
      <c r="AH105">
        <v>40000</v>
      </c>
      <c r="AI105">
        <v>1000</v>
      </c>
      <c r="AJ105">
        <v>327</v>
      </c>
      <c r="AK105" t="s">
        <v>130</v>
      </c>
      <c r="AL105" t="s">
        <v>197</v>
      </c>
      <c r="AM105">
        <v>1</v>
      </c>
      <c r="AN105" s="2" t="s">
        <v>534</v>
      </c>
    </row>
    <row r="106" spans="1:40">
      <c r="A106">
        <v>2</v>
      </c>
      <c r="B106" s="40" t="s">
        <v>220</v>
      </c>
      <c r="C106">
        <v>0</v>
      </c>
      <c r="D106">
        <v>1.3</v>
      </c>
      <c r="E106">
        <v>1.3</v>
      </c>
      <c r="F106">
        <v>11.49</v>
      </c>
      <c r="G106">
        <v>4.8499999999999996</v>
      </c>
      <c r="H106">
        <v>18.940000000000001</v>
      </c>
      <c r="I106">
        <v>0.13</v>
      </c>
      <c r="J106">
        <f t="shared" si="2"/>
        <v>145.69230769230771</v>
      </c>
      <c r="K106">
        <v>0</v>
      </c>
      <c r="L106">
        <v>0</v>
      </c>
      <c r="M106">
        <v>1.6</v>
      </c>
      <c r="N106">
        <v>2.34</v>
      </c>
      <c r="O106">
        <v>2.34</v>
      </c>
      <c r="P106">
        <v>2.8</v>
      </c>
      <c r="Q106">
        <v>3.13</v>
      </c>
      <c r="R106">
        <v>3.78</v>
      </c>
      <c r="S106">
        <v>4.09</v>
      </c>
      <c r="T106">
        <v>5.66</v>
      </c>
      <c r="U106">
        <v>0</v>
      </c>
      <c r="V106">
        <v>4.8499999999999996</v>
      </c>
      <c r="W106">
        <v>9.7100000000000009</v>
      </c>
      <c r="X106">
        <v>14.96</v>
      </c>
      <c r="Y106">
        <v>17.64</v>
      </c>
      <c r="Z106">
        <v>18.47</v>
      </c>
      <c r="AA106">
        <v>18.940000000000001</v>
      </c>
      <c r="AB106">
        <v>18.940000000000001</v>
      </c>
      <c r="AC106">
        <v>18.940000000000001</v>
      </c>
      <c r="AD106">
        <v>18.940000000000001</v>
      </c>
      <c r="AE106">
        <v>18.940000000000001</v>
      </c>
      <c r="AF106">
        <v>18.940000000000001</v>
      </c>
      <c r="AG106">
        <v>18.940000000000001</v>
      </c>
      <c r="AH106">
        <v>130000</v>
      </c>
      <c r="AI106">
        <v>2600</v>
      </c>
      <c r="AJ106">
        <v>2</v>
      </c>
      <c r="AK106" t="s">
        <v>130</v>
      </c>
      <c r="AL106" t="s">
        <v>197</v>
      </c>
      <c r="AM106">
        <v>1</v>
      </c>
      <c r="AN106" s="2" t="s">
        <v>534</v>
      </c>
    </row>
    <row r="107" spans="1:40">
      <c r="A107">
        <v>62</v>
      </c>
      <c r="B107" s="40" t="s">
        <v>214</v>
      </c>
      <c r="C107">
        <v>0</v>
      </c>
      <c r="D107">
        <v>0</v>
      </c>
      <c r="E107">
        <v>3.68</v>
      </c>
      <c r="F107">
        <v>9.39</v>
      </c>
      <c r="G107">
        <v>0</v>
      </c>
      <c r="H107">
        <v>13.07</v>
      </c>
      <c r="I107">
        <v>0.1</v>
      </c>
      <c r="J107">
        <f t="shared" si="2"/>
        <v>130.69999999999999</v>
      </c>
      <c r="K107">
        <v>0</v>
      </c>
      <c r="L107">
        <v>0</v>
      </c>
      <c r="M107">
        <v>3.25</v>
      </c>
      <c r="N107">
        <v>3.25</v>
      </c>
      <c r="O107">
        <v>3.25</v>
      </c>
      <c r="P107">
        <v>3.25</v>
      </c>
      <c r="Q107">
        <v>4.26</v>
      </c>
      <c r="R107">
        <v>4.9400000000000004</v>
      </c>
      <c r="S107">
        <v>4.9400000000000004</v>
      </c>
      <c r="T107">
        <v>5.83</v>
      </c>
      <c r="U107">
        <v>0</v>
      </c>
      <c r="V107">
        <v>0</v>
      </c>
      <c r="W107">
        <v>0</v>
      </c>
      <c r="X107">
        <v>2.62</v>
      </c>
      <c r="Y107">
        <v>10.32</v>
      </c>
      <c r="Z107">
        <v>12.56</v>
      </c>
      <c r="AA107">
        <v>13.07</v>
      </c>
      <c r="AB107">
        <v>13.07</v>
      </c>
      <c r="AC107">
        <v>13.07</v>
      </c>
      <c r="AD107">
        <v>13.07</v>
      </c>
      <c r="AE107">
        <v>13.07</v>
      </c>
      <c r="AF107">
        <v>13.07</v>
      </c>
      <c r="AG107">
        <v>13.07</v>
      </c>
      <c r="AH107">
        <v>100000</v>
      </c>
      <c r="AI107">
        <v>3000</v>
      </c>
      <c r="AJ107">
        <v>62</v>
      </c>
      <c r="AK107" t="s">
        <v>130</v>
      </c>
      <c r="AL107" t="s">
        <v>197</v>
      </c>
      <c r="AM107">
        <v>1</v>
      </c>
      <c r="AN107" s="2" t="s">
        <v>534</v>
      </c>
    </row>
    <row r="108" spans="1:40">
      <c r="A108">
        <v>417</v>
      </c>
      <c r="B108" s="40" t="s">
        <v>221</v>
      </c>
      <c r="C108">
        <v>5.01</v>
      </c>
      <c r="D108">
        <v>166.25</v>
      </c>
      <c r="E108">
        <v>754.57</v>
      </c>
      <c r="F108">
        <v>469.99</v>
      </c>
      <c r="G108">
        <v>19.13</v>
      </c>
      <c r="H108">
        <v>1414.95</v>
      </c>
      <c r="I108">
        <v>18.41</v>
      </c>
      <c r="J108">
        <f t="shared" si="2"/>
        <v>76.857686040195546</v>
      </c>
      <c r="K108">
        <v>2.83</v>
      </c>
      <c r="L108">
        <v>3.33</v>
      </c>
      <c r="M108">
        <v>3.67</v>
      </c>
      <c r="N108">
        <v>4.1500000000000004</v>
      </c>
      <c r="O108">
        <v>4.34</v>
      </c>
      <c r="P108">
        <v>4.82</v>
      </c>
      <c r="Q108">
        <v>5.24</v>
      </c>
      <c r="R108">
        <v>5.56</v>
      </c>
      <c r="S108">
        <v>6.38</v>
      </c>
      <c r="T108">
        <v>9.86</v>
      </c>
      <c r="U108">
        <v>0</v>
      </c>
      <c r="V108">
        <v>16</v>
      </c>
      <c r="W108">
        <v>103.13</v>
      </c>
      <c r="X108">
        <v>457.77</v>
      </c>
      <c r="Y108">
        <v>814.41</v>
      </c>
      <c r="Z108">
        <v>1151.3800000000001</v>
      </c>
      <c r="AA108">
        <v>1291.68</v>
      </c>
      <c r="AB108">
        <v>1346.41</v>
      </c>
      <c r="AC108">
        <v>1390.03</v>
      </c>
      <c r="AD108">
        <v>1414.95</v>
      </c>
      <c r="AE108">
        <v>1414.95</v>
      </c>
      <c r="AF108">
        <v>1414.95</v>
      </c>
      <c r="AG108">
        <v>1414.95</v>
      </c>
      <c r="AH108">
        <v>18410000.02</v>
      </c>
      <c r="AI108">
        <v>89200</v>
      </c>
      <c r="AJ108">
        <v>417</v>
      </c>
      <c r="AK108" t="s">
        <v>130</v>
      </c>
      <c r="AL108" t="s">
        <v>222</v>
      </c>
      <c r="AM108">
        <v>1</v>
      </c>
      <c r="AN108" s="2" t="s">
        <v>511</v>
      </c>
    </row>
    <row r="109" spans="1:40">
      <c r="A109">
        <v>401</v>
      </c>
      <c r="B109" s="39" t="s">
        <v>223</v>
      </c>
      <c r="C109">
        <v>1.99</v>
      </c>
      <c r="D109">
        <v>64.430000000000007</v>
      </c>
      <c r="E109">
        <v>378.81</v>
      </c>
      <c r="F109">
        <v>250.61</v>
      </c>
      <c r="G109">
        <v>23.94</v>
      </c>
      <c r="H109">
        <v>719.79</v>
      </c>
      <c r="I109">
        <v>8.35</v>
      </c>
      <c r="J109">
        <f t="shared" si="2"/>
        <v>86.202395209580843</v>
      </c>
      <c r="K109">
        <v>2.65</v>
      </c>
      <c r="L109">
        <v>3.17</v>
      </c>
      <c r="M109">
        <v>3.56</v>
      </c>
      <c r="N109">
        <v>3.79</v>
      </c>
      <c r="O109">
        <v>4.3099999999999996</v>
      </c>
      <c r="P109">
        <v>4.3099999999999996</v>
      </c>
      <c r="Q109">
        <v>4.75</v>
      </c>
      <c r="R109">
        <v>5.42</v>
      </c>
      <c r="S109">
        <v>6.04</v>
      </c>
      <c r="T109">
        <v>8.77</v>
      </c>
      <c r="U109">
        <v>0</v>
      </c>
      <c r="V109">
        <v>23.95</v>
      </c>
      <c r="W109">
        <v>66.27</v>
      </c>
      <c r="X109">
        <v>244.96</v>
      </c>
      <c r="Y109">
        <v>438.47</v>
      </c>
      <c r="Z109">
        <v>606.12</v>
      </c>
      <c r="AA109">
        <v>670.16</v>
      </c>
      <c r="AB109">
        <v>710.93</v>
      </c>
      <c r="AC109">
        <v>719.79</v>
      </c>
      <c r="AD109">
        <v>719.79</v>
      </c>
      <c r="AE109">
        <v>719.79</v>
      </c>
      <c r="AF109">
        <v>719.79</v>
      </c>
      <c r="AG109">
        <v>719.79</v>
      </c>
      <c r="AH109">
        <v>8350000.0199999996</v>
      </c>
      <c r="AI109">
        <v>44600</v>
      </c>
      <c r="AJ109">
        <v>401</v>
      </c>
      <c r="AK109" t="s">
        <v>130</v>
      </c>
      <c r="AL109" t="s">
        <v>222</v>
      </c>
      <c r="AM109">
        <v>1</v>
      </c>
      <c r="AN109" s="2" t="s">
        <v>511</v>
      </c>
    </row>
    <row r="110" spans="1:40">
      <c r="A110">
        <v>410</v>
      </c>
      <c r="B110" s="40" t="s">
        <v>224</v>
      </c>
      <c r="C110">
        <v>0.59</v>
      </c>
      <c r="D110">
        <v>60.48</v>
      </c>
      <c r="E110">
        <v>246.94</v>
      </c>
      <c r="F110">
        <v>33.76</v>
      </c>
      <c r="G110">
        <v>0</v>
      </c>
      <c r="H110">
        <v>341.77</v>
      </c>
      <c r="I110">
        <v>5.33</v>
      </c>
      <c r="J110">
        <f t="shared" si="2"/>
        <v>64.121951219512198</v>
      </c>
      <c r="K110">
        <v>4.29</v>
      </c>
      <c r="L110">
        <v>4.9400000000000004</v>
      </c>
      <c r="M110">
        <v>5.51</v>
      </c>
      <c r="N110">
        <v>6.13</v>
      </c>
      <c r="O110">
        <v>6.58</v>
      </c>
      <c r="P110">
        <v>6.58</v>
      </c>
      <c r="Q110">
        <v>7.6</v>
      </c>
      <c r="R110">
        <v>8.15</v>
      </c>
      <c r="S110">
        <v>10.1</v>
      </c>
      <c r="T110">
        <v>14.91</v>
      </c>
      <c r="U110">
        <v>0</v>
      </c>
      <c r="V110">
        <v>0</v>
      </c>
      <c r="W110">
        <v>0</v>
      </c>
      <c r="X110">
        <v>7.95</v>
      </c>
      <c r="Y110">
        <v>59.57</v>
      </c>
      <c r="Z110">
        <v>93.3</v>
      </c>
      <c r="AA110">
        <v>167.94</v>
      </c>
      <c r="AB110">
        <v>247.22</v>
      </c>
      <c r="AC110">
        <v>277.86</v>
      </c>
      <c r="AD110">
        <v>277.86</v>
      </c>
      <c r="AE110">
        <v>301.76</v>
      </c>
      <c r="AF110">
        <v>341.77</v>
      </c>
      <c r="AG110">
        <v>341.77</v>
      </c>
      <c r="AH110">
        <v>5329999.99</v>
      </c>
      <c r="AI110">
        <v>42200</v>
      </c>
      <c r="AJ110">
        <v>410</v>
      </c>
      <c r="AK110" t="s">
        <v>130</v>
      </c>
      <c r="AL110" t="s">
        <v>222</v>
      </c>
      <c r="AM110">
        <v>2</v>
      </c>
      <c r="AN110" s="2" t="s">
        <v>511</v>
      </c>
    </row>
    <row r="111" spans="1:40">
      <c r="A111">
        <v>379</v>
      </c>
      <c r="B111" s="40" t="s">
        <v>225</v>
      </c>
      <c r="C111">
        <v>0.8</v>
      </c>
      <c r="D111">
        <v>35.65</v>
      </c>
      <c r="E111">
        <v>169.85</v>
      </c>
      <c r="F111">
        <v>117.02</v>
      </c>
      <c r="G111">
        <v>3.22</v>
      </c>
      <c r="H111">
        <v>326.52999999999997</v>
      </c>
      <c r="I111">
        <v>3.92</v>
      </c>
      <c r="J111">
        <f t="shared" si="2"/>
        <v>83.298469387755091</v>
      </c>
      <c r="K111">
        <v>3.07</v>
      </c>
      <c r="L111">
        <v>3.49</v>
      </c>
      <c r="M111">
        <v>3.79</v>
      </c>
      <c r="N111">
        <v>4.12</v>
      </c>
      <c r="O111">
        <v>4.3</v>
      </c>
      <c r="P111">
        <v>4.78</v>
      </c>
      <c r="Q111">
        <v>5.19</v>
      </c>
      <c r="R111">
        <v>5.82</v>
      </c>
      <c r="S111">
        <v>6.63</v>
      </c>
      <c r="T111">
        <v>10.11</v>
      </c>
      <c r="U111">
        <v>0</v>
      </c>
      <c r="V111">
        <v>0</v>
      </c>
      <c r="W111">
        <v>5.55</v>
      </c>
      <c r="X111">
        <v>90.3</v>
      </c>
      <c r="Y111">
        <v>183.75</v>
      </c>
      <c r="Z111">
        <v>260.55</v>
      </c>
      <c r="AA111">
        <v>289.39999999999998</v>
      </c>
      <c r="AB111">
        <v>309.17</v>
      </c>
      <c r="AC111">
        <v>309.17</v>
      </c>
      <c r="AD111">
        <v>325.92</v>
      </c>
      <c r="AE111">
        <v>326.52999999999997</v>
      </c>
      <c r="AF111">
        <v>326.52999999999997</v>
      </c>
      <c r="AG111">
        <v>326.52999999999997</v>
      </c>
      <c r="AH111">
        <v>3920000</v>
      </c>
      <c r="AI111">
        <v>23600</v>
      </c>
      <c r="AJ111">
        <v>379</v>
      </c>
      <c r="AK111" t="s">
        <v>130</v>
      </c>
      <c r="AL111" t="s">
        <v>222</v>
      </c>
      <c r="AM111">
        <v>1</v>
      </c>
      <c r="AN111" s="2" t="s">
        <v>511</v>
      </c>
    </row>
    <row r="112" spans="1:40">
      <c r="A112">
        <v>393</v>
      </c>
      <c r="B112" s="40" t="s">
        <v>226</v>
      </c>
      <c r="C112">
        <v>0.3</v>
      </c>
      <c r="D112">
        <v>45.55</v>
      </c>
      <c r="E112">
        <v>97.92</v>
      </c>
      <c r="F112">
        <v>8</v>
      </c>
      <c r="G112">
        <v>3.04</v>
      </c>
      <c r="H112">
        <v>154.81</v>
      </c>
      <c r="I112">
        <v>2.76</v>
      </c>
      <c r="J112">
        <f t="shared" si="2"/>
        <v>56.090579710144929</v>
      </c>
      <c r="K112">
        <v>4.47</v>
      </c>
      <c r="L112">
        <v>4.47</v>
      </c>
      <c r="M112">
        <v>5.85</v>
      </c>
      <c r="N112">
        <v>6.45</v>
      </c>
      <c r="O112">
        <v>7.27</v>
      </c>
      <c r="P112">
        <v>8.2100000000000009</v>
      </c>
      <c r="Q112">
        <v>8.89</v>
      </c>
      <c r="R112">
        <v>10.14</v>
      </c>
      <c r="S112">
        <v>12.53</v>
      </c>
      <c r="T112">
        <v>16.010000000000002</v>
      </c>
      <c r="U112">
        <v>0</v>
      </c>
      <c r="V112">
        <v>0</v>
      </c>
      <c r="W112">
        <v>3.04</v>
      </c>
      <c r="X112">
        <v>11.04</v>
      </c>
      <c r="Y112">
        <v>15.39</v>
      </c>
      <c r="Z112">
        <v>37.880000000000003</v>
      </c>
      <c r="AA112">
        <v>48.99</v>
      </c>
      <c r="AB112">
        <v>77.41</v>
      </c>
      <c r="AC112">
        <v>93.89</v>
      </c>
      <c r="AD112">
        <v>93.89</v>
      </c>
      <c r="AE112">
        <v>108.81</v>
      </c>
      <c r="AF112">
        <v>129.62</v>
      </c>
      <c r="AG112">
        <v>154.81</v>
      </c>
      <c r="AH112">
        <v>2760000.01</v>
      </c>
      <c r="AI112">
        <v>24400</v>
      </c>
      <c r="AJ112">
        <v>393</v>
      </c>
      <c r="AK112" t="s">
        <v>130</v>
      </c>
      <c r="AL112" t="s">
        <v>222</v>
      </c>
      <c r="AM112">
        <v>2</v>
      </c>
      <c r="AN112" s="2" t="s">
        <v>511</v>
      </c>
    </row>
    <row r="113" spans="1:40">
      <c r="A113">
        <v>381</v>
      </c>
      <c r="B113" s="39" t="s">
        <v>227</v>
      </c>
      <c r="C113">
        <v>1.06</v>
      </c>
      <c r="D113">
        <v>16.96</v>
      </c>
      <c r="E113">
        <v>106.89</v>
      </c>
      <c r="F113">
        <v>10.34</v>
      </c>
      <c r="G113">
        <v>0</v>
      </c>
      <c r="H113">
        <v>135.26</v>
      </c>
      <c r="I113">
        <v>2.08</v>
      </c>
      <c r="J113">
        <f t="shared" si="2"/>
        <v>65.028846153846146</v>
      </c>
      <c r="K113">
        <v>4.41</v>
      </c>
      <c r="L113">
        <v>5.25</v>
      </c>
      <c r="M113">
        <v>5.25</v>
      </c>
      <c r="N113">
        <v>5.68</v>
      </c>
      <c r="O113">
        <v>6.15</v>
      </c>
      <c r="P113">
        <v>6.74</v>
      </c>
      <c r="Q113">
        <v>7.26</v>
      </c>
      <c r="R113">
        <v>7.9</v>
      </c>
      <c r="S113">
        <v>8.77</v>
      </c>
      <c r="T113">
        <v>13.92</v>
      </c>
      <c r="U113">
        <v>0</v>
      </c>
      <c r="V113">
        <v>0</v>
      </c>
      <c r="W113">
        <v>0</v>
      </c>
      <c r="X113">
        <v>0</v>
      </c>
      <c r="Y113">
        <v>13.67</v>
      </c>
      <c r="Z113">
        <v>40.96</v>
      </c>
      <c r="AA113">
        <v>73.63</v>
      </c>
      <c r="AB113">
        <v>105.31</v>
      </c>
      <c r="AC113">
        <v>116.39</v>
      </c>
      <c r="AD113">
        <v>124.54</v>
      </c>
      <c r="AE113">
        <v>131.68</v>
      </c>
      <c r="AF113">
        <v>135.25</v>
      </c>
      <c r="AG113">
        <v>135.25</v>
      </c>
      <c r="AH113">
        <v>2079999.99</v>
      </c>
      <c r="AI113">
        <v>9200</v>
      </c>
      <c r="AJ113">
        <v>381</v>
      </c>
      <c r="AK113" t="s">
        <v>130</v>
      </c>
      <c r="AL113" t="s">
        <v>222</v>
      </c>
      <c r="AM113">
        <v>2</v>
      </c>
      <c r="AN113" s="2" t="s">
        <v>511</v>
      </c>
    </row>
    <row r="114" spans="1:40">
      <c r="A114">
        <v>398</v>
      </c>
      <c r="B114" s="40" t="s">
        <v>228</v>
      </c>
      <c r="C114">
        <v>0</v>
      </c>
      <c r="D114">
        <v>16.32</v>
      </c>
      <c r="E114">
        <v>68.319999999999993</v>
      </c>
      <c r="F114">
        <v>8.19</v>
      </c>
      <c r="G114">
        <v>0</v>
      </c>
      <c r="H114">
        <v>92.83</v>
      </c>
      <c r="I114">
        <v>1.38</v>
      </c>
      <c r="J114">
        <f t="shared" si="2"/>
        <v>67.268115942028984</v>
      </c>
      <c r="K114">
        <v>4.22</v>
      </c>
      <c r="L114">
        <v>4.74</v>
      </c>
      <c r="M114">
        <v>5.0199999999999996</v>
      </c>
      <c r="N114">
        <v>5.61</v>
      </c>
      <c r="O114">
        <v>5.94</v>
      </c>
      <c r="P114">
        <v>6.52</v>
      </c>
      <c r="Q114">
        <v>7.2</v>
      </c>
      <c r="R114">
        <v>8.4600000000000009</v>
      </c>
      <c r="S114">
        <v>8.4600000000000009</v>
      </c>
      <c r="T114">
        <v>12.46</v>
      </c>
      <c r="U114">
        <v>0</v>
      </c>
      <c r="V114">
        <v>0</v>
      </c>
      <c r="W114">
        <v>0</v>
      </c>
      <c r="X114">
        <v>4.34</v>
      </c>
      <c r="Y114">
        <v>13.92</v>
      </c>
      <c r="Z114">
        <v>39</v>
      </c>
      <c r="AA114">
        <v>58.85</v>
      </c>
      <c r="AB114">
        <v>69.510000000000005</v>
      </c>
      <c r="AC114">
        <v>73.75</v>
      </c>
      <c r="AD114">
        <v>73.75</v>
      </c>
      <c r="AE114">
        <v>84.5</v>
      </c>
      <c r="AF114">
        <v>92.83</v>
      </c>
      <c r="AG114">
        <v>92.83</v>
      </c>
      <c r="AH114">
        <v>1380000</v>
      </c>
      <c r="AI114">
        <v>9000</v>
      </c>
      <c r="AJ114">
        <v>398</v>
      </c>
      <c r="AK114" t="s">
        <v>130</v>
      </c>
      <c r="AL114" t="s">
        <v>222</v>
      </c>
      <c r="AM114">
        <v>2</v>
      </c>
      <c r="AN114" s="2" t="s">
        <v>511</v>
      </c>
    </row>
    <row r="115" spans="1:40">
      <c r="A115">
        <v>392</v>
      </c>
      <c r="B115" s="40" t="s">
        <v>229</v>
      </c>
      <c r="C115">
        <v>0</v>
      </c>
      <c r="D115">
        <v>9.4</v>
      </c>
      <c r="E115">
        <v>62.11</v>
      </c>
      <c r="F115">
        <v>22.84</v>
      </c>
      <c r="G115">
        <v>0</v>
      </c>
      <c r="H115">
        <v>94.35</v>
      </c>
      <c r="I115">
        <v>1.1599999999999999</v>
      </c>
      <c r="J115">
        <f t="shared" si="2"/>
        <v>81.33620689655173</v>
      </c>
      <c r="K115">
        <v>3.75</v>
      </c>
      <c r="L115">
        <v>4.13</v>
      </c>
      <c r="M115">
        <v>4.59</v>
      </c>
      <c r="N115">
        <v>4.84</v>
      </c>
      <c r="O115">
        <v>4.84</v>
      </c>
      <c r="P115">
        <v>5.37</v>
      </c>
      <c r="Q115">
        <v>5.67</v>
      </c>
      <c r="R115">
        <v>6.03</v>
      </c>
      <c r="S115">
        <v>6.91</v>
      </c>
      <c r="T115">
        <v>8.7899999999999991</v>
      </c>
      <c r="U115">
        <v>0</v>
      </c>
      <c r="V115">
        <v>0</v>
      </c>
      <c r="W115">
        <v>0</v>
      </c>
      <c r="X115">
        <v>3.09</v>
      </c>
      <c r="Y115">
        <v>36.1</v>
      </c>
      <c r="Z115">
        <v>61.35</v>
      </c>
      <c r="AA115">
        <v>84.45</v>
      </c>
      <c r="AB115">
        <v>85.98</v>
      </c>
      <c r="AC115">
        <v>93.28</v>
      </c>
      <c r="AD115">
        <v>94.35</v>
      </c>
      <c r="AE115">
        <v>94.35</v>
      </c>
      <c r="AF115">
        <v>94.35</v>
      </c>
      <c r="AG115">
        <v>94.35</v>
      </c>
      <c r="AH115">
        <v>1159999.99</v>
      </c>
      <c r="AI115">
        <v>9000</v>
      </c>
      <c r="AJ115">
        <v>392</v>
      </c>
      <c r="AK115" t="s">
        <v>130</v>
      </c>
      <c r="AL115" t="s">
        <v>222</v>
      </c>
      <c r="AM115">
        <v>1</v>
      </c>
      <c r="AN115" s="2" t="s">
        <v>511</v>
      </c>
    </row>
    <row r="116" spans="1:40">
      <c r="A116">
        <v>137</v>
      </c>
      <c r="B116" s="39" t="s">
        <v>230</v>
      </c>
      <c r="C116">
        <v>0</v>
      </c>
      <c r="D116">
        <v>2.1800000000000002</v>
      </c>
      <c r="E116">
        <v>80.73</v>
      </c>
      <c r="F116">
        <v>16.600000000000001</v>
      </c>
      <c r="G116">
        <v>3.58</v>
      </c>
      <c r="H116">
        <v>103.09</v>
      </c>
      <c r="I116">
        <v>1.1499999999999999</v>
      </c>
      <c r="J116">
        <f t="shared" si="2"/>
        <v>89.643478260869571</v>
      </c>
      <c r="K116">
        <v>3.76</v>
      </c>
      <c r="L116">
        <v>5.15</v>
      </c>
      <c r="M116">
        <v>5.15</v>
      </c>
      <c r="N116">
        <v>6.37</v>
      </c>
      <c r="O116">
        <v>6.37</v>
      </c>
      <c r="P116">
        <v>7.04</v>
      </c>
      <c r="Q116">
        <v>7.04</v>
      </c>
      <c r="R116">
        <v>7.65</v>
      </c>
      <c r="S116">
        <v>8.24</v>
      </c>
      <c r="T116">
        <v>9.58</v>
      </c>
      <c r="U116">
        <v>0</v>
      </c>
      <c r="V116">
        <v>0</v>
      </c>
      <c r="W116">
        <v>6.05</v>
      </c>
      <c r="X116">
        <v>9.52</v>
      </c>
      <c r="Y116">
        <v>9.52</v>
      </c>
      <c r="Z116">
        <v>19.36</v>
      </c>
      <c r="AA116">
        <v>40.17</v>
      </c>
      <c r="AB116">
        <v>77.92</v>
      </c>
      <c r="AC116">
        <v>99.08</v>
      </c>
      <c r="AD116">
        <v>103.09</v>
      </c>
      <c r="AE116">
        <v>103.09</v>
      </c>
      <c r="AF116">
        <v>103.09</v>
      </c>
      <c r="AG116">
        <v>103.09</v>
      </c>
      <c r="AH116">
        <v>1150000</v>
      </c>
      <c r="AI116">
        <v>8400</v>
      </c>
      <c r="AJ116">
        <v>137</v>
      </c>
      <c r="AK116" t="s">
        <v>130</v>
      </c>
      <c r="AL116" t="s">
        <v>222</v>
      </c>
      <c r="AM116">
        <v>1</v>
      </c>
      <c r="AN116" s="2" t="s">
        <v>511</v>
      </c>
    </row>
    <row r="117" spans="1:40">
      <c r="A117">
        <v>436</v>
      </c>
      <c r="B117" s="40" t="s">
        <v>231</v>
      </c>
      <c r="C117">
        <v>0.14000000000000001</v>
      </c>
      <c r="D117">
        <v>5.78</v>
      </c>
      <c r="E117">
        <v>33.380000000000003</v>
      </c>
      <c r="F117">
        <v>2.68</v>
      </c>
      <c r="G117">
        <v>0</v>
      </c>
      <c r="H117">
        <v>41.99</v>
      </c>
      <c r="I117">
        <v>0.64</v>
      </c>
      <c r="J117">
        <f t="shared" si="2"/>
        <v>65.609375</v>
      </c>
      <c r="K117">
        <v>4.53</v>
      </c>
      <c r="L117">
        <v>5.51</v>
      </c>
      <c r="M117">
        <v>5.51</v>
      </c>
      <c r="N117">
        <v>6.39</v>
      </c>
      <c r="O117">
        <v>7.07</v>
      </c>
      <c r="P117">
        <v>7.07</v>
      </c>
      <c r="Q117">
        <v>7.73</v>
      </c>
      <c r="R117">
        <v>8.31</v>
      </c>
      <c r="S117">
        <v>8.89</v>
      </c>
      <c r="T117">
        <v>13.77</v>
      </c>
      <c r="U117">
        <v>0</v>
      </c>
      <c r="V117">
        <v>0</v>
      </c>
      <c r="W117">
        <v>0</v>
      </c>
      <c r="X117">
        <v>0</v>
      </c>
      <c r="Y117">
        <v>3.75</v>
      </c>
      <c r="Z117">
        <v>7.42</v>
      </c>
      <c r="AA117">
        <v>13.28</v>
      </c>
      <c r="AB117">
        <v>27</v>
      </c>
      <c r="AC117">
        <v>34.869999999999997</v>
      </c>
      <c r="AD117">
        <v>34.869999999999997</v>
      </c>
      <c r="AE117">
        <v>37.81</v>
      </c>
      <c r="AF117">
        <v>41.99</v>
      </c>
      <c r="AG117">
        <v>41.99</v>
      </c>
      <c r="AH117">
        <v>640000</v>
      </c>
      <c r="AI117">
        <v>5800</v>
      </c>
      <c r="AJ117">
        <v>436</v>
      </c>
      <c r="AK117" t="s">
        <v>130</v>
      </c>
      <c r="AL117" t="s">
        <v>222</v>
      </c>
      <c r="AM117">
        <v>2</v>
      </c>
      <c r="AN117" s="2" t="s">
        <v>511</v>
      </c>
    </row>
    <row r="118" spans="1:40">
      <c r="A118">
        <v>397</v>
      </c>
      <c r="B118" s="40" t="s">
        <v>232</v>
      </c>
      <c r="C118">
        <v>0</v>
      </c>
      <c r="D118">
        <v>7.73</v>
      </c>
      <c r="E118">
        <v>4.91</v>
      </c>
      <c r="F118">
        <v>0</v>
      </c>
      <c r="G118">
        <v>0</v>
      </c>
      <c r="H118">
        <v>12.64</v>
      </c>
      <c r="I118">
        <v>0.32</v>
      </c>
      <c r="J118">
        <f t="shared" si="2"/>
        <v>39.5</v>
      </c>
      <c r="K118">
        <v>12.8</v>
      </c>
      <c r="L118">
        <v>14.95</v>
      </c>
      <c r="M118">
        <v>14.95</v>
      </c>
      <c r="N118">
        <v>20.5</v>
      </c>
      <c r="O118">
        <v>20.5</v>
      </c>
      <c r="P118">
        <v>20.5</v>
      </c>
      <c r="Q118">
        <v>29.94</v>
      </c>
      <c r="R118">
        <v>29.94</v>
      </c>
      <c r="S118">
        <v>29.94</v>
      </c>
      <c r="T118">
        <v>29.94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1.97</v>
      </c>
      <c r="AG118">
        <v>1.97</v>
      </c>
      <c r="AH118">
        <v>320000</v>
      </c>
      <c r="AI118">
        <v>6600</v>
      </c>
      <c r="AJ118">
        <v>397</v>
      </c>
      <c r="AK118" t="s">
        <v>130</v>
      </c>
      <c r="AL118" t="s">
        <v>222</v>
      </c>
      <c r="AM118">
        <v>3</v>
      </c>
      <c r="AN118" s="2" t="s">
        <v>511</v>
      </c>
    </row>
    <row r="119" spans="1:40">
      <c r="A119">
        <v>399</v>
      </c>
      <c r="B119" s="39" t="s">
        <v>233</v>
      </c>
      <c r="C119">
        <v>0</v>
      </c>
      <c r="D119">
        <v>0.35</v>
      </c>
      <c r="E119">
        <v>1.6</v>
      </c>
      <c r="F119">
        <v>6.34</v>
      </c>
      <c r="G119">
        <v>17.97</v>
      </c>
      <c r="H119">
        <v>26.26</v>
      </c>
      <c r="I119">
        <v>0.11</v>
      </c>
      <c r="J119">
        <f t="shared" si="2"/>
        <v>238.72727272727275</v>
      </c>
      <c r="K119">
        <v>0</v>
      </c>
      <c r="L119">
        <v>0</v>
      </c>
      <c r="M119">
        <v>0</v>
      </c>
      <c r="N119">
        <v>1.6</v>
      </c>
      <c r="O119">
        <v>1.6</v>
      </c>
      <c r="P119">
        <v>1.6</v>
      </c>
      <c r="Q119">
        <v>1.79</v>
      </c>
      <c r="R119">
        <v>1.97</v>
      </c>
      <c r="S119">
        <v>2.1800000000000002</v>
      </c>
      <c r="T119">
        <v>2.9</v>
      </c>
      <c r="U119">
        <v>0</v>
      </c>
      <c r="V119">
        <v>19.82</v>
      </c>
      <c r="W119">
        <v>25.91</v>
      </c>
      <c r="X119">
        <v>26.26</v>
      </c>
      <c r="Y119">
        <v>26.26</v>
      </c>
      <c r="Z119">
        <v>26.26</v>
      </c>
      <c r="AA119">
        <v>26.26</v>
      </c>
      <c r="AB119">
        <v>26.26</v>
      </c>
      <c r="AC119">
        <v>26.26</v>
      </c>
      <c r="AD119">
        <v>26.26</v>
      </c>
      <c r="AE119">
        <v>26.26</v>
      </c>
      <c r="AF119">
        <v>26.26</v>
      </c>
      <c r="AG119">
        <v>26.26</v>
      </c>
      <c r="AH119">
        <v>110000</v>
      </c>
      <c r="AI119">
        <v>2000</v>
      </c>
      <c r="AJ119">
        <v>399</v>
      </c>
      <c r="AK119" t="s">
        <v>130</v>
      </c>
      <c r="AL119" t="s">
        <v>222</v>
      </c>
      <c r="AM119">
        <v>1</v>
      </c>
      <c r="AN119" s="2" t="s">
        <v>511</v>
      </c>
    </row>
    <row r="120" spans="1:40">
      <c r="A120">
        <v>409</v>
      </c>
      <c r="B120" s="40" t="s">
        <v>234</v>
      </c>
      <c r="C120">
        <v>0</v>
      </c>
      <c r="D120">
        <v>4.3899999999999997</v>
      </c>
      <c r="E120">
        <v>11.16</v>
      </c>
      <c r="F120">
        <v>0</v>
      </c>
      <c r="G120">
        <v>0</v>
      </c>
      <c r="H120">
        <v>15.55</v>
      </c>
      <c r="I120">
        <v>0.3</v>
      </c>
      <c r="J120">
        <f t="shared" si="2"/>
        <v>51.833333333333336</v>
      </c>
      <c r="K120">
        <v>0</v>
      </c>
      <c r="L120">
        <v>7.8</v>
      </c>
      <c r="M120">
        <v>8.42</v>
      </c>
      <c r="N120">
        <v>9.02</v>
      </c>
      <c r="O120">
        <v>9.94</v>
      </c>
      <c r="P120">
        <v>11.6</v>
      </c>
      <c r="Q120">
        <v>11.6</v>
      </c>
      <c r="R120">
        <v>15.07</v>
      </c>
      <c r="S120">
        <v>18.86</v>
      </c>
      <c r="T120">
        <v>18.86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2.5499999999999998</v>
      </c>
      <c r="AC120">
        <v>4</v>
      </c>
      <c r="AD120">
        <v>6.8</v>
      </c>
      <c r="AE120">
        <v>8.57</v>
      </c>
      <c r="AF120">
        <v>8.57</v>
      </c>
      <c r="AG120">
        <v>13.63</v>
      </c>
      <c r="AH120">
        <v>300000</v>
      </c>
      <c r="AI120">
        <v>6200</v>
      </c>
      <c r="AJ120">
        <v>409</v>
      </c>
      <c r="AK120" t="s">
        <v>130</v>
      </c>
      <c r="AL120" t="s">
        <v>222</v>
      </c>
      <c r="AM120">
        <v>2</v>
      </c>
      <c r="AN120" s="2" t="s">
        <v>511</v>
      </c>
    </row>
    <row r="121" spans="1:40">
      <c r="A121">
        <v>413</v>
      </c>
      <c r="B121" s="39" t="s">
        <v>234</v>
      </c>
      <c r="C121">
        <v>0</v>
      </c>
      <c r="D121">
        <v>0.7</v>
      </c>
      <c r="E121">
        <v>4.18</v>
      </c>
      <c r="F121">
        <v>7.13</v>
      </c>
      <c r="G121">
        <v>8.91</v>
      </c>
      <c r="H121">
        <v>20.92</v>
      </c>
      <c r="I121">
        <v>0.13</v>
      </c>
      <c r="J121">
        <f t="shared" si="2"/>
        <v>160.92307692307693</v>
      </c>
      <c r="K121">
        <v>0</v>
      </c>
      <c r="L121">
        <v>0</v>
      </c>
      <c r="M121">
        <v>1.6</v>
      </c>
      <c r="N121">
        <v>1.6</v>
      </c>
      <c r="O121">
        <v>1.79</v>
      </c>
      <c r="P121">
        <v>1.94</v>
      </c>
      <c r="Q121">
        <v>2.21</v>
      </c>
      <c r="R121">
        <v>2.7</v>
      </c>
      <c r="S121">
        <v>2.93</v>
      </c>
      <c r="T121">
        <v>3.87</v>
      </c>
      <c r="U121">
        <v>0</v>
      </c>
      <c r="V121">
        <v>11.66</v>
      </c>
      <c r="W121">
        <v>17.09</v>
      </c>
      <c r="X121">
        <v>20.22</v>
      </c>
      <c r="Y121">
        <v>20.93</v>
      </c>
      <c r="Z121">
        <v>20.93</v>
      </c>
      <c r="AA121">
        <v>20.93</v>
      </c>
      <c r="AB121">
        <v>20.93</v>
      </c>
      <c r="AC121">
        <v>20.93</v>
      </c>
      <c r="AD121">
        <v>20.93</v>
      </c>
      <c r="AE121">
        <v>20.93</v>
      </c>
      <c r="AF121">
        <v>20.93</v>
      </c>
      <c r="AG121">
        <v>20.93</v>
      </c>
      <c r="AH121">
        <v>130000</v>
      </c>
      <c r="AI121">
        <v>3200</v>
      </c>
      <c r="AJ121">
        <v>413</v>
      </c>
      <c r="AK121" t="s">
        <v>130</v>
      </c>
      <c r="AL121" t="s">
        <v>222</v>
      </c>
      <c r="AM121">
        <v>1</v>
      </c>
      <c r="AN121" s="2" t="s">
        <v>511</v>
      </c>
    </row>
    <row r="122" spans="1:40">
      <c r="A122">
        <v>414</v>
      </c>
      <c r="B122" s="40" t="s">
        <v>234</v>
      </c>
      <c r="C122">
        <v>0</v>
      </c>
      <c r="D122">
        <v>2.93</v>
      </c>
      <c r="E122">
        <v>17.18</v>
      </c>
      <c r="F122">
        <v>48.26</v>
      </c>
      <c r="G122">
        <v>0</v>
      </c>
      <c r="H122">
        <v>68.38</v>
      </c>
      <c r="I122">
        <v>0.62</v>
      </c>
      <c r="J122">
        <f t="shared" si="2"/>
        <v>110.29032258064515</v>
      </c>
      <c r="K122">
        <v>3.25</v>
      </c>
      <c r="L122">
        <v>3.25</v>
      </c>
      <c r="M122">
        <v>3.25</v>
      </c>
      <c r="N122">
        <v>3.71</v>
      </c>
      <c r="O122">
        <v>3.71</v>
      </c>
      <c r="P122">
        <v>3.95</v>
      </c>
      <c r="Q122">
        <v>3.95</v>
      </c>
      <c r="R122">
        <v>4.13</v>
      </c>
      <c r="S122">
        <v>4.33</v>
      </c>
      <c r="T122">
        <v>5.9</v>
      </c>
      <c r="U122">
        <v>0</v>
      </c>
      <c r="V122">
        <v>0</v>
      </c>
      <c r="W122">
        <v>0</v>
      </c>
      <c r="X122">
        <v>39.5</v>
      </c>
      <c r="Y122">
        <v>66.239999999999995</v>
      </c>
      <c r="Z122">
        <v>68.11</v>
      </c>
      <c r="AA122">
        <v>68.38</v>
      </c>
      <c r="AB122">
        <v>68.38</v>
      </c>
      <c r="AC122">
        <v>68.38</v>
      </c>
      <c r="AD122">
        <v>68.38</v>
      </c>
      <c r="AE122">
        <v>68.38</v>
      </c>
      <c r="AF122">
        <v>68.38</v>
      </c>
      <c r="AG122">
        <v>68.38</v>
      </c>
      <c r="AH122">
        <v>620000</v>
      </c>
      <c r="AI122">
        <v>5200</v>
      </c>
      <c r="AJ122">
        <v>414</v>
      </c>
      <c r="AK122" t="s">
        <v>130</v>
      </c>
      <c r="AL122" t="s">
        <v>222</v>
      </c>
      <c r="AM122">
        <v>1</v>
      </c>
      <c r="AN122" s="2" t="s">
        <v>511</v>
      </c>
    </row>
    <row r="123" spans="1:40">
      <c r="A123">
        <v>419</v>
      </c>
      <c r="B123" s="39" t="s">
        <v>233</v>
      </c>
      <c r="C123">
        <v>0</v>
      </c>
      <c r="D123">
        <v>0.78</v>
      </c>
      <c r="E123">
        <v>20.38</v>
      </c>
      <c r="F123">
        <v>13.96</v>
      </c>
      <c r="G123">
        <v>0</v>
      </c>
      <c r="H123">
        <v>35.119999999999997</v>
      </c>
      <c r="I123">
        <v>0.34</v>
      </c>
      <c r="J123">
        <f t="shared" si="2"/>
        <v>103.29411764705881</v>
      </c>
      <c r="K123">
        <v>0</v>
      </c>
      <c r="L123">
        <v>3.41</v>
      </c>
      <c r="M123">
        <v>3.91</v>
      </c>
      <c r="N123">
        <v>4.28</v>
      </c>
      <c r="O123">
        <v>4.5599999999999996</v>
      </c>
      <c r="P123">
        <v>4.5599999999999996</v>
      </c>
      <c r="Q123">
        <v>5.01</v>
      </c>
      <c r="R123">
        <v>5.01</v>
      </c>
      <c r="S123">
        <v>5.5</v>
      </c>
      <c r="T123">
        <v>6.31</v>
      </c>
      <c r="U123">
        <v>0</v>
      </c>
      <c r="V123">
        <v>0</v>
      </c>
      <c r="W123">
        <v>0</v>
      </c>
      <c r="X123">
        <v>10.119999999999999</v>
      </c>
      <c r="Y123">
        <v>17.36</v>
      </c>
      <c r="Z123">
        <v>32.67</v>
      </c>
      <c r="AA123">
        <v>35.119999999999997</v>
      </c>
      <c r="AB123">
        <v>35.119999999999997</v>
      </c>
      <c r="AC123">
        <v>35.119999999999997</v>
      </c>
      <c r="AD123">
        <v>35.119999999999997</v>
      </c>
      <c r="AE123">
        <v>35.119999999999997</v>
      </c>
      <c r="AF123">
        <v>35.119999999999997</v>
      </c>
      <c r="AG123">
        <v>35.119999999999997</v>
      </c>
      <c r="AH123">
        <v>340000</v>
      </c>
      <c r="AI123">
        <v>4200</v>
      </c>
      <c r="AJ123">
        <v>419</v>
      </c>
      <c r="AK123" t="s">
        <v>130</v>
      </c>
      <c r="AL123" t="s">
        <v>222</v>
      </c>
      <c r="AM123">
        <v>1</v>
      </c>
      <c r="AN123" s="2" t="s">
        <v>511</v>
      </c>
    </row>
    <row r="124" spans="1:40">
      <c r="A124">
        <v>339</v>
      </c>
      <c r="B124" s="39" t="s">
        <v>235</v>
      </c>
      <c r="C124">
        <v>3.49</v>
      </c>
      <c r="D124">
        <v>44.66</v>
      </c>
      <c r="E124">
        <v>74.88</v>
      </c>
      <c r="F124">
        <v>78.09</v>
      </c>
      <c r="G124">
        <v>10.38</v>
      </c>
      <c r="H124">
        <v>211.5</v>
      </c>
      <c r="I124">
        <v>3.28</v>
      </c>
      <c r="J124">
        <f t="shared" si="2"/>
        <v>64.481707317073173</v>
      </c>
      <c r="K124">
        <v>2.5</v>
      </c>
      <c r="L124">
        <v>3.27</v>
      </c>
      <c r="M124">
        <v>3.86</v>
      </c>
      <c r="N124">
        <v>4.1500000000000004</v>
      </c>
      <c r="O124">
        <v>4.6900000000000004</v>
      </c>
      <c r="P124">
        <v>5.39</v>
      </c>
      <c r="Q124">
        <v>6.42</v>
      </c>
      <c r="R124">
        <v>7.29</v>
      </c>
      <c r="S124">
        <v>9.1999999999999993</v>
      </c>
      <c r="T124">
        <v>16.09</v>
      </c>
      <c r="U124">
        <v>0</v>
      </c>
      <c r="V124">
        <v>0</v>
      </c>
      <c r="W124">
        <v>30.67</v>
      </c>
      <c r="X124">
        <v>60.49</v>
      </c>
      <c r="Y124">
        <v>92.55</v>
      </c>
      <c r="Z124">
        <v>131.76</v>
      </c>
      <c r="AA124">
        <v>151.93</v>
      </c>
      <c r="AB124">
        <v>160.81</v>
      </c>
      <c r="AC124">
        <v>160.81</v>
      </c>
      <c r="AD124">
        <v>180.26</v>
      </c>
      <c r="AE124">
        <v>180.26</v>
      </c>
      <c r="AF124">
        <v>201.18</v>
      </c>
      <c r="AG124">
        <v>211.5</v>
      </c>
      <c r="AH124">
        <v>3280000</v>
      </c>
      <c r="AI124">
        <v>28600</v>
      </c>
      <c r="AJ124">
        <v>339</v>
      </c>
      <c r="AK124" t="s">
        <v>130</v>
      </c>
      <c r="AL124" t="s">
        <v>236</v>
      </c>
      <c r="AM124">
        <v>2</v>
      </c>
      <c r="AN124" s="2" t="s">
        <v>528</v>
      </c>
    </row>
    <row r="125" spans="1:40">
      <c r="A125">
        <v>387</v>
      </c>
      <c r="B125" s="40" t="s">
        <v>237</v>
      </c>
      <c r="C125">
        <v>0.36</v>
      </c>
      <c r="D125">
        <v>26.17</v>
      </c>
      <c r="E125">
        <v>60.91</v>
      </c>
      <c r="F125">
        <v>84.73</v>
      </c>
      <c r="G125">
        <v>10.37</v>
      </c>
      <c r="H125">
        <v>182.54</v>
      </c>
      <c r="I125">
        <v>2.13</v>
      </c>
      <c r="J125">
        <f t="shared" si="2"/>
        <v>85.699530516431921</v>
      </c>
      <c r="K125">
        <v>2.2400000000000002</v>
      </c>
      <c r="L125">
        <v>3.19</v>
      </c>
      <c r="M125">
        <v>3.9</v>
      </c>
      <c r="N125">
        <v>4.26</v>
      </c>
      <c r="O125">
        <v>4.67</v>
      </c>
      <c r="P125">
        <v>5.32</v>
      </c>
      <c r="Q125">
        <v>5.93</v>
      </c>
      <c r="R125">
        <v>6.68</v>
      </c>
      <c r="S125">
        <v>7.49</v>
      </c>
      <c r="T125">
        <v>11.44</v>
      </c>
      <c r="U125">
        <v>0</v>
      </c>
      <c r="V125">
        <v>0</v>
      </c>
      <c r="W125">
        <v>18.559999999999999</v>
      </c>
      <c r="X125">
        <v>53.29</v>
      </c>
      <c r="Y125">
        <v>80.97</v>
      </c>
      <c r="Z125">
        <v>125.44</v>
      </c>
      <c r="AA125">
        <v>147.71</v>
      </c>
      <c r="AB125">
        <v>156.31</v>
      </c>
      <c r="AC125">
        <v>170.46</v>
      </c>
      <c r="AD125">
        <v>170.46</v>
      </c>
      <c r="AE125">
        <v>182.54</v>
      </c>
      <c r="AF125">
        <v>182.54</v>
      </c>
      <c r="AG125">
        <v>182.54</v>
      </c>
      <c r="AH125">
        <v>2130000</v>
      </c>
      <c r="AI125">
        <v>17600</v>
      </c>
      <c r="AJ125">
        <v>387</v>
      </c>
      <c r="AK125" t="s">
        <v>130</v>
      </c>
      <c r="AL125" t="s">
        <v>236</v>
      </c>
      <c r="AM125">
        <v>1</v>
      </c>
      <c r="AN125" s="2" t="s">
        <v>528</v>
      </c>
    </row>
    <row r="126" spans="1:40">
      <c r="A126">
        <v>371</v>
      </c>
      <c r="B126" s="40" t="s">
        <v>238</v>
      </c>
      <c r="C126">
        <v>0.16</v>
      </c>
      <c r="D126">
        <v>25.64</v>
      </c>
      <c r="E126">
        <v>37.71</v>
      </c>
      <c r="F126">
        <v>32.799999999999997</v>
      </c>
      <c r="G126">
        <v>10.53</v>
      </c>
      <c r="H126">
        <v>106.84</v>
      </c>
      <c r="I126">
        <v>1.56</v>
      </c>
      <c r="J126">
        <f t="shared" si="2"/>
        <v>68.487179487179489</v>
      </c>
      <c r="K126">
        <v>1.64</v>
      </c>
      <c r="L126">
        <v>2.95</v>
      </c>
      <c r="M126">
        <v>3.22</v>
      </c>
      <c r="N126">
        <v>4.42</v>
      </c>
      <c r="O126">
        <v>5.1100000000000003</v>
      </c>
      <c r="P126">
        <v>5.79</v>
      </c>
      <c r="Q126">
        <v>6.83</v>
      </c>
      <c r="R126">
        <v>8.0299999999999994</v>
      </c>
      <c r="S126">
        <v>10.55</v>
      </c>
      <c r="T126">
        <v>13.2</v>
      </c>
      <c r="U126">
        <v>0</v>
      </c>
      <c r="V126">
        <v>10.53</v>
      </c>
      <c r="W126">
        <v>20.96</v>
      </c>
      <c r="X126">
        <v>32.22</v>
      </c>
      <c r="Y126">
        <v>46.2</v>
      </c>
      <c r="Z126">
        <v>59.78</v>
      </c>
      <c r="AA126">
        <v>71.739999999999995</v>
      </c>
      <c r="AB126">
        <v>71.739999999999995</v>
      </c>
      <c r="AC126">
        <v>80.38</v>
      </c>
      <c r="AD126">
        <v>80.38</v>
      </c>
      <c r="AE126">
        <v>94.41</v>
      </c>
      <c r="AF126">
        <v>106.84</v>
      </c>
      <c r="AG126">
        <v>106.84</v>
      </c>
      <c r="AH126">
        <v>1560000</v>
      </c>
      <c r="AI126">
        <v>15200</v>
      </c>
      <c r="AJ126">
        <v>371</v>
      </c>
      <c r="AK126" t="s">
        <v>130</v>
      </c>
      <c r="AL126" t="s">
        <v>236</v>
      </c>
      <c r="AM126">
        <v>2</v>
      </c>
      <c r="AN126" s="2" t="s">
        <v>528</v>
      </c>
    </row>
    <row r="127" spans="1:40">
      <c r="A127">
        <v>377</v>
      </c>
      <c r="B127" s="39" t="s">
        <v>239</v>
      </c>
      <c r="C127">
        <v>0</v>
      </c>
      <c r="D127">
        <v>24.34</v>
      </c>
      <c r="E127">
        <v>35.67</v>
      </c>
      <c r="F127">
        <v>43.59</v>
      </c>
      <c r="G127">
        <v>0</v>
      </c>
      <c r="H127">
        <v>103.6</v>
      </c>
      <c r="I127">
        <v>1.5</v>
      </c>
      <c r="J127">
        <f t="shared" si="2"/>
        <v>69.066666666666663</v>
      </c>
      <c r="K127">
        <v>4.3600000000000003</v>
      </c>
      <c r="L127">
        <v>4.8499999999999996</v>
      </c>
      <c r="M127">
        <v>5.25</v>
      </c>
      <c r="N127">
        <v>5.73</v>
      </c>
      <c r="O127">
        <v>5.73</v>
      </c>
      <c r="P127">
        <v>6.3</v>
      </c>
      <c r="Q127">
        <v>6.73</v>
      </c>
      <c r="R127">
        <v>7.57</v>
      </c>
      <c r="S127">
        <v>8.8699999999999992</v>
      </c>
      <c r="T127">
        <v>12.79</v>
      </c>
      <c r="U127">
        <v>0</v>
      </c>
      <c r="V127">
        <v>0</v>
      </c>
      <c r="W127">
        <v>0</v>
      </c>
      <c r="X127">
        <v>2.4300000000000002</v>
      </c>
      <c r="Y127">
        <v>13.8</v>
      </c>
      <c r="Z127">
        <v>40.14</v>
      </c>
      <c r="AA127">
        <v>70.23</v>
      </c>
      <c r="AB127">
        <v>80.599999999999994</v>
      </c>
      <c r="AC127">
        <v>87.12</v>
      </c>
      <c r="AD127">
        <v>87.12</v>
      </c>
      <c r="AE127">
        <v>87.12</v>
      </c>
      <c r="AF127">
        <v>99.67</v>
      </c>
      <c r="AG127">
        <v>103.6</v>
      </c>
      <c r="AH127">
        <v>1500000</v>
      </c>
      <c r="AI127">
        <v>19600</v>
      </c>
      <c r="AJ127">
        <v>377</v>
      </c>
      <c r="AK127" t="s">
        <v>130</v>
      </c>
      <c r="AL127" t="s">
        <v>236</v>
      </c>
      <c r="AM127">
        <v>2</v>
      </c>
      <c r="AN127" s="2" t="s">
        <v>528</v>
      </c>
    </row>
    <row r="128" spans="1:40">
      <c r="A128">
        <v>373</v>
      </c>
      <c r="B128" s="39" t="s">
        <v>240</v>
      </c>
      <c r="C128">
        <v>0</v>
      </c>
      <c r="D128">
        <v>14.08</v>
      </c>
      <c r="E128">
        <v>40.56</v>
      </c>
      <c r="F128">
        <v>22.72</v>
      </c>
      <c r="G128">
        <v>0</v>
      </c>
      <c r="H128">
        <v>77.37</v>
      </c>
      <c r="I128">
        <v>1.1100000000000001</v>
      </c>
      <c r="J128">
        <f t="shared" si="2"/>
        <v>69.702702702702695</v>
      </c>
      <c r="K128">
        <v>4.04</v>
      </c>
      <c r="L128">
        <v>4.63</v>
      </c>
      <c r="M128">
        <v>4.63</v>
      </c>
      <c r="N128">
        <v>5.64</v>
      </c>
      <c r="O128">
        <v>6.28</v>
      </c>
      <c r="P128">
        <v>6.71</v>
      </c>
      <c r="Q128">
        <v>7.38</v>
      </c>
      <c r="R128">
        <v>8.4700000000000006</v>
      </c>
      <c r="S128">
        <v>10.97</v>
      </c>
      <c r="T128">
        <v>13.14</v>
      </c>
      <c r="U128">
        <v>0</v>
      </c>
      <c r="V128">
        <v>0</v>
      </c>
      <c r="W128">
        <v>0</v>
      </c>
      <c r="X128">
        <v>3.92</v>
      </c>
      <c r="Y128">
        <v>12.77</v>
      </c>
      <c r="Z128">
        <v>32.86</v>
      </c>
      <c r="AA128">
        <v>43.88</v>
      </c>
      <c r="AB128">
        <v>54.28</v>
      </c>
      <c r="AC128">
        <v>58.41</v>
      </c>
      <c r="AD128">
        <v>58.41</v>
      </c>
      <c r="AE128">
        <v>68.81</v>
      </c>
      <c r="AF128">
        <v>74.36</v>
      </c>
      <c r="AG128">
        <v>77.37</v>
      </c>
      <c r="AH128">
        <v>1110000</v>
      </c>
      <c r="AI128">
        <v>12200</v>
      </c>
      <c r="AJ128">
        <v>373</v>
      </c>
      <c r="AK128" t="s">
        <v>130</v>
      </c>
      <c r="AL128" t="s">
        <v>236</v>
      </c>
      <c r="AM128">
        <v>2</v>
      </c>
      <c r="AN128" s="2" t="s">
        <v>528</v>
      </c>
    </row>
    <row r="129" spans="1:40">
      <c r="A129">
        <v>408</v>
      </c>
      <c r="B129" s="39" t="s">
        <v>241</v>
      </c>
      <c r="C129">
        <v>0</v>
      </c>
      <c r="D129">
        <v>10.36</v>
      </c>
      <c r="E129">
        <v>39.83</v>
      </c>
      <c r="F129">
        <v>13.46</v>
      </c>
      <c r="G129">
        <v>0</v>
      </c>
      <c r="H129">
        <v>63.65</v>
      </c>
      <c r="I129">
        <v>0.93</v>
      </c>
      <c r="J129">
        <f t="shared" si="2"/>
        <v>68.44086021505376</v>
      </c>
      <c r="K129">
        <v>4.25</v>
      </c>
      <c r="L129">
        <v>5.34</v>
      </c>
      <c r="M129">
        <v>5.77</v>
      </c>
      <c r="N129">
        <v>6.5</v>
      </c>
      <c r="O129">
        <v>6.97</v>
      </c>
      <c r="P129">
        <v>7.39</v>
      </c>
      <c r="Q129">
        <v>8.09</v>
      </c>
      <c r="R129">
        <v>9.4600000000000009</v>
      </c>
      <c r="S129">
        <v>11.05</v>
      </c>
      <c r="T129">
        <v>13.64</v>
      </c>
      <c r="U129">
        <v>0</v>
      </c>
      <c r="V129">
        <v>0</v>
      </c>
      <c r="W129">
        <v>0</v>
      </c>
      <c r="X129">
        <v>0</v>
      </c>
      <c r="Y129">
        <v>2.25</v>
      </c>
      <c r="Z129">
        <v>13.11</v>
      </c>
      <c r="AA129">
        <v>29.62</v>
      </c>
      <c r="AB129">
        <v>38.97</v>
      </c>
      <c r="AC129">
        <v>46.93</v>
      </c>
      <c r="AD129">
        <v>50.48</v>
      </c>
      <c r="AE129">
        <v>56.23</v>
      </c>
      <c r="AF129">
        <v>61.74</v>
      </c>
      <c r="AG129">
        <v>63.65</v>
      </c>
      <c r="AH129">
        <v>930000</v>
      </c>
      <c r="AI129">
        <v>12000</v>
      </c>
      <c r="AJ129">
        <v>408</v>
      </c>
      <c r="AK129" t="s">
        <v>130</v>
      </c>
      <c r="AL129" t="s">
        <v>236</v>
      </c>
      <c r="AM129">
        <v>2</v>
      </c>
      <c r="AN129" s="2" t="s">
        <v>528</v>
      </c>
    </row>
    <row r="130" spans="1:40">
      <c r="A130">
        <v>370</v>
      </c>
      <c r="B130" s="40" t="s">
        <v>240</v>
      </c>
      <c r="C130">
        <v>0.28000000000000003</v>
      </c>
      <c r="D130">
        <v>4.18</v>
      </c>
      <c r="E130">
        <v>20.68</v>
      </c>
      <c r="F130">
        <v>70.25</v>
      </c>
      <c r="G130">
        <v>42.74</v>
      </c>
      <c r="H130">
        <v>138.12</v>
      </c>
      <c r="I130">
        <v>0.88</v>
      </c>
      <c r="J130">
        <f t="shared" si="2"/>
        <v>156.95454545454547</v>
      </c>
      <c r="K130">
        <v>1.1000000000000001</v>
      </c>
      <c r="L130">
        <v>1.38</v>
      </c>
      <c r="M130">
        <v>1.61</v>
      </c>
      <c r="N130">
        <v>1.88</v>
      </c>
      <c r="O130">
        <v>2.21</v>
      </c>
      <c r="P130">
        <v>2.42</v>
      </c>
      <c r="Q130">
        <v>2.71</v>
      </c>
      <c r="R130">
        <v>3.11</v>
      </c>
      <c r="S130">
        <v>3.56</v>
      </c>
      <c r="T130">
        <v>5.47</v>
      </c>
      <c r="U130">
        <v>0</v>
      </c>
      <c r="V130">
        <v>45.62</v>
      </c>
      <c r="W130">
        <v>100.77</v>
      </c>
      <c r="X130">
        <v>129.16999999999999</v>
      </c>
      <c r="Y130">
        <v>135.94</v>
      </c>
      <c r="Z130">
        <v>138.12</v>
      </c>
      <c r="AA130">
        <v>138.12</v>
      </c>
      <c r="AB130">
        <v>138.12</v>
      </c>
      <c r="AC130">
        <v>138.12</v>
      </c>
      <c r="AD130">
        <v>138.12</v>
      </c>
      <c r="AE130">
        <v>138.12</v>
      </c>
      <c r="AF130">
        <v>138.12</v>
      </c>
      <c r="AG130">
        <v>138.12</v>
      </c>
      <c r="AH130">
        <v>880000</v>
      </c>
      <c r="AI130">
        <v>7800</v>
      </c>
      <c r="AJ130">
        <v>370</v>
      </c>
      <c r="AK130" t="s">
        <v>130</v>
      </c>
      <c r="AL130" t="s">
        <v>236</v>
      </c>
      <c r="AM130">
        <v>1</v>
      </c>
      <c r="AN130" s="2" t="s">
        <v>528</v>
      </c>
    </row>
    <row r="131" spans="1:40">
      <c r="A131">
        <v>378</v>
      </c>
      <c r="B131" s="39" t="s">
        <v>239</v>
      </c>
      <c r="C131">
        <v>0.75</v>
      </c>
      <c r="D131">
        <v>13.28</v>
      </c>
      <c r="E131">
        <v>16.850000000000001</v>
      </c>
      <c r="F131">
        <v>0</v>
      </c>
      <c r="G131">
        <v>0</v>
      </c>
      <c r="H131">
        <v>30.89</v>
      </c>
      <c r="I131">
        <v>0.72</v>
      </c>
      <c r="J131">
        <f t="shared" si="2"/>
        <v>42.902777777777779</v>
      </c>
      <c r="K131">
        <v>8.5</v>
      </c>
      <c r="L131">
        <v>9.23</v>
      </c>
      <c r="M131">
        <v>10.49</v>
      </c>
      <c r="N131">
        <v>11.16</v>
      </c>
      <c r="O131">
        <v>13.41</v>
      </c>
      <c r="P131">
        <v>13.41</v>
      </c>
      <c r="Q131">
        <v>17.02</v>
      </c>
      <c r="R131">
        <v>17.02</v>
      </c>
      <c r="S131">
        <v>17.02</v>
      </c>
      <c r="T131">
        <v>27.94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1.1399999999999999</v>
      </c>
      <c r="AD131">
        <v>6.32</v>
      </c>
      <c r="AE131">
        <v>9.4700000000000006</v>
      </c>
      <c r="AF131">
        <v>14.13</v>
      </c>
      <c r="AG131">
        <v>20.51</v>
      </c>
      <c r="AH131">
        <v>720000</v>
      </c>
      <c r="AI131">
        <v>8400</v>
      </c>
      <c r="AJ131">
        <v>378</v>
      </c>
      <c r="AK131" t="s">
        <v>130</v>
      </c>
      <c r="AL131" t="s">
        <v>236</v>
      </c>
      <c r="AM131">
        <v>3</v>
      </c>
      <c r="AN131" s="2" t="s">
        <v>528</v>
      </c>
    </row>
    <row r="132" spans="1:40">
      <c r="A132">
        <v>425</v>
      </c>
      <c r="B132" s="39" t="s">
        <v>242</v>
      </c>
      <c r="C132">
        <v>0</v>
      </c>
      <c r="D132">
        <v>10.35</v>
      </c>
      <c r="E132">
        <v>16.82</v>
      </c>
      <c r="F132">
        <v>1.21</v>
      </c>
      <c r="G132">
        <v>0</v>
      </c>
      <c r="H132">
        <v>28.38</v>
      </c>
      <c r="I132">
        <v>0.6</v>
      </c>
      <c r="J132">
        <f t="shared" si="2"/>
        <v>47.3</v>
      </c>
      <c r="K132">
        <v>7.5</v>
      </c>
      <c r="L132">
        <v>8.1199999999999992</v>
      </c>
      <c r="M132">
        <v>8.82</v>
      </c>
      <c r="N132">
        <v>9.85</v>
      </c>
      <c r="O132">
        <v>10.53</v>
      </c>
      <c r="P132">
        <v>12.1</v>
      </c>
      <c r="Q132">
        <v>12.1</v>
      </c>
      <c r="R132">
        <v>15.11</v>
      </c>
      <c r="S132">
        <v>15.11</v>
      </c>
      <c r="T132">
        <v>19.760000000000002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1.21</v>
      </c>
      <c r="AC132">
        <v>6.5</v>
      </c>
      <c r="AD132">
        <v>11.25</v>
      </c>
      <c r="AE132">
        <v>12.95</v>
      </c>
      <c r="AF132">
        <v>16.39</v>
      </c>
      <c r="AG132">
        <v>26.3</v>
      </c>
      <c r="AH132">
        <v>600000</v>
      </c>
      <c r="AI132">
        <v>8600</v>
      </c>
      <c r="AJ132">
        <v>425</v>
      </c>
      <c r="AK132" t="s">
        <v>130</v>
      </c>
      <c r="AL132" t="s">
        <v>236</v>
      </c>
      <c r="AM132">
        <v>3</v>
      </c>
      <c r="AN132" s="2" t="s">
        <v>528</v>
      </c>
    </row>
    <row r="133" spans="1:40">
      <c r="A133">
        <v>312</v>
      </c>
      <c r="B133" s="39" t="s">
        <v>243</v>
      </c>
      <c r="C133">
        <v>0</v>
      </c>
      <c r="D133">
        <v>13.72</v>
      </c>
      <c r="E133">
        <v>5.05</v>
      </c>
      <c r="F133">
        <v>11.9</v>
      </c>
      <c r="G133">
        <v>0</v>
      </c>
      <c r="H133">
        <v>30.66</v>
      </c>
      <c r="I133">
        <v>0.59</v>
      </c>
      <c r="J133">
        <f t="shared" si="2"/>
        <v>51.96610169491526</v>
      </c>
      <c r="K133">
        <v>2.4</v>
      </c>
      <c r="L133">
        <v>2.79</v>
      </c>
      <c r="M133">
        <v>4.4000000000000004</v>
      </c>
      <c r="N133">
        <v>5.0999999999999996</v>
      </c>
      <c r="O133">
        <v>5.99</v>
      </c>
      <c r="P133">
        <v>6.83</v>
      </c>
      <c r="Q133">
        <v>10.53</v>
      </c>
      <c r="R133">
        <v>10.53</v>
      </c>
      <c r="S133">
        <v>10.53</v>
      </c>
      <c r="T133">
        <v>19.36</v>
      </c>
      <c r="U133">
        <v>0</v>
      </c>
      <c r="V133">
        <v>0</v>
      </c>
      <c r="W133">
        <v>5.16</v>
      </c>
      <c r="X133">
        <v>5.16</v>
      </c>
      <c r="Y133">
        <v>9.1300000000000008</v>
      </c>
      <c r="Z133">
        <v>14.82</v>
      </c>
      <c r="AA133">
        <v>15.93</v>
      </c>
      <c r="AB133">
        <v>15.93</v>
      </c>
      <c r="AC133">
        <v>15.93</v>
      </c>
      <c r="AD133">
        <v>15.93</v>
      </c>
      <c r="AE133">
        <v>20</v>
      </c>
      <c r="AF133">
        <v>20</v>
      </c>
      <c r="AG133">
        <v>28.57</v>
      </c>
      <c r="AH133">
        <v>590000</v>
      </c>
      <c r="AI133">
        <v>9400</v>
      </c>
      <c r="AJ133">
        <v>312</v>
      </c>
      <c r="AK133" t="s">
        <v>130</v>
      </c>
      <c r="AL133" t="s">
        <v>236</v>
      </c>
      <c r="AM133">
        <v>2</v>
      </c>
      <c r="AN133" s="2" t="s">
        <v>528</v>
      </c>
    </row>
    <row r="134" spans="1:40">
      <c r="A134">
        <v>352</v>
      </c>
      <c r="B134" s="40" t="s">
        <v>244</v>
      </c>
      <c r="C134">
        <v>0</v>
      </c>
      <c r="D134">
        <v>7.39</v>
      </c>
      <c r="E134">
        <v>14.32</v>
      </c>
      <c r="F134">
        <v>3.17</v>
      </c>
      <c r="G134">
        <v>0</v>
      </c>
      <c r="H134">
        <v>24.88</v>
      </c>
      <c r="I134">
        <v>0.47</v>
      </c>
      <c r="J134">
        <f t="shared" si="2"/>
        <v>52.936170212765958</v>
      </c>
      <c r="K134">
        <v>4.75</v>
      </c>
      <c r="L134">
        <v>5</v>
      </c>
      <c r="M134">
        <v>6.8</v>
      </c>
      <c r="N134">
        <v>9.52</v>
      </c>
      <c r="O134">
        <v>9.52</v>
      </c>
      <c r="P134">
        <v>9.52</v>
      </c>
      <c r="Q134">
        <v>12.76</v>
      </c>
      <c r="R134">
        <v>12.76</v>
      </c>
      <c r="S134">
        <v>15.24</v>
      </c>
      <c r="T134">
        <v>19.63</v>
      </c>
      <c r="U134">
        <v>0</v>
      </c>
      <c r="V134">
        <v>0</v>
      </c>
      <c r="W134">
        <v>0</v>
      </c>
      <c r="X134">
        <v>0</v>
      </c>
      <c r="Y134">
        <v>3.17</v>
      </c>
      <c r="Z134">
        <v>3.17</v>
      </c>
      <c r="AA134">
        <v>5.3</v>
      </c>
      <c r="AB134">
        <v>5.3</v>
      </c>
      <c r="AC134">
        <v>8.3000000000000007</v>
      </c>
      <c r="AD134">
        <v>9.84</v>
      </c>
      <c r="AE134">
        <v>9.84</v>
      </c>
      <c r="AF134">
        <v>15.91</v>
      </c>
      <c r="AG134">
        <v>24.25</v>
      </c>
      <c r="AH134">
        <v>470000</v>
      </c>
      <c r="AI134">
        <v>5200</v>
      </c>
      <c r="AJ134">
        <v>352</v>
      </c>
      <c r="AK134" t="s">
        <v>130</v>
      </c>
      <c r="AL134" t="s">
        <v>236</v>
      </c>
      <c r="AM134">
        <v>2</v>
      </c>
      <c r="AN134" s="2" t="s">
        <v>528</v>
      </c>
    </row>
    <row r="135" spans="1:40">
      <c r="A135">
        <v>357</v>
      </c>
      <c r="B135" s="40" t="s">
        <v>245</v>
      </c>
      <c r="C135">
        <v>0</v>
      </c>
      <c r="D135">
        <v>4.95</v>
      </c>
      <c r="E135">
        <v>13.33</v>
      </c>
      <c r="F135">
        <v>2.74</v>
      </c>
      <c r="G135">
        <v>0</v>
      </c>
      <c r="H135">
        <v>21.03</v>
      </c>
      <c r="I135">
        <v>0.38</v>
      </c>
      <c r="J135">
        <f t="shared" si="2"/>
        <v>55.342105263157897</v>
      </c>
      <c r="K135">
        <v>4.75</v>
      </c>
      <c r="L135">
        <v>4.75</v>
      </c>
      <c r="M135">
        <v>7.59</v>
      </c>
      <c r="N135">
        <v>7.59</v>
      </c>
      <c r="O135">
        <v>7.59</v>
      </c>
      <c r="P135">
        <v>8.5500000000000007</v>
      </c>
      <c r="Q135">
        <v>9.2799999999999994</v>
      </c>
      <c r="R135">
        <v>9.2799999999999994</v>
      </c>
      <c r="S135">
        <v>11.49</v>
      </c>
      <c r="T135">
        <v>16.43</v>
      </c>
      <c r="U135">
        <v>0</v>
      </c>
      <c r="V135">
        <v>0</v>
      </c>
      <c r="W135">
        <v>0</v>
      </c>
      <c r="X135">
        <v>0</v>
      </c>
      <c r="Y135">
        <v>1.45</v>
      </c>
      <c r="Z135">
        <v>1.45</v>
      </c>
      <c r="AA135">
        <v>1.45</v>
      </c>
      <c r="AB135">
        <v>5.98</v>
      </c>
      <c r="AC135">
        <v>13.84</v>
      </c>
      <c r="AD135">
        <v>14.49</v>
      </c>
      <c r="AE135">
        <v>16.86</v>
      </c>
      <c r="AF135">
        <v>16.86</v>
      </c>
      <c r="AG135">
        <v>21.03</v>
      </c>
      <c r="AH135">
        <v>380000</v>
      </c>
      <c r="AI135">
        <v>6200</v>
      </c>
      <c r="AJ135">
        <v>357</v>
      </c>
      <c r="AK135" t="s">
        <v>130</v>
      </c>
      <c r="AL135" t="s">
        <v>236</v>
      </c>
      <c r="AM135">
        <v>2</v>
      </c>
      <c r="AN135" s="2" t="s">
        <v>528</v>
      </c>
    </row>
    <row r="136" spans="1:40">
      <c r="A136">
        <v>365</v>
      </c>
      <c r="B136" s="40" t="s">
        <v>246</v>
      </c>
      <c r="C136">
        <v>0</v>
      </c>
      <c r="D136">
        <v>5.71</v>
      </c>
      <c r="E136">
        <v>9.1300000000000008</v>
      </c>
      <c r="F136">
        <v>1.29</v>
      </c>
      <c r="G136">
        <v>0</v>
      </c>
      <c r="H136">
        <v>16.13</v>
      </c>
      <c r="I136">
        <v>0.34</v>
      </c>
      <c r="J136">
        <f t="shared" si="2"/>
        <v>47.441176470588232</v>
      </c>
      <c r="K136">
        <v>5.75</v>
      </c>
      <c r="L136">
        <v>5.75</v>
      </c>
      <c r="M136">
        <v>7.18</v>
      </c>
      <c r="N136">
        <v>7.18</v>
      </c>
      <c r="O136">
        <v>7.18</v>
      </c>
      <c r="P136">
        <v>8.36</v>
      </c>
      <c r="Q136">
        <v>9.89</v>
      </c>
      <c r="R136">
        <v>11.62</v>
      </c>
      <c r="S136">
        <v>11.62</v>
      </c>
      <c r="T136">
        <v>17.02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1.29</v>
      </c>
      <c r="AA136">
        <v>3.94</v>
      </c>
      <c r="AB136">
        <v>4.6900000000000004</v>
      </c>
      <c r="AC136">
        <v>8.76</v>
      </c>
      <c r="AD136">
        <v>10.42</v>
      </c>
      <c r="AE136">
        <v>11.76</v>
      </c>
      <c r="AF136">
        <v>11.76</v>
      </c>
      <c r="AG136">
        <v>14.53</v>
      </c>
      <c r="AH136">
        <v>340000</v>
      </c>
      <c r="AI136">
        <v>5000</v>
      </c>
      <c r="AJ136">
        <v>365</v>
      </c>
      <c r="AK136" t="s">
        <v>130</v>
      </c>
      <c r="AL136" t="s">
        <v>236</v>
      </c>
      <c r="AM136">
        <v>3</v>
      </c>
      <c r="AN136" s="2" t="s">
        <v>528</v>
      </c>
    </row>
    <row r="137" spans="1:40">
      <c r="A137">
        <v>344</v>
      </c>
      <c r="B137" s="40" t="s">
        <v>247</v>
      </c>
      <c r="C137">
        <v>0</v>
      </c>
      <c r="D137">
        <v>8.3000000000000007</v>
      </c>
      <c r="E137">
        <v>4.32</v>
      </c>
      <c r="F137">
        <v>1.61</v>
      </c>
      <c r="G137">
        <v>0</v>
      </c>
      <c r="H137">
        <v>14.23</v>
      </c>
      <c r="I137">
        <v>0.32</v>
      </c>
      <c r="J137">
        <f t="shared" si="2"/>
        <v>44.46875</v>
      </c>
      <c r="K137">
        <v>0</v>
      </c>
      <c r="L137">
        <v>8.2100000000000009</v>
      </c>
      <c r="M137">
        <v>8.2100000000000009</v>
      </c>
      <c r="N137">
        <v>12.76</v>
      </c>
      <c r="O137">
        <v>12.76</v>
      </c>
      <c r="P137">
        <v>12.76</v>
      </c>
      <c r="Q137">
        <v>18.809999999999999</v>
      </c>
      <c r="R137">
        <v>18.809999999999999</v>
      </c>
      <c r="S137">
        <v>18.809999999999999</v>
      </c>
      <c r="T137">
        <v>25.45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1.61</v>
      </c>
      <c r="AB137">
        <v>1.61</v>
      </c>
      <c r="AC137">
        <v>2.59</v>
      </c>
      <c r="AD137">
        <v>2.59</v>
      </c>
      <c r="AE137">
        <v>2.59</v>
      </c>
      <c r="AF137">
        <v>4.8499999999999996</v>
      </c>
      <c r="AG137">
        <v>9.59</v>
      </c>
      <c r="AH137">
        <v>320000</v>
      </c>
      <c r="AI137">
        <v>5400</v>
      </c>
      <c r="AJ137">
        <v>344</v>
      </c>
      <c r="AK137" t="s">
        <v>130</v>
      </c>
      <c r="AL137" t="s">
        <v>236</v>
      </c>
      <c r="AM137">
        <v>3</v>
      </c>
      <c r="AN137" s="2" t="s">
        <v>528</v>
      </c>
    </row>
    <row r="138" spans="1:40">
      <c r="A138">
        <v>345</v>
      </c>
      <c r="B138" s="39" t="s">
        <v>248</v>
      </c>
      <c r="C138">
        <v>0</v>
      </c>
      <c r="D138">
        <v>6.88</v>
      </c>
      <c r="E138">
        <v>4.6100000000000003</v>
      </c>
      <c r="F138">
        <v>0</v>
      </c>
      <c r="G138">
        <v>0</v>
      </c>
      <c r="H138">
        <v>11.49</v>
      </c>
      <c r="I138">
        <v>0.3</v>
      </c>
      <c r="J138">
        <f t="shared" si="2"/>
        <v>38.300000000000004</v>
      </c>
      <c r="K138">
        <v>8.5</v>
      </c>
      <c r="L138">
        <v>9.08</v>
      </c>
      <c r="M138">
        <v>11.73</v>
      </c>
      <c r="N138">
        <v>11.73</v>
      </c>
      <c r="O138">
        <v>11.73</v>
      </c>
      <c r="P138">
        <v>17.3</v>
      </c>
      <c r="Q138">
        <v>17.3</v>
      </c>
      <c r="R138">
        <v>24.41</v>
      </c>
      <c r="S138">
        <v>24.41</v>
      </c>
      <c r="T138">
        <v>24.41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</v>
      </c>
      <c r="AD138">
        <v>1.88</v>
      </c>
      <c r="AE138">
        <v>3.41</v>
      </c>
      <c r="AF138">
        <v>3.41</v>
      </c>
      <c r="AG138">
        <v>5.88</v>
      </c>
      <c r="AH138">
        <v>300000</v>
      </c>
      <c r="AI138">
        <v>7000</v>
      </c>
      <c r="AJ138">
        <v>345</v>
      </c>
      <c r="AK138" t="s">
        <v>130</v>
      </c>
      <c r="AL138" t="s">
        <v>236</v>
      </c>
      <c r="AM138">
        <v>3</v>
      </c>
      <c r="AN138" s="2" t="s">
        <v>528</v>
      </c>
    </row>
    <row r="139" spans="1:40">
      <c r="A139">
        <v>390</v>
      </c>
      <c r="B139" s="39" t="s">
        <v>249</v>
      </c>
      <c r="C139">
        <v>0</v>
      </c>
      <c r="D139">
        <v>5.88</v>
      </c>
      <c r="E139">
        <v>4.5999999999999996</v>
      </c>
      <c r="F139">
        <v>0</v>
      </c>
      <c r="G139">
        <v>0</v>
      </c>
      <c r="H139">
        <v>10.48</v>
      </c>
      <c r="I139">
        <v>0.26</v>
      </c>
      <c r="J139">
        <f t="shared" si="2"/>
        <v>40.307692307692307</v>
      </c>
      <c r="K139">
        <v>13</v>
      </c>
      <c r="L139">
        <v>13.94</v>
      </c>
      <c r="M139">
        <v>13.94</v>
      </c>
      <c r="N139">
        <v>16.23</v>
      </c>
      <c r="O139">
        <v>16.23</v>
      </c>
      <c r="P139">
        <v>19.88</v>
      </c>
      <c r="Q139">
        <v>19.88</v>
      </c>
      <c r="R139">
        <v>25.14</v>
      </c>
      <c r="S139">
        <v>25.14</v>
      </c>
      <c r="T139">
        <v>25.14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6.03</v>
      </c>
      <c r="AH139">
        <v>260000</v>
      </c>
      <c r="AI139">
        <v>5000</v>
      </c>
      <c r="AJ139">
        <v>390</v>
      </c>
      <c r="AK139" t="s">
        <v>130</v>
      </c>
      <c r="AL139" t="s">
        <v>236</v>
      </c>
      <c r="AM139">
        <v>3</v>
      </c>
      <c r="AN139" s="2" t="s">
        <v>528</v>
      </c>
    </row>
    <row r="140" spans="1:40">
      <c r="A140">
        <v>485</v>
      </c>
      <c r="B140" s="40" t="s">
        <v>250</v>
      </c>
      <c r="C140">
        <v>0</v>
      </c>
      <c r="D140">
        <v>5.54</v>
      </c>
      <c r="E140">
        <v>4.75</v>
      </c>
      <c r="F140">
        <v>0</v>
      </c>
      <c r="G140">
        <v>0</v>
      </c>
      <c r="H140">
        <v>10.29</v>
      </c>
      <c r="I140">
        <v>0.24</v>
      </c>
      <c r="J140">
        <f t="shared" si="2"/>
        <v>42.875</v>
      </c>
      <c r="K140">
        <v>0</v>
      </c>
      <c r="L140">
        <v>9.5</v>
      </c>
      <c r="M140">
        <v>9.5</v>
      </c>
      <c r="N140">
        <v>11.77</v>
      </c>
      <c r="O140">
        <v>16.36</v>
      </c>
      <c r="P140">
        <v>16.36</v>
      </c>
      <c r="Q140">
        <v>16.36</v>
      </c>
      <c r="R140">
        <v>25.31</v>
      </c>
      <c r="S140">
        <v>25.31</v>
      </c>
      <c r="T140">
        <v>25.31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1.95</v>
      </c>
      <c r="AE140">
        <v>3.32</v>
      </c>
      <c r="AF140">
        <v>3.32</v>
      </c>
      <c r="AG140">
        <v>5.08</v>
      </c>
      <c r="AH140">
        <v>240000</v>
      </c>
      <c r="AI140">
        <v>4600</v>
      </c>
      <c r="AJ140">
        <v>485</v>
      </c>
      <c r="AK140" t="s">
        <v>130</v>
      </c>
      <c r="AL140" t="s">
        <v>236</v>
      </c>
      <c r="AM140">
        <v>3</v>
      </c>
      <c r="AN140" s="2" t="s">
        <v>528</v>
      </c>
    </row>
    <row r="141" spans="1:40">
      <c r="A141">
        <v>526</v>
      </c>
      <c r="B141" s="39" t="s">
        <v>251</v>
      </c>
      <c r="C141">
        <v>4.08</v>
      </c>
      <c r="D141">
        <v>139</v>
      </c>
      <c r="E141">
        <v>127.17</v>
      </c>
      <c r="F141">
        <v>120.61</v>
      </c>
      <c r="G141">
        <v>126.73</v>
      </c>
      <c r="H141">
        <v>517.59</v>
      </c>
      <c r="I141">
        <v>7.38</v>
      </c>
      <c r="J141">
        <f t="shared" si="2"/>
        <v>70.134146341463421</v>
      </c>
      <c r="K141">
        <v>1.6</v>
      </c>
      <c r="L141">
        <v>1.94</v>
      </c>
      <c r="M141">
        <v>2.2400000000000002</v>
      </c>
      <c r="N141">
        <v>2.48</v>
      </c>
      <c r="O141">
        <v>3.25</v>
      </c>
      <c r="P141">
        <v>3.88</v>
      </c>
      <c r="Q141">
        <v>5.16</v>
      </c>
      <c r="R141">
        <v>6.25</v>
      </c>
      <c r="S141">
        <v>8.15</v>
      </c>
      <c r="T141">
        <v>15.08</v>
      </c>
      <c r="U141">
        <v>0</v>
      </c>
      <c r="V141">
        <v>63.1</v>
      </c>
      <c r="W141">
        <v>232.04</v>
      </c>
      <c r="X141">
        <v>293.54000000000002</v>
      </c>
      <c r="Y141">
        <v>344.88</v>
      </c>
      <c r="Z141">
        <v>374.14</v>
      </c>
      <c r="AA141">
        <v>396.09</v>
      </c>
      <c r="AB141">
        <v>396.09</v>
      </c>
      <c r="AC141">
        <v>440.8</v>
      </c>
      <c r="AD141">
        <v>440.8</v>
      </c>
      <c r="AE141">
        <v>493.17</v>
      </c>
      <c r="AF141">
        <v>516.98</v>
      </c>
      <c r="AG141">
        <v>517.59</v>
      </c>
      <c r="AH141">
        <v>7380000</v>
      </c>
      <c r="AI141">
        <v>66200</v>
      </c>
      <c r="AJ141">
        <v>526</v>
      </c>
      <c r="AK141" t="s">
        <v>130</v>
      </c>
      <c r="AL141" t="s">
        <v>252</v>
      </c>
      <c r="AM141">
        <v>2</v>
      </c>
      <c r="AN141" s="2" t="s">
        <v>524</v>
      </c>
    </row>
    <row r="142" spans="1:40">
      <c r="A142">
        <v>558</v>
      </c>
      <c r="B142" s="40" t="s">
        <v>253</v>
      </c>
      <c r="C142">
        <v>1</v>
      </c>
      <c r="D142">
        <v>85.32</v>
      </c>
      <c r="E142">
        <v>80.06</v>
      </c>
      <c r="F142">
        <v>124.45</v>
      </c>
      <c r="G142">
        <v>6.89</v>
      </c>
      <c r="H142">
        <v>297.73</v>
      </c>
      <c r="I142">
        <v>4.3600000000000003</v>
      </c>
      <c r="J142">
        <f t="shared" si="2"/>
        <v>68.286697247706428</v>
      </c>
      <c r="K142">
        <v>2.33</v>
      </c>
      <c r="L142">
        <v>2.82</v>
      </c>
      <c r="M142">
        <v>3.05</v>
      </c>
      <c r="N142">
        <v>3.64</v>
      </c>
      <c r="O142">
        <v>4.3</v>
      </c>
      <c r="P142">
        <v>4.96</v>
      </c>
      <c r="Q142">
        <v>6.05</v>
      </c>
      <c r="R142">
        <v>6.89</v>
      </c>
      <c r="S142">
        <v>9.49</v>
      </c>
      <c r="T142">
        <v>16.97</v>
      </c>
      <c r="U142">
        <v>0</v>
      </c>
      <c r="V142">
        <v>0</v>
      </c>
      <c r="W142">
        <v>58.32</v>
      </c>
      <c r="X142">
        <v>131.66999999999999</v>
      </c>
      <c r="Y142">
        <v>167.43</v>
      </c>
      <c r="Z142">
        <v>186.03</v>
      </c>
      <c r="AA142">
        <v>209.74</v>
      </c>
      <c r="AB142">
        <v>209.74</v>
      </c>
      <c r="AC142">
        <v>209.74</v>
      </c>
      <c r="AD142">
        <v>244.87</v>
      </c>
      <c r="AE142">
        <v>244.87</v>
      </c>
      <c r="AF142">
        <v>280.7</v>
      </c>
      <c r="AG142">
        <v>297.73</v>
      </c>
      <c r="AH142">
        <v>4360000</v>
      </c>
      <c r="AI142">
        <v>44600</v>
      </c>
      <c r="AJ142">
        <v>558</v>
      </c>
      <c r="AK142" t="s">
        <v>130</v>
      </c>
      <c r="AL142" t="s">
        <v>252</v>
      </c>
      <c r="AM142">
        <v>2</v>
      </c>
      <c r="AN142" s="2" t="s">
        <v>524</v>
      </c>
    </row>
    <row r="143" spans="1:40">
      <c r="A143">
        <v>510</v>
      </c>
      <c r="B143" s="39" t="s">
        <v>254</v>
      </c>
      <c r="C143">
        <v>0.71</v>
      </c>
      <c r="D143">
        <v>35.1</v>
      </c>
      <c r="E143">
        <v>20.85</v>
      </c>
      <c r="F143">
        <v>16.260000000000002</v>
      </c>
      <c r="G143">
        <v>3.06</v>
      </c>
      <c r="H143">
        <v>75.989999999999995</v>
      </c>
      <c r="I143">
        <v>1.56</v>
      </c>
      <c r="J143">
        <f t="shared" ref="J143:J206" si="3">H143/I143</f>
        <v>48.71153846153846</v>
      </c>
      <c r="K143">
        <v>2.57</v>
      </c>
      <c r="L143">
        <v>3.3</v>
      </c>
      <c r="M143">
        <v>4.45</v>
      </c>
      <c r="N143">
        <v>5.22</v>
      </c>
      <c r="O143">
        <v>7.19</v>
      </c>
      <c r="P143">
        <v>8.0500000000000007</v>
      </c>
      <c r="Q143">
        <v>8.0500000000000007</v>
      </c>
      <c r="R143">
        <v>12.45</v>
      </c>
      <c r="S143">
        <v>12.45</v>
      </c>
      <c r="T143">
        <v>23.78</v>
      </c>
      <c r="U143">
        <v>0</v>
      </c>
      <c r="V143">
        <v>0</v>
      </c>
      <c r="W143">
        <v>5.42</v>
      </c>
      <c r="X143">
        <v>19.32</v>
      </c>
      <c r="Y143">
        <v>22.36</v>
      </c>
      <c r="Z143">
        <v>26.42</v>
      </c>
      <c r="AA143">
        <v>34.31</v>
      </c>
      <c r="AB143">
        <v>36.51</v>
      </c>
      <c r="AC143">
        <v>39.67</v>
      </c>
      <c r="AD143">
        <v>39.67</v>
      </c>
      <c r="AE143">
        <v>39.67</v>
      </c>
      <c r="AF143">
        <v>53.57</v>
      </c>
      <c r="AG143">
        <v>68.73</v>
      </c>
      <c r="AH143">
        <v>1560000</v>
      </c>
      <c r="AI143">
        <v>17400</v>
      </c>
      <c r="AJ143">
        <v>510</v>
      </c>
      <c r="AK143" t="s">
        <v>130</v>
      </c>
      <c r="AL143" t="s">
        <v>252</v>
      </c>
      <c r="AM143">
        <v>3</v>
      </c>
      <c r="AN143" s="2" t="s">
        <v>524</v>
      </c>
    </row>
    <row r="144" spans="1:40">
      <c r="A144">
        <v>576</v>
      </c>
      <c r="B144" s="40" t="s">
        <v>255</v>
      </c>
      <c r="C144">
        <v>0</v>
      </c>
      <c r="D144">
        <v>17.97</v>
      </c>
      <c r="E144">
        <v>7.97</v>
      </c>
      <c r="F144">
        <v>0</v>
      </c>
      <c r="G144">
        <v>0</v>
      </c>
      <c r="H144">
        <v>25.94</v>
      </c>
      <c r="I144">
        <v>0.75</v>
      </c>
      <c r="J144">
        <f t="shared" si="3"/>
        <v>34.586666666666666</v>
      </c>
      <c r="K144">
        <v>9.5</v>
      </c>
      <c r="L144">
        <v>12.11</v>
      </c>
      <c r="M144">
        <v>14.19</v>
      </c>
      <c r="N144">
        <v>17.440000000000001</v>
      </c>
      <c r="O144">
        <v>17.440000000000001</v>
      </c>
      <c r="P144">
        <v>17.440000000000001</v>
      </c>
      <c r="Q144">
        <v>17.440000000000001</v>
      </c>
      <c r="R144">
        <v>29.5</v>
      </c>
      <c r="S144">
        <v>29.5</v>
      </c>
      <c r="T144">
        <v>29.5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1.89</v>
      </c>
      <c r="AE144">
        <v>2.7</v>
      </c>
      <c r="AF144">
        <v>6.44</v>
      </c>
      <c r="AG144">
        <v>9.2100000000000009</v>
      </c>
      <c r="AH144">
        <v>750000</v>
      </c>
      <c r="AI144">
        <v>14000</v>
      </c>
      <c r="AJ144">
        <v>576</v>
      </c>
      <c r="AK144" t="s">
        <v>130</v>
      </c>
      <c r="AL144" t="s">
        <v>252</v>
      </c>
      <c r="AM144">
        <v>3</v>
      </c>
      <c r="AN144" s="2" t="s">
        <v>524</v>
      </c>
    </row>
    <row r="145" spans="1:40">
      <c r="A145">
        <v>547</v>
      </c>
      <c r="B145" s="39" t="s">
        <v>256</v>
      </c>
      <c r="C145">
        <v>0.13</v>
      </c>
      <c r="D145">
        <v>17.84</v>
      </c>
      <c r="E145">
        <v>7.84</v>
      </c>
      <c r="F145">
        <v>4.3</v>
      </c>
      <c r="G145">
        <v>0</v>
      </c>
      <c r="H145">
        <v>30.1</v>
      </c>
      <c r="I145">
        <v>0.68</v>
      </c>
      <c r="J145">
        <f t="shared" si="3"/>
        <v>44.264705882352942</v>
      </c>
      <c r="K145">
        <v>0</v>
      </c>
      <c r="L145">
        <v>6.79</v>
      </c>
      <c r="M145">
        <v>7.82</v>
      </c>
      <c r="N145">
        <v>9.1199999999999992</v>
      </c>
      <c r="O145">
        <v>10.130000000000001</v>
      </c>
      <c r="P145">
        <v>12.78</v>
      </c>
      <c r="Q145">
        <v>12.78</v>
      </c>
      <c r="R145">
        <v>12.78</v>
      </c>
      <c r="S145">
        <v>22.65</v>
      </c>
      <c r="T145">
        <v>22.65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4.3</v>
      </c>
      <c r="AB145">
        <v>8.06</v>
      </c>
      <c r="AC145">
        <v>11.28</v>
      </c>
      <c r="AD145">
        <v>11.71</v>
      </c>
      <c r="AE145">
        <v>13.22</v>
      </c>
      <c r="AF145">
        <v>16.09</v>
      </c>
      <c r="AG145">
        <v>16.09</v>
      </c>
      <c r="AH145">
        <v>680000</v>
      </c>
      <c r="AI145">
        <v>11200</v>
      </c>
      <c r="AJ145">
        <v>547</v>
      </c>
      <c r="AK145" t="s">
        <v>130</v>
      </c>
      <c r="AL145" t="s">
        <v>252</v>
      </c>
      <c r="AM145">
        <v>3</v>
      </c>
      <c r="AN145" s="2" t="s">
        <v>524</v>
      </c>
    </row>
    <row r="146" spans="1:40">
      <c r="A146">
        <v>532</v>
      </c>
      <c r="B146" s="39" t="s">
        <v>257</v>
      </c>
      <c r="C146">
        <v>0</v>
      </c>
      <c r="D146">
        <v>11.1</v>
      </c>
      <c r="E146">
        <v>12.76</v>
      </c>
      <c r="F146">
        <v>23.38</v>
      </c>
      <c r="G146">
        <v>0</v>
      </c>
      <c r="H146">
        <v>47.24</v>
      </c>
      <c r="I146">
        <v>0.65</v>
      </c>
      <c r="J146">
        <f t="shared" si="3"/>
        <v>72.676923076923075</v>
      </c>
      <c r="K146">
        <v>2.8</v>
      </c>
      <c r="L146">
        <v>3.1</v>
      </c>
      <c r="M146">
        <v>3.35</v>
      </c>
      <c r="N146">
        <v>3.92</v>
      </c>
      <c r="O146">
        <v>4.46</v>
      </c>
      <c r="P146">
        <v>5.05</v>
      </c>
      <c r="Q146">
        <v>5.82</v>
      </c>
      <c r="R146">
        <v>6.56</v>
      </c>
      <c r="S146">
        <v>8.08</v>
      </c>
      <c r="T146">
        <v>12.18</v>
      </c>
      <c r="U146">
        <v>0</v>
      </c>
      <c r="V146">
        <v>0</v>
      </c>
      <c r="W146">
        <v>2.65</v>
      </c>
      <c r="X146">
        <v>18.03</v>
      </c>
      <c r="Y146">
        <v>24.53</v>
      </c>
      <c r="Z146">
        <v>33.42</v>
      </c>
      <c r="AA146">
        <v>35.630000000000003</v>
      </c>
      <c r="AB146">
        <v>35.630000000000003</v>
      </c>
      <c r="AC146">
        <v>38.85</v>
      </c>
      <c r="AD146">
        <v>38.85</v>
      </c>
      <c r="AE146">
        <v>38.85</v>
      </c>
      <c r="AF146">
        <v>44.56</v>
      </c>
      <c r="AG146">
        <v>47.24</v>
      </c>
      <c r="AH146">
        <v>650000</v>
      </c>
      <c r="AI146">
        <v>11800</v>
      </c>
      <c r="AJ146">
        <v>532</v>
      </c>
      <c r="AK146" t="s">
        <v>130</v>
      </c>
      <c r="AL146" t="s">
        <v>252</v>
      </c>
      <c r="AM146">
        <v>2</v>
      </c>
      <c r="AN146" s="2" t="s">
        <v>524</v>
      </c>
    </row>
    <row r="147" spans="1:40">
      <c r="A147">
        <v>539</v>
      </c>
      <c r="B147" s="39" t="s">
        <v>258</v>
      </c>
      <c r="C147">
        <v>0</v>
      </c>
      <c r="D147">
        <v>11.75</v>
      </c>
      <c r="E147">
        <v>11.4</v>
      </c>
      <c r="F147">
        <v>15.07</v>
      </c>
      <c r="G147">
        <v>0</v>
      </c>
      <c r="H147">
        <v>38.229999999999997</v>
      </c>
      <c r="I147">
        <v>0.63</v>
      </c>
      <c r="J147">
        <f t="shared" si="3"/>
        <v>60.682539682539677</v>
      </c>
      <c r="K147">
        <v>0</v>
      </c>
      <c r="L147">
        <v>3.75</v>
      </c>
      <c r="M147">
        <v>3.75</v>
      </c>
      <c r="N147">
        <v>4.22</v>
      </c>
      <c r="O147">
        <v>4.78</v>
      </c>
      <c r="P147">
        <v>6.01</v>
      </c>
      <c r="Q147">
        <v>7.29</v>
      </c>
      <c r="R147">
        <v>7.66</v>
      </c>
      <c r="S147">
        <v>9.39</v>
      </c>
      <c r="T147">
        <v>14.27</v>
      </c>
      <c r="U147">
        <v>0</v>
      </c>
      <c r="V147">
        <v>0</v>
      </c>
      <c r="W147">
        <v>0</v>
      </c>
      <c r="X147">
        <v>4.16</v>
      </c>
      <c r="Y147">
        <v>17.739999999999998</v>
      </c>
      <c r="Z147">
        <v>19.260000000000002</v>
      </c>
      <c r="AA147">
        <v>22.88</v>
      </c>
      <c r="AB147">
        <v>27.61</v>
      </c>
      <c r="AC147">
        <v>27.61</v>
      </c>
      <c r="AD147">
        <v>30.68</v>
      </c>
      <c r="AE147">
        <v>30.68</v>
      </c>
      <c r="AF147">
        <v>36.5</v>
      </c>
      <c r="AG147">
        <v>38.229999999999997</v>
      </c>
      <c r="AH147">
        <v>630000.01</v>
      </c>
      <c r="AI147">
        <v>10600</v>
      </c>
      <c r="AJ147">
        <v>539</v>
      </c>
      <c r="AK147" t="s">
        <v>130</v>
      </c>
      <c r="AL147" t="s">
        <v>252</v>
      </c>
      <c r="AM147">
        <v>2</v>
      </c>
      <c r="AN147" s="2" t="s">
        <v>524</v>
      </c>
    </row>
    <row r="148" spans="1:40">
      <c r="A148">
        <v>561</v>
      </c>
      <c r="B148" s="40" t="s">
        <v>259</v>
      </c>
      <c r="C148">
        <v>0</v>
      </c>
      <c r="D148">
        <v>6.89</v>
      </c>
      <c r="E148">
        <v>5.75</v>
      </c>
      <c r="F148">
        <v>3.05</v>
      </c>
      <c r="G148">
        <v>0</v>
      </c>
      <c r="H148">
        <v>15.68</v>
      </c>
      <c r="I148">
        <v>0.34</v>
      </c>
      <c r="J148">
        <f t="shared" si="3"/>
        <v>46.117647058823522</v>
      </c>
      <c r="K148">
        <v>0</v>
      </c>
      <c r="L148">
        <v>6.53</v>
      </c>
      <c r="M148">
        <v>7.49</v>
      </c>
      <c r="N148">
        <v>8.57</v>
      </c>
      <c r="O148">
        <v>9.1199999999999992</v>
      </c>
      <c r="P148">
        <v>11.03</v>
      </c>
      <c r="Q148">
        <v>14.1</v>
      </c>
      <c r="R148">
        <v>14.1</v>
      </c>
      <c r="S148">
        <v>14.1</v>
      </c>
      <c r="T148">
        <v>20.68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1.7</v>
      </c>
      <c r="AA148">
        <v>3.04</v>
      </c>
      <c r="AB148">
        <v>5.2</v>
      </c>
      <c r="AC148">
        <v>5.91</v>
      </c>
      <c r="AD148">
        <v>6.47</v>
      </c>
      <c r="AE148">
        <v>8.24</v>
      </c>
      <c r="AF148">
        <v>10.56</v>
      </c>
      <c r="AG148">
        <v>10.56</v>
      </c>
      <c r="AH148">
        <v>340000</v>
      </c>
      <c r="AI148">
        <v>4600</v>
      </c>
      <c r="AJ148">
        <v>561</v>
      </c>
      <c r="AK148" t="s">
        <v>130</v>
      </c>
      <c r="AL148" t="s">
        <v>252</v>
      </c>
      <c r="AM148">
        <v>3</v>
      </c>
      <c r="AN148" s="2" t="s">
        <v>524</v>
      </c>
    </row>
    <row r="149" spans="1:40">
      <c r="A149">
        <v>490</v>
      </c>
      <c r="B149" s="40" t="s">
        <v>260</v>
      </c>
      <c r="C149">
        <v>0</v>
      </c>
      <c r="D149">
        <v>7.67</v>
      </c>
      <c r="E149">
        <v>3.29</v>
      </c>
      <c r="F149">
        <v>0</v>
      </c>
      <c r="G149">
        <v>0</v>
      </c>
      <c r="H149">
        <v>10.97</v>
      </c>
      <c r="I149">
        <v>0.32</v>
      </c>
      <c r="J149">
        <f t="shared" si="3"/>
        <v>34.28125</v>
      </c>
      <c r="K149">
        <v>8.5</v>
      </c>
      <c r="L149">
        <v>9.3699999999999992</v>
      </c>
      <c r="M149">
        <v>9.3699999999999992</v>
      </c>
      <c r="N149">
        <v>9.3699999999999992</v>
      </c>
      <c r="O149">
        <v>19.920000000000002</v>
      </c>
      <c r="P149">
        <v>19.920000000000002</v>
      </c>
      <c r="Q149">
        <v>19.920000000000002</v>
      </c>
      <c r="R149">
        <v>19.920000000000002</v>
      </c>
      <c r="S149">
        <v>29.64</v>
      </c>
      <c r="T149">
        <v>29.64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1.05</v>
      </c>
      <c r="AD149">
        <v>1.61</v>
      </c>
      <c r="AE149">
        <v>1.61</v>
      </c>
      <c r="AF149">
        <v>1.61</v>
      </c>
      <c r="AG149">
        <v>4.96</v>
      </c>
      <c r="AH149">
        <v>320000</v>
      </c>
      <c r="AI149">
        <v>7800</v>
      </c>
      <c r="AJ149">
        <v>490</v>
      </c>
      <c r="AK149" t="s">
        <v>130</v>
      </c>
      <c r="AL149" t="s">
        <v>252</v>
      </c>
      <c r="AM149">
        <v>3</v>
      </c>
      <c r="AN149" s="2" t="s">
        <v>524</v>
      </c>
    </row>
    <row r="150" spans="1:40">
      <c r="A150">
        <v>508</v>
      </c>
      <c r="B150" s="39" t="s">
        <v>261</v>
      </c>
      <c r="C150">
        <v>0</v>
      </c>
      <c r="D150">
        <v>6.5</v>
      </c>
      <c r="E150">
        <v>2.88</v>
      </c>
      <c r="F150">
        <v>1.25</v>
      </c>
      <c r="G150">
        <v>0</v>
      </c>
      <c r="H150">
        <v>10.63</v>
      </c>
      <c r="I150">
        <v>0.28000000000000003</v>
      </c>
      <c r="J150">
        <f t="shared" si="3"/>
        <v>37.964285714285715</v>
      </c>
      <c r="K150">
        <v>0</v>
      </c>
      <c r="L150">
        <v>11.44</v>
      </c>
      <c r="M150">
        <v>11.44</v>
      </c>
      <c r="N150">
        <v>18.87</v>
      </c>
      <c r="O150">
        <v>18.87</v>
      </c>
      <c r="P150">
        <v>18.87</v>
      </c>
      <c r="Q150">
        <v>18.87</v>
      </c>
      <c r="R150">
        <v>29.35</v>
      </c>
      <c r="S150">
        <v>29.35</v>
      </c>
      <c r="T150">
        <v>29.35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1.25</v>
      </c>
      <c r="AE150">
        <v>1.81</v>
      </c>
      <c r="AF150">
        <v>1.81</v>
      </c>
      <c r="AG150">
        <v>4</v>
      </c>
      <c r="AH150">
        <v>280000</v>
      </c>
      <c r="AI150">
        <v>5600</v>
      </c>
      <c r="AJ150">
        <v>508</v>
      </c>
      <c r="AK150" t="s">
        <v>130</v>
      </c>
      <c r="AL150" t="s">
        <v>252</v>
      </c>
      <c r="AM150">
        <v>3</v>
      </c>
      <c r="AN150" s="2" t="s">
        <v>524</v>
      </c>
    </row>
    <row r="151" spans="1:40">
      <c r="A151">
        <v>545</v>
      </c>
      <c r="B151" s="39" t="s">
        <v>262</v>
      </c>
      <c r="C151">
        <v>0</v>
      </c>
      <c r="D151">
        <v>7.87</v>
      </c>
      <c r="E151">
        <v>2.27</v>
      </c>
      <c r="F151">
        <v>0</v>
      </c>
      <c r="G151">
        <v>0</v>
      </c>
      <c r="H151">
        <v>10.14</v>
      </c>
      <c r="I151">
        <v>0.27</v>
      </c>
      <c r="J151">
        <f t="shared" si="3"/>
        <v>37.555555555555557</v>
      </c>
      <c r="K151">
        <v>11</v>
      </c>
      <c r="L151">
        <v>11</v>
      </c>
      <c r="M151">
        <v>16.45</v>
      </c>
      <c r="N151">
        <v>16.45</v>
      </c>
      <c r="O151">
        <v>20.09</v>
      </c>
      <c r="P151">
        <v>20.09</v>
      </c>
      <c r="Q151">
        <v>20.09</v>
      </c>
      <c r="R151">
        <v>29.44</v>
      </c>
      <c r="S151">
        <v>29.44</v>
      </c>
      <c r="T151">
        <v>29.44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0.53</v>
      </c>
      <c r="AG151">
        <v>2.39</v>
      </c>
      <c r="AH151">
        <v>269999.99</v>
      </c>
      <c r="AI151">
        <v>6400</v>
      </c>
      <c r="AJ151">
        <v>545</v>
      </c>
      <c r="AK151" t="s">
        <v>130</v>
      </c>
      <c r="AL151" t="s">
        <v>252</v>
      </c>
      <c r="AM151">
        <v>3</v>
      </c>
      <c r="AN151" s="2" t="s">
        <v>524</v>
      </c>
    </row>
    <row r="152" spans="1:40">
      <c r="A152">
        <v>447</v>
      </c>
      <c r="B152" s="39" t="s">
        <v>263</v>
      </c>
      <c r="C152">
        <v>0.9</v>
      </c>
      <c r="D152">
        <v>73.55</v>
      </c>
      <c r="E152">
        <v>186.3</v>
      </c>
      <c r="F152">
        <v>69</v>
      </c>
      <c r="G152">
        <v>458.11</v>
      </c>
      <c r="H152">
        <v>787.86</v>
      </c>
      <c r="I152">
        <v>5.94</v>
      </c>
      <c r="J152">
        <f t="shared" si="3"/>
        <v>132.63636363636363</v>
      </c>
      <c r="K152">
        <v>0.73</v>
      </c>
      <c r="L152">
        <v>0.89</v>
      </c>
      <c r="M152">
        <v>1.05</v>
      </c>
      <c r="N152">
        <v>1.05</v>
      </c>
      <c r="O152">
        <v>1.25</v>
      </c>
      <c r="P152">
        <v>1.53</v>
      </c>
      <c r="Q152">
        <v>1.89</v>
      </c>
      <c r="R152">
        <v>2.76</v>
      </c>
      <c r="S152">
        <v>3.63</v>
      </c>
      <c r="T152">
        <v>7.12</v>
      </c>
      <c r="U152">
        <v>121.35</v>
      </c>
      <c r="V152">
        <v>527.72</v>
      </c>
      <c r="W152">
        <v>626.76</v>
      </c>
      <c r="X152">
        <v>718.22</v>
      </c>
      <c r="Y152">
        <v>747.01</v>
      </c>
      <c r="Z152">
        <v>774.74</v>
      </c>
      <c r="AA152">
        <v>774.74</v>
      </c>
      <c r="AB152">
        <v>787.87</v>
      </c>
      <c r="AC152">
        <v>787.87</v>
      </c>
      <c r="AD152">
        <v>787.87</v>
      </c>
      <c r="AE152">
        <v>787.87</v>
      </c>
      <c r="AF152">
        <v>787.87</v>
      </c>
      <c r="AG152">
        <v>787.87</v>
      </c>
      <c r="AH152">
        <v>5939999.9900000002</v>
      </c>
      <c r="AI152">
        <v>42000</v>
      </c>
      <c r="AJ152">
        <v>447</v>
      </c>
      <c r="AK152" t="s">
        <v>130</v>
      </c>
      <c r="AL152" t="s">
        <v>264</v>
      </c>
      <c r="AM152">
        <v>1</v>
      </c>
      <c r="AN152" s="2" t="s">
        <v>512</v>
      </c>
    </row>
    <row r="153" spans="1:40">
      <c r="A153">
        <v>439</v>
      </c>
      <c r="B153" s="39" t="s">
        <v>265</v>
      </c>
      <c r="C153">
        <v>1.71</v>
      </c>
      <c r="D153">
        <v>73.31</v>
      </c>
      <c r="E153">
        <v>167.14</v>
      </c>
      <c r="F153">
        <v>119.5</v>
      </c>
      <c r="G153">
        <v>122.84</v>
      </c>
      <c r="H153">
        <v>484.51</v>
      </c>
      <c r="I153">
        <v>5.52</v>
      </c>
      <c r="J153">
        <f t="shared" si="3"/>
        <v>87.773550724637687</v>
      </c>
      <c r="K153">
        <v>0.84</v>
      </c>
      <c r="L153">
        <v>1.36</v>
      </c>
      <c r="M153">
        <v>2.0499999999999998</v>
      </c>
      <c r="N153">
        <v>2.54</v>
      </c>
      <c r="O153">
        <v>3.07</v>
      </c>
      <c r="P153">
        <v>3.49</v>
      </c>
      <c r="Q153">
        <v>4.1900000000000004</v>
      </c>
      <c r="R153">
        <v>5.25</v>
      </c>
      <c r="S153">
        <v>6.07</v>
      </c>
      <c r="T153">
        <v>11.73</v>
      </c>
      <c r="U153">
        <v>44.83</v>
      </c>
      <c r="V153">
        <v>109.5</v>
      </c>
      <c r="W153">
        <v>226.88</v>
      </c>
      <c r="X153">
        <v>296.72000000000003</v>
      </c>
      <c r="Y153">
        <v>345.66</v>
      </c>
      <c r="Z153">
        <v>388.92</v>
      </c>
      <c r="AA153">
        <v>409.92</v>
      </c>
      <c r="AB153">
        <v>441.6</v>
      </c>
      <c r="AC153">
        <v>441.6</v>
      </c>
      <c r="AD153">
        <v>466.68</v>
      </c>
      <c r="AE153">
        <v>484.5</v>
      </c>
      <c r="AF153">
        <v>484.5</v>
      </c>
      <c r="AG153">
        <v>484.5</v>
      </c>
      <c r="AH153">
        <v>5520000.0099999998</v>
      </c>
      <c r="AI153">
        <v>48400</v>
      </c>
      <c r="AJ153">
        <v>439</v>
      </c>
      <c r="AK153" t="s">
        <v>130</v>
      </c>
      <c r="AL153" t="s">
        <v>264</v>
      </c>
      <c r="AM153">
        <v>1</v>
      </c>
      <c r="AN153" s="2" t="s">
        <v>512</v>
      </c>
    </row>
    <row r="154" spans="1:40">
      <c r="A154">
        <v>423</v>
      </c>
      <c r="B154" s="40" t="s">
        <v>266</v>
      </c>
      <c r="C154">
        <v>0.69</v>
      </c>
      <c r="D154">
        <v>44.68</v>
      </c>
      <c r="E154">
        <v>167.15</v>
      </c>
      <c r="F154">
        <v>47.29</v>
      </c>
      <c r="G154">
        <v>16.37</v>
      </c>
      <c r="H154">
        <v>276.18</v>
      </c>
      <c r="I154">
        <v>3.78</v>
      </c>
      <c r="J154">
        <f t="shared" si="3"/>
        <v>73.063492063492063</v>
      </c>
      <c r="K154">
        <v>2.59</v>
      </c>
      <c r="L154">
        <v>3.71</v>
      </c>
      <c r="M154">
        <v>4.03</v>
      </c>
      <c r="N154">
        <v>4.47</v>
      </c>
      <c r="O154">
        <v>5.08</v>
      </c>
      <c r="P154">
        <v>5.59</v>
      </c>
      <c r="Q154">
        <v>6.02</v>
      </c>
      <c r="R154">
        <v>6.65</v>
      </c>
      <c r="S154">
        <v>7.37</v>
      </c>
      <c r="T154">
        <v>12.59</v>
      </c>
      <c r="U154">
        <v>0</v>
      </c>
      <c r="V154">
        <v>9.59</v>
      </c>
      <c r="W154">
        <v>21.64</v>
      </c>
      <c r="X154">
        <v>51.23</v>
      </c>
      <c r="Y154">
        <v>87.03</v>
      </c>
      <c r="Z154">
        <v>157.30000000000001</v>
      </c>
      <c r="AA154">
        <v>230</v>
      </c>
      <c r="AB154">
        <v>238.94</v>
      </c>
      <c r="AC154">
        <v>249.65</v>
      </c>
      <c r="AD154">
        <v>249.65</v>
      </c>
      <c r="AE154">
        <v>265.79000000000002</v>
      </c>
      <c r="AF154">
        <v>276.18</v>
      </c>
      <c r="AG154">
        <v>276.18</v>
      </c>
      <c r="AH154">
        <v>3780000.02</v>
      </c>
      <c r="AI154">
        <v>25800</v>
      </c>
      <c r="AJ154">
        <v>423</v>
      </c>
      <c r="AK154" t="s">
        <v>130</v>
      </c>
      <c r="AL154" t="s">
        <v>264</v>
      </c>
      <c r="AM154">
        <v>2</v>
      </c>
      <c r="AN154" s="2" t="s">
        <v>512</v>
      </c>
    </row>
    <row r="155" spans="1:40">
      <c r="A155">
        <v>476</v>
      </c>
      <c r="B155" s="40" t="s">
        <v>267</v>
      </c>
      <c r="C155">
        <v>0.43</v>
      </c>
      <c r="D155">
        <v>21.82</v>
      </c>
      <c r="E155">
        <v>66.89</v>
      </c>
      <c r="F155">
        <v>226.04</v>
      </c>
      <c r="G155">
        <v>185.38</v>
      </c>
      <c r="H155">
        <v>500.56</v>
      </c>
      <c r="I155">
        <v>3.17</v>
      </c>
      <c r="J155">
        <f t="shared" si="3"/>
        <v>157.90536277602524</v>
      </c>
      <c r="K155">
        <v>1.6</v>
      </c>
      <c r="L155">
        <v>1.83</v>
      </c>
      <c r="M155">
        <v>2.0499999999999998</v>
      </c>
      <c r="N155">
        <v>2.2400000000000002</v>
      </c>
      <c r="O155">
        <v>2.58</v>
      </c>
      <c r="P155">
        <v>2.83</v>
      </c>
      <c r="Q155">
        <v>3.17</v>
      </c>
      <c r="R155">
        <v>3.54</v>
      </c>
      <c r="S155">
        <v>3.95</v>
      </c>
      <c r="T155">
        <v>6.13</v>
      </c>
      <c r="U155">
        <v>0</v>
      </c>
      <c r="V155">
        <v>81.39</v>
      </c>
      <c r="W155">
        <v>290.95</v>
      </c>
      <c r="X155">
        <v>435.31</v>
      </c>
      <c r="Y155">
        <v>478.11</v>
      </c>
      <c r="Z155">
        <v>497.15</v>
      </c>
      <c r="AA155">
        <v>500.56</v>
      </c>
      <c r="AB155">
        <v>500.56</v>
      </c>
      <c r="AC155">
        <v>500.56</v>
      </c>
      <c r="AD155">
        <v>500.56</v>
      </c>
      <c r="AE155">
        <v>500.56</v>
      </c>
      <c r="AF155">
        <v>500.56</v>
      </c>
      <c r="AG155">
        <v>500.56</v>
      </c>
      <c r="AH155">
        <v>3170000</v>
      </c>
      <c r="AI155">
        <v>27600</v>
      </c>
      <c r="AJ155">
        <v>476</v>
      </c>
      <c r="AK155" t="s">
        <v>130</v>
      </c>
      <c r="AL155" t="s">
        <v>264</v>
      </c>
      <c r="AM155">
        <v>1</v>
      </c>
      <c r="AN155" s="2" t="s">
        <v>512</v>
      </c>
    </row>
    <row r="156" spans="1:40">
      <c r="A156">
        <v>412</v>
      </c>
      <c r="B156" s="40" t="s">
        <v>268</v>
      </c>
      <c r="C156">
        <v>1.1000000000000001</v>
      </c>
      <c r="D156">
        <v>43.52</v>
      </c>
      <c r="E156">
        <v>91.94</v>
      </c>
      <c r="F156">
        <v>46.18</v>
      </c>
      <c r="G156">
        <v>41.3</v>
      </c>
      <c r="H156">
        <v>224.04</v>
      </c>
      <c r="I156">
        <v>2.94</v>
      </c>
      <c r="J156">
        <f t="shared" si="3"/>
        <v>76.204081632653057</v>
      </c>
      <c r="K156">
        <v>1.48</v>
      </c>
      <c r="L156">
        <v>2</v>
      </c>
      <c r="M156">
        <v>2.59</v>
      </c>
      <c r="N156">
        <v>3.23</v>
      </c>
      <c r="O156">
        <v>3.88</v>
      </c>
      <c r="P156">
        <v>4.57</v>
      </c>
      <c r="Q156">
        <v>5.41</v>
      </c>
      <c r="R156">
        <v>6.03</v>
      </c>
      <c r="S156">
        <v>7.75</v>
      </c>
      <c r="T156">
        <v>12.63</v>
      </c>
      <c r="U156">
        <v>0</v>
      </c>
      <c r="V156">
        <v>40.53</v>
      </c>
      <c r="W156">
        <v>71.680000000000007</v>
      </c>
      <c r="X156">
        <v>101.11</v>
      </c>
      <c r="Y156">
        <v>135.81</v>
      </c>
      <c r="Z156">
        <v>153.16999999999999</v>
      </c>
      <c r="AA156">
        <v>189.15</v>
      </c>
      <c r="AB156">
        <v>199.38</v>
      </c>
      <c r="AC156">
        <v>199.38</v>
      </c>
      <c r="AD156">
        <v>199.38</v>
      </c>
      <c r="AE156">
        <v>215.01</v>
      </c>
      <c r="AF156">
        <v>224.04</v>
      </c>
      <c r="AG156">
        <v>224.04</v>
      </c>
      <c r="AH156">
        <v>2940000</v>
      </c>
      <c r="AI156">
        <v>26400</v>
      </c>
      <c r="AJ156">
        <v>412</v>
      </c>
      <c r="AK156" t="s">
        <v>130</v>
      </c>
      <c r="AL156" t="s">
        <v>264</v>
      </c>
      <c r="AM156">
        <v>1</v>
      </c>
      <c r="AN156" s="2" t="s">
        <v>512</v>
      </c>
    </row>
    <row r="157" spans="1:40">
      <c r="A157">
        <v>450</v>
      </c>
      <c r="B157" s="39" t="s">
        <v>269</v>
      </c>
      <c r="C157">
        <v>1.26</v>
      </c>
      <c r="D157">
        <v>22.4</v>
      </c>
      <c r="E157">
        <v>59.45</v>
      </c>
      <c r="F157">
        <v>129.29</v>
      </c>
      <c r="G157">
        <v>32.619999999999997</v>
      </c>
      <c r="H157">
        <v>245.02</v>
      </c>
      <c r="I157">
        <v>2.2999999999999998</v>
      </c>
      <c r="J157">
        <f t="shared" si="3"/>
        <v>106.53043478260871</v>
      </c>
      <c r="K157">
        <v>1.1000000000000001</v>
      </c>
      <c r="L157">
        <v>2.11</v>
      </c>
      <c r="M157">
        <v>2.63</v>
      </c>
      <c r="N157">
        <v>3.08</v>
      </c>
      <c r="O157">
        <v>3.39</v>
      </c>
      <c r="P157">
        <v>3.63</v>
      </c>
      <c r="Q157">
        <v>3.92</v>
      </c>
      <c r="R157">
        <v>4.34</v>
      </c>
      <c r="S157">
        <v>5.14</v>
      </c>
      <c r="T157">
        <v>9.44</v>
      </c>
      <c r="U157">
        <v>0</v>
      </c>
      <c r="V157">
        <v>27.98</v>
      </c>
      <c r="W157">
        <v>65.680000000000007</v>
      </c>
      <c r="X157">
        <v>148.15</v>
      </c>
      <c r="Y157">
        <v>210.69</v>
      </c>
      <c r="Z157">
        <v>221.02</v>
      </c>
      <c r="AA157">
        <v>228.57</v>
      </c>
      <c r="AB157">
        <v>238.76</v>
      </c>
      <c r="AC157">
        <v>238.76</v>
      </c>
      <c r="AD157">
        <v>245.02</v>
      </c>
      <c r="AE157">
        <v>245.02</v>
      </c>
      <c r="AF157">
        <v>245.02</v>
      </c>
      <c r="AG157">
        <v>245.02</v>
      </c>
      <c r="AH157">
        <v>2300000</v>
      </c>
      <c r="AI157">
        <v>17200</v>
      </c>
      <c r="AJ157">
        <v>450</v>
      </c>
      <c r="AK157" t="s">
        <v>130</v>
      </c>
      <c r="AL157" t="s">
        <v>264</v>
      </c>
      <c r="AM157">
        <v>1</v>
      </c>
      <c r="AN157" s="2" t="s">
        <v>512</v>
      </c>
    </row>
    <row r="158" spans="1:40">
      <c r="A158">
        <v>429</v>
      </c>
      <c r="B158" s="40" t="s">
        <v>270</v>
      </c>
      <c r="C158">
        <v>0.33</v>
      </c>
      <c r="D158">
        <v>31.65</v>
      </c>
      <c r="E158">
        <v>56.52</v>
      </c>
      <c r="F158">
        <v>21.06</v>
      </c>
      <c r="G158">
        <v>17.13</v>
      </c>
      <c r="H158">
        <v>126.69</v>
      </c>
      <c r="I158">
        <v>1.88</v>
      </c>
      <c r="J158">
        <f t="shared" si="3"/>
        <v>67.388297872340431</v>
      </c>
      <c r="K158">
        <v>1.6</v>
      </c>
      <c r="L158">
        <v>2.02</v>
      </c>
      <c r="M158">
        <v>2.86</v>
      </c>
      <c r="N158">
        <v>3.37</v>
      </c>
      <c r="O158">
        <v>4.72</v>
      </c>
      <c r="P158">
        <v>5.57</v>
      </c>
      <c r="Q158">
        <v>6.68</v>
      </c>
      <c r="R158">
        <v>7.49</v>
      </c>
      <c r="S158">
        <v>9.2200000000000006</v>
      </c>
      <c r="T158">
        <v>16.190000000000001</v>
      </c>
      <c r="U158">
        <v>0</v>
      </c>
      <c r="V158">
        <v>17.13</v>
      </c>
      <c r="W158">
        <v>35.590000000000003</v>
      </c>
      <c r="X158">
        <v>43.21</v>
      </c>
      <c r="Y158">
        <v>60.84</v>
      </c>
      <c r="Z158">
        <v>73.97</v>
      </c>
      <c r="AA158">
        <v>87.99</v>
      </c>
      <c r="AB158">
        <v>94.81</v>
      </c>
      <c r="AC158">
        <v>94.81</v>
      </c>
      <c r="AD158">
        <v>105.18</v>
      </c>
      <c r="AE158">
        <v>105.18</v>
      </c>
      <c r="AF158">
        <v>120.03</v>
      </c>
      <c r="AG158">
        <v>126.69</v>
      </c>
      <c r="AH158">
        <v>1879999.98</v>
      </c>
      <c r="AI158">
        <v>17600</v>
      </c>
      <c r="AJ158">
        <v>429</v>
      </c>
      <c r="AK158" t="s">
        <v>130</v>
      </c>
      <c r="AL158" t="s">
        <v>264</v>
      </c>
      <c r="AM158">
        <v>2</v>
      </c>
      <c r="AN158" s="2" t="s">
        <v>512</v>
      </c>
    </row>
    <row r="159" spans="1:40">
      <c r="A159">
        <v>449</v>
      </c>
      <c r="B159" s="39" t="s">
        <v>271</v>
      </c>
      <c r="C159">
        <v>0.19</v>
      </c>
      <c r="D159">
        <v>24.45</v>
      </c>
      <c r="E159">
        <v>30.19</v>
      </c>
      <c r="F159">
        <v>19.57</v>
      </c>
      <c r="G159">
        <v>6.94</v>
      </c>
      <c r="H159">
        <v>81.34</v>
      </c>
      <c r="I159">
        <v>1.34</v>
      </c>
      <c r="J159">
        <f t="shared" si="3"/>
        <v>60.701492537313435</v>
      </c>
      <c r="K159">
        <v>2.4</v>
      </c>
      <c r="L159">
        <v>3.34</v>
      </c>
      <c r="M159">
        <v>4.07</v>
      </c>
      <c r="N159">
        <v>5.14</v>
      </c>
      <c r="O159">
        <v>6.01</v>
      </c>
      <c r="P159">
        <v>6.75</v>
      </c>
      <c r="Q159">
        <v>7.51</v>
      </c>
      <c r="R159">
        <v>10.94</v>
      </c>
      <c r="S159">
        <v>10.94</v>
      </c>
      <c r="T159">
        <v>14.35</v>
      </c>
      <c r="U159">
        <v>0</v>
      </c>
      <c r="V159">
        <v>0</v>
      </c>
      <c r="W159">
        <v>9.2899999999999991</v>
      </c>
      <c r="X159">
        <v>18.13</v>
      </c>
      <c r="Y159">
        <v>25.08</v>
      </c>
      <c r="Z159">
        <v>35.18</v>
      </c>
      <c r="AA159">
        <v>47.21</v>
      </c>
      <c r="AB159">
        <v>52.15</v>
      </c>
      <c r="AC159">
        <v>52.15</v>
      </c>
      <c r="AD159">
        <v>52.15</v>
      </c>
      <c r="AE159">
        <v>64.849999999999994</v>
      </c>
      <c r="AF159">
        <v>73.47</v>
      </c>
      <c r="AG159">
        <v>73.47</v>
      </c>
      <c r="AH159">
        <v>1340000</v>
      </c>
      <c r="AI159">
        <v>16600</v>
      </c>
      <c r="AJ159">
        <v>449</v>
      </c>
      <c r="AK159" t="s">
        <v>130</v>
      </c>
      <c r="AL159" t="s">
        <v>264</v>
      </c>
      <c r="AM159">
        <v>2</v>
      </c>
      <c r="AN159" s="2" t="s">
        <v>512</v>
      </c>
    </row>
    <row r="160" spans="1:40">
      <c r="A160">
        <v>404</v>
      </c>
      <c r="B160" s="39" t="s">
        <v>272</v>
      </c>
      <c r="C160">
        <v>0</v>
      </c>
      <c r="D160">
        <v>14.36</v>
      </c>
      <c r="E160">
        <v>50.91</v>
      </c>
      <c r="F160">
        <v>18.59</v>
      </c>
      <c r="G160">
        <v>11</v>
      </c>
      <c r="H160">
        <v>94.86</v>
      </c>
      <c r="I160">
        <v>1.21</v>
      </c>
      <c r="J160">
        <f t="shared" si="3"/>
        <v>78.396694214876035</v>
      </c>
      <c r="K160">
        <v>2.21</v>
      </c>
      <c r="L160">
        <v>2.66</v>
      </c>
      <c r="M160">
        <v>3.22</v>
      </c>
      <c r="N160">
        <v>3.72</v>
      </c>
      <c r="O160">
        <v>4.1399999999999997</v>
      </c>
      <c r="P160">
        <v>4.72</v>
      </c>
      <c r="Q160">
        <v>5.19</v>
      </c>
      <c r="R160">
        <v>6.25</v>
      </c>
      <c r="S160">
        <v>6.98</v>
      </c>
      <c r="T160">
        <v>10.51</v>
      </c>
      <c r="U160">
        <v>0</v>
      </c>
      <c r="V160">
        <v>0</v>
      </c>
      <c r="W160">
        <v>15.95</v>
      </c>
      <c r="X160">
        <v>36.15</v>
      </c>
      <c r="Y160">
        <v>51.54</v>
      </c>
      <c r="Z160">
        <v>66.599999999999994</v>
      </c>
      <c r="AA160">
        <v>79.510000000000005</v>
      </c>
      <c r="AB160">
        <v>79.510000000000005</v>
      </c>
      <c r="AC160">
        <v>88.16</v>
      </c>
      <c r="AD160">
        <v>88.16</v>
      </c>
      <c r="AE160">
        <v>94.86</v>
      </c>
      <c r="AF160">
        <v>94.86</v>
      </c>
      <c r="AG160">
        <v>94.86</v>
      </c>
      <c r="AH160">
        <v>1210000</v>
      </c>
      <c r="AI160">
        <v>9600</v>
      </c>
      <c r="AJ160">
        <v>404</v>
      </c>
      <c r="AK160" t="s">
        <v>130</v>
      </c>
      <c r="AL160" t="s">
        <v>264</v>
      </c>
      <c r="AM160">
        <v>1</v>
      </c>
      <c r="AN160" s="2" t="s">
        <v>512</v>
      </c>
    </row>
    <row r="161" spans="1:40">
      <c r="A161">
        <v>435</v>
      </c>
      <c r="B161" s="40" t="s">
        <v>273</v>
      </c>
      <c r="C161">
        <v>0.33</v>
      </c>
      <c r="D161">
        <v>17.350000000000001</v>
      </c>
      <c r="E161">
        <v>48.61</v>
      </c>
      <c r="F161">
        <v>4.3899999999999997</v>
      </c>
      <c r="G161">
        <v>0</v>
      </c>
      <c r="H161">
        <v>70.69</v>
      </c>
      <c r="I161">
        <v>1.21</v>
      </c>
      <c r="J161">
        <f t="shared" si="3"/>
        <v>58.421487603305785</v>
      </c>
      <c r="K161">
        <v>4.72</v>
      </c>
      <c r="L161">
        <v>5.48</v>
      </c>
      <c r="M161">
        <v>5.48</v>
      </c>
      <c r="N161">
        <v>6.52</v>
      </c>
      <c r="O161">
        <v>7.06</v>
      </c>
      <c r="P161">
        <v>7.51</v>
      </c>
      <c r="Q161">
        <v>8.2200000000000006</v>
      </c>
      <c r="R161">
        <v>9.26</v>
      </c>
      <c r="S161">
        <v>10.98</v>
      </c>
      <c r="T161">
        <v>18.55</v>
      </c>
      <c r="U161">
        <v>0</v>
      </c>
      <c r="V161">
        <v>0</v>
      </c>
      <c r="W161">
        <v>0</v>
      </c>
      <c r="X161">
        <v>0</v>
      </c>
      <c r="Y161">
        <v>6.41</v>
      </c>
      <c r="Z161">
        <v>11.18</v>
      </c>
      <c r="AA161">
        <v>23.12</v>
      </c>
      <c r="AB161">
        <v>44.02</v>
      </c>
      <c r="AC161">
        <v>46.4</v>
      </c>
      <c r="AD161">
        <v>51.94</v>
      </c>
      <c r="AE161">
        <v>58.28</v>
      </c>
      <c r="AF161">
        <v>64.75</v>
      </c>
      <c r="AG161">
        <v>70.69</v>
      </c>
      <c r="AH161">
        <v>1210000.01</v>
      </c>
      <c r="AI161">
        <v>12000</v>
      </c>
      <c r="AJ161">
        <v>435</v>
      </c>
      <c r="AK161" t="s">
        <v>130</v>
      </c>
      <c r="AL161" t="s">
        <v>264</v>
      </c>
      <c r="AM161">
        <v>2</v>
      </c>
      <c r="AN161" s="2" t="s">
        <v>512</v>
      </c>
    </row>
    <row r="162" spans="1:40">
      <c r="A162">
        <v>458</v>
      </c>
      <c r="B162" s="40" t="s">
        <v>274</v>
      </c>
      <c r="C162">
        <v>0</v>
      </c>
      <c r="D162">
        <v>19.66</v>
      </c>
      <c r="E162">
        <v>23.78</v>
      </c>
      <c r="F162">
        <v>4.1500000000000004</v>
      </c>
      <c r="G162">
        <v>3.58</v>
      </c>
      <c r="H162">
        <v>51.17</v>
      </c>
      <c r="I162">
        <v>0.92</v>
      </c>
      <c r="J162">
        <f t="shared" si="3"/>
        <v>55.619565217391305</v>
      </c>
      <c r="K162">
        <v>2</v>
      </c>
      <c r="L162">
        <v>3.72</v>
      </c>
      <c r="M162">
        <v>4.67</v>
      </c>
      <c r="N162">
        <v>5.74</v>
      </c>
      <c r="O162">
        <v>7.1</v>
      </c>
      <c r="P162">
        <v>8.41</v>
      </c>
      <c r="Q162">
        <v>8.41</v>
      </c>
      <c r="R162">
        <v>12.89</v>
      </c>
      <c r="S162">
        <v>12.89</v>
      </c>
      <c r="T162">
        <v>22</v>
      </c>
      <c r="U162">
        <v>0</v>
      </c>
      <c r="V162">
        <v>0</v>
      </c>
      <c r="W162">
        <v>6.29</v>
      </c>
      <c r="X162">
        <v>11.2</v>
      </c>
      <c r="Y162">
        <v>16.32</v>
      </c>
      <c r="Z162">
        <v>19.57</v>
      </c>
      <c r="AA162">
        <v>22.68</v>
      </c>
      <c r="AB162">
        <v>26.31</v>
      </c>
      <c r="AC162">
        <v>28.93</v>
      </c>
      <c r="AD162">
        <v>28.93</v>
      </c>
      <c r="AE162">
        <v>28.93</v>
      </c>
      <c r="AF162">
        <v>39.65</v>
      </c>
      <c r="AG162">
        <v>46.16</v>
      </c>
      <c r="AH162">
        <v>920000</v>
      </c>
      <c r="AI162">
        <v>15000</v>
      </c>
      <c r="AJ162">
        <v>458</v>
      </c>
      <c r="AK162" t="s">
        <v>130</v>
      </c>
      <c r="AL162" t="s">
        <v>264</v>
      </c>
      <c r="AM162">
        <v>2</v>
      </c>
      <c r="AN162" s="2" t="s">
        <v>512</v>
      </c>
    </row>
    <row r="163" spans="1:40">
      <c r="A163">
        <v>433</v>
      </c>
      <c r="B163" s="40" t="s">
        <v>275</v>
      </c>
      <c r="C163">
        <v>0</v>
      </c>
      <c r="D163">
        <v>16.28</v>
      </c>
      <c r="E163">
        <v>20.88</v>
      </c>
      <c r="F163">
        <v>13.45</v>
      </c>
      <c r="G163">
        <v>0</v>
      </c>
      <c r="H163">
        <v>50.61</v>
      </c>
      <c r="I163">
        <v>0.87</v>
      </c>
      <c r="J163">
        <f t="shared" si="3"/>
        <v>58.172413793103445</v>
      </c>
      <c r="K163">
        <v>4.25</v>
      </c>
      <c r="L163">
        <v>4.71</v>
      </c>
      <c r="M163">
        <v>5.25</v>
      </c>
      <c r="N163">
        <v>6.57</v>
      </c>
      <c r="O163">
        <v>7.55</v>
      </c>
      <c r="P163">
        <v>8.6999999999999993</v>
      </c>
      <c r="Q163">
        <v>9.76</v>
      </c>
      <c r="R163">
        <v>11.73</v>
      </c>
      <c r="S163">
        <v>11.73</v>
      </c>
      <c r="T163">
        <v>17.23</v>
      </c>
      <c r="U163">
        <v>0</v>
      </c>
      <c r="V163">
        <v>0</v>
      </c>
      <c r="W163">
        <v>0</v>
      </c>
      <c r="X163">
        <v>0</v>
      </c>
      <c r="Y163">
        <v>7.31</v>
      </c>
      <c r="Z163">
        <v>15.25</v>
      </c>
      <c r="AA163">
        <v>18.68</v>
      </c>
      <c r="AB163">
        <v>23.98</v>
      </c>
      <c r="AC163">
        <v>29.37</v>
      </c>
      <c r="AD163">
        <v>33.130000000000003</v>
      </c>
      <c r="AE163">
        <v>38.049999999999997</v>
      </c>
      <c r="AF163">
        <v>38.049999999999997</v>
      </c>
      <c r="AG163">
        <v>47.24</v>
      </c>
      <c r="AH163">
        <v>870000.01</v>
      </c>
      <c r="AI163">
        <v>15200</v>
      </c>
      <c r="AJ163">
        <v>433</v>
      </c>
      <c r="AK163" t="s">
        <v>130</v>
      </c>
      <c r="AL163" t="s">
        <v>264</v>
      </c>
      <c r="AM163">
        <v>2</v>
      </c>
      <c r="AN163" s="2" t="s">
        <v>512</v>
      </c>
    </row>
    <row r="164" spans="1:40">
      <c r="A164">
        <v>440</v>
      </c>
      <c r="B164" s="39" t="s">
        <v>276</v>
      </c>
      <c r="C164">
        <v>0</v>
      </c>
      <c r="D164">
        <v>15.93</v>
      </c>
      <c r="E164">
        <v>28.65</v>
      </c>
      <c r="F164">
        <v>1.98</v>
      </c>
      <c r="G164">
        <v>0</v>
      </c>
      <c r="H164">
        <v>46.55</v>
      </c>
      <c r="I164">
        <v>0.84</v>
      </c>
      <c r="J164">
        <f t="shared" si="3"/>
        <v>55.416666666666664</v>
      </c>
      <c r="K164">
        <v>4.43</v>
      </c>
      <c r="L164">
        <v>5.29</v>
      </c>
      <c r="M164">
        <v>6.85</v>
      </c>
      <c r="N164">
        <v>6.85</v>
      </c>
      <c r="O164">
        <v>8.19</v>
      </c>
      <c r="P164">
        <v>9.32</v>
      </c>
      <c r="Q164">
        <v>9.32</v>
      </c>
      <c r="R164">
        <v>13.17</v>
      </c>
      <c r="S164">
        <v>13.17</v>
      </c>
      <c r="T164">
        <v>18.45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5.29</v>
      </c>
      <c r="AA164">
        <v>13.26</v>
      </c>
      <c r="AB164">
        <v>19.09</v>
      </c>
      <c r="AC164">
        <v>25.15</v>
      </c>
      <c r="AD164">
        <v>26.97</v>
      </c>
      <c r="AE164">
        <v>26.97</v>
      </c>
      <c r="AF164">
        <v>35.74</v>
      </c>
      <c r="AG164">
        <v>44.49</v>
      </c>
      <c r="AH164">
        <v>840000.01</v>
      </c>
      <c r="AI164">
        <v>10000</v>
      </c>
      <c r="AJ164">
        <v>440</v>
      </c>
      <c r="AK164" t="s">
        <v>130</v>
      </c>
      <c r="AL164" t="s">
        <v>264</v>
      </c>
      <c r="AM164">
        <v>2</v>
      </c>
      <c r="AN164" s="2" t="s">
        <v>512</v>
      </c>
    </row>
    <row r="165" spans="1:40">
      <c r="A165">
        <v>428</v>
      </c>
      <c r="B165" s="40" t="s">
        <v>277</v>
      </c>
      <c r="C165">
        <v>0.22</v>
      </c>
      <c r="D165">
        <v>12.56</v>
      </c>
      <c r="E165">
        <v>18.940000000000001</v>
      </c>
      <c r="F165">
        <v>6.3</v>
      </c>
      <c r="G165">
        <v>0</v>
      </c>
      <c r="H165">
        <v>38.020000000000003</v>
      </c>
      <c r="I165">
        <v>0.68</v>
      </c>
      <c r="J165">
        <f t="shared" si="3"/>
        <v>55.911764705882355</v>
      </c>
      <c r="K165">
        <v>4.25</v>
      </c>
      <c r="L165">
        <v>5.1100000000000003</v>
      </c>
      <c r="M165">
        <v>5.66</v>
      </c>
      <c r="N165">
        <v>6.36</v>
      </c>
      <c r="O165">
        <v>6.98</v>
      </c>
      <c r="P165">
        <v>8.19</v>
      </c>
      <c r="Q165">
        <v>8.19</v>
      </c>
      <c r="R165">
        <v>11.52</v>
      </c>
      <c r="S165">
        <v>11.52</v>
      </c>
      <c r="T165">
        <v>20.64</v>
      </c>
      <c r="U165">
        <v>0</v>
      </c>
      <c r="V165">
        <v>0</v>
      </c>
      <c r="W165">
        <v>0</v>
      </c>
      <c r="X165">
        <v>0</v>
      </c>
      <c r="Y165">
        <v>4.4400000000000004</v>
      </c>
      <c r="Z165">
        <v>11.09</v>
      </c>
      <c r="AA165">
        <v>18.37</v>
      </c>
      <c r="AB165">
        <v>22.09</v>
      </c>
      <c r="AC165">
        <v>22.8</v>
      </c>
      <c r="AD165">
        <v>22.8</v>
      </c>
      <c r="AE165">
        <v>28.44</v>
      </c>
      <c r="AF165">
        <v>28.44</v>
      </c>
      <c r="AG165">
        <v>35.57</v>
      </c>
      <c r="AH165">
        <v>680000.01</v>
      </c>
      <c r="AI165">
        <v>7600</v>
      </c>
      <c r="AJ165">
        <v>428</v>
      </c>
      <c r="AK165" t="s">
        <v>130</v>
      </c>
      <c r="AL165" t="s">
        <v>264</v>
      </c>
      <c r="AM165">
        <v>2</v>
      </c>
      <c r="AN165" s="2" t="s">
        <v>512</v>
      </c>
    </row>
    <row r="166" spans="1:40">
      <c r="A166">
        <v>443</v>
      </c>
      <c r="B166" s="40" t="s">
        <v>278</v>
      </c>
      <c r="C166">
        <v>7.0000000000000007E-2</v>
      </c>
      <c r="D166">
        <v>0.43</v>
      </c>
      <c r="E166">
        <v>9.86</v>
      </c>
      <c r="F166">
        <v>46.85</v>
      </c>
      <c r="G166">
        <v>120.25</v>
      </c>
      <c r="H166">
        <v>177.46</v>
      </c>
      <c r="I166">
        <v>0.59</v>
      </c>
      <c r="J166">
        <f t="shared" si="3"/>
        <v>300.77966101694921</v>
      </c>
      <c r="K166">
        <v>0.7</v>
      </c>
      <c r="L166">
        <v>0.78</v>
      </c>
      <c r="M166">
        <v>1</v>
      </c>
      <c r="N166">
        <v>1.1499999999999999</v>
      </c>
      <c r="O166">
        <v>1.1499999999999999</v>
      </c>
      <c r="P166">
        <v>1.51</v>
      </c>
      <c r="Q166">
        <v>1.63</v>
      </c>
      <c r="R166">
        <v>2.02</v>
      </c>
      <c r="S166">
        <v>2.31</v>
      </c>
      <c r="T166">
        <v>3</v>
      </c>
      <c r="U166">
        <v>48.51</v>
      </c>
      <c r="V166">
        <v>131.80000000000001</v>
      </c>
      <c r="W166">
        <v>177.39</v>
      </c>
      <c r="X166">
        <v>177.46</v>
      </c>
      <c r="Y166">
        <v>177.46</v>
      </c>
      <c r="Z166">
        <v>177.46</v>
      </c>
      <c r="AA166">
        <v>177.46</v>
      </c>
      <c r="AB166">
        <v>177.46</v>
      </c>
      <c r="AC166">
        <v>177.46</v>
      </c>
      <c r="AD166">
        <v>177.46</v>
      </c>
      <c r="AE166">
        <v>177.46</v>
      </c>
      <c r="AF166">
        <v>177.46</v>
      </c>
      <c r="AG166">
        <v>177.46</v>
      </c>
      <c r="AH166">
        <v>590000</v>
      </c>
      <c r="AI166">
        <v>7600</v>
      </c>
      <c r="AJ166">
        <v>443</v>
      </c>
      <c r="AK166" t="s">
        <v>130</v>
      </c>
      <c r="AL166" t="s">
        <v>264</v>
      </c>
      <c r="AM166">
        <v>1</v>
      </c>
      <c r="AN166" s="2" t="s">
        <v>512</v>
      </c>
    </row>
    <row r="167" spans="1:40">
      <c r="A167">
        <v>411</v>
      </c>
      <c r="B167" s="39" t="s">
        <v>279</v>
      </c>
      <c r="C167">
        <v>0</v>
      </c>
      <c r="D167">
        <v>10.24</v>
      </c>
      <c r="E167">
        <v>12.42</v>
      </c>
      <c r="F167">
        <v>0</v>
      </c>
      <c r="G167">
        <v>0</v>
      </c>
      <c r="H167">
        <v>22.67</v>
      </c>
      <c r="I167">
        <v>0.48</v>
      </c>
      <c r="J167">
        <f t="shared" si="3"/>
        <v>47.229166666666671</v>
      </c>
      <c r="K167">
        <v>7.95</v>
      </c>
      <c r="L167">
        <v>8.3800000000000008</v>
      </c>
      <c r="M167">
        <v>10.79</v>
      </c>
      <c r="N167">
        <v>10.79</v>
      </c>
      <c r="O167">
        <v>12.87</v>
      </c>
      <c r="P167">
        <v>16.350000000000001</v>
      </c>
      <c r="Q167">
        <v>16.350000000000001</v>
      </c>
      <c r="R167">
        <v>16.350000000000001</v>
      </c>
      <c r="S167">
        <v>24.21</v>
      </c>
      <c r="T167">
        <v>29.77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1.71</v>
      </c>
      <c r="AC167">
        <v>2.38</v>
      </c>
      <c r="AD167">
        <v>5.32</v>
      </c>
      <c r="AE167">
        <v>6.78</v>
      </c>
      <c r="AF167">
        <v>9.5299999999999994</v>
      </c>
      <c r="AG167">
        <v>13.36</v>
      </c>
      <c r="AH167">
        <v>480000</v>
      </c>
      <c r="AI167">
        <v>7800</v>
      </c>
      <c r="AJ167">
        <v>411</v>
      </c>
      <c r="AK167" t="s">
        <v>130</v>
      </c>
      <c r="AL167" t="s">
        <v>264</v>
      </c>
      <c r="AM167">
        <v>3</v>
      </c>
      <c r="AN167" s="2" t="s">
        <v>512</v>
      </c>
    </row>
    <row r="168" spans="1:40">
      <c r="A168">
        <v>487</v>
      </c>
      <c r="B168" s="40" t="s">
        <v>263</v>
      </c>
      <c r="C168">
        <v>0.02</v>
      </c>
      <c r="D168">
        <v>0</v>
      </c>
      <c r="E168">
        <v>17.559999999999999</v>
      </c>
      <c r="F168">
        <v>42.03</v>
      </c>
      <c r="G168">
        <v>0</v>
      </c>
      <c r="H168">
        <v>59.62</v>
      </c>
      <c r="I168">
        <v>0.48</v>
      </c>
      <c r="J168">
        <f t="shared" si="3"/>
        <v>124.20833333333333</v>
      </c>
      <c r="K168">
        <v>3.25</v>
      </c>
      <c r="L168">
        <v>3.65</v>
      </c>
      <c r="M168">
        <v>3.65</v>
      </c>
      <c r="N168">
        <v>3.9</v>
      </c>
      <c r="O168">
        <v>4.17</v>
      </c>
      <c r="P168">
        <v>4.17</v>
      </c>
      <c r="Q168">
        <v>4.4400000000000004</v>
      </c>
      <c r="R168">
        <v>4.62</v>
      </c>
      <c r="S168">
        <v>4.9000000000000004</v>
      </c>
      <c r="T168">
        <v>5.42</v>
      </c>
      <c r="U168">
        <v>0</v>
      </c>
      <c r="V168">
        <v>0</v>
      </c>
      <c r="W168">
        <v>0</v>
      </c>
      <c r="X168">
        <v>19.22</v>
      </c>
      <c r="Y168">
        <v>50.91</v>
      </c>
      <c r="Z168">
        <v>59.62</v>
      </c>
      <c r="AA168">
        <v>59.62</v>
      </c>
      <c r="AB168">
        <v>59.62</v>
      </c>
      <c r="AC168">
        <v>59.62</v>
      </c>
      <c r="AD168">
        <v>59.62</v>
      </c>
      <c r="AE168">
        <v>59.62</v>
      </c>
      <c r="AF168">
        <v>59.62</v>
      </c>
      <c r="AG168">
        <v>59.62</v>
      </c>
      <c r="AH168">
        <v>480000.01</v>
      </c>
      <c r="AI168">
        <v>8600</v>
      </c>
      <c r="AJ168">
        <v>487</v>
      </c>
      <c r="AK168" t="s">
        <v>130</v>
      </c>
      <c r="AL168" t="s">
        <v>264</v>
      </c>
      <c r="AM168">
        <v>1</v>
      </c>
      <c r="AN168" s="2" t="s">
        <v>512</v>
      </c>
    </row>
    <row r="169" spans="1:40">
      <c r="A169">
        <v>501</v>
      </c>
      <c r="B169" s="40" t="s">
        <v>280</v>
      </c>
      <c r="C169">
        <v>0</v>
      </c>
      <c r="D169">
        <v>10.24</v>
      </c>
      <c r="E169">
        <v>7.53</v>
      </c>
      <c r="F169">
        <v>0</v>
      </c>
      <c r="G169">
        <v>0</v>
      </c>
      <c r="H169">
        <v>17.760000000000002</v>
      </c>
      <c r="I169">
        <v>0.42</v>
      </c>
      <c r="J169">
        <f t="shared" si="3"/>
        <v>42.285714285714292</v>
      </c>
      <c r="K169">
        <v>7.5</v>
      </c>
      <c r="L169">
        <v>8.92</v>
      </c>
      <c r="M169">
        <v>10.42</v>
      </c>
      <c r="N169">
        <v>12.21</v>
      </c>
      <c r="O169">
        <v>12.21</v>
      </c>
      <c r="P169">
        <v>15.81</v>
      </c>
      <c r="Q169">
        <v>15.81</v>
      </c>
      <c r="R169">
        <v>15.81</v>
      </c>
      <c r="S169">
        <v>24.46</v>
      </c>
      <c r="T169">
        <v>33.76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0.83</v>
      </c>
      <c r="AC169">
        <v>2.86</v>
      </c>
      <c r="AD169">
        <v>4.5599999999999996</v>
      </c>
      <c r="AE169">
        <v>5.05</v>
      </c>
      <c r="AF169">
        <v>6.61</v>
      </c>
      <c r="AG169">
        <v>9.1999999999999993</v>
      </c>
      <c r="AH169">
        <v>420000</v>
      </c>
      <c r="AI169">
        <v>9000</v>
      </c>
      <c r="AJ169">
        <v>501</v>
      </c>
      <c r="AK169" t="s">
        <v>130</v>
      </c>
      <c r="AL169" t="s">
        <v>264</v>
      </c>
      <c r="AM169">
        <v>3</v>
      </c>
      <c r="AN169" s="2" t="s">
        <v>512</v>
      </c>
    </row>
    <row r="170" spans="1:40">
      <c r="A170">
        <v>432</v>
      </c>
      <c r="B170" s="40" t="s">
        <v>281</v>
      </c>
      <c r="C170">
        <v>0</v>
      </c>
      <c r="D170">
        <v>8.92</v>
      </c>
      <c r="E170">
        <v>8.65</v>
      </c>
      <c r="F170">
        <v>0</v>
      </c>
      <c r="G170">
        <v>0</v>
      </c>
      <c r="H170">
        <v>17.57</v>
      </c>
      <c r="I170">
        <v>0.41</v>
      </c>
      <c r="J170">
        <f t="shared" si="3"/>
        <v>42.853658536585371</v>
      </c>
      <c r="K170">
        <v>8.9700000000000006</v>
      </c>
      <c r="L170">
        <v>10.48</v>
      </c>
      <c r="M170">
        <v>12.09</v>
      </c>
      <c r="N170">
        <v>13.89</v>
      </c>
      <c r="O170">
        <v>13.89</v>
      </c>
      <c r="P170">
        <v>13.89</v>
      </c>
      <c r="Q170">
        <v>19.14</v>
      </c>
      <c r="R170">
        <v>19.14</v>
      </c>
      <c r="S170">
        <v>22.99</v>
      </c>
      <c r="T170">
        <v>22.99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2.13</v>
      </c>
      <c r="AE170">
        <v>2.87</v>
      </c>
      <c r="AF170">
        <v>6.42</v>
      </c>
      <c r="AG170">
        <v>12.17</v>
      </c>
      <c r="AH170">
        <v>410000</v>
      </c>
      <c r="AI170">
        <v>7400</v>
      </c>
      <c r="AJ170">
        <v>432</v>
      </c>
      <c r="AK170" t="s">
        <v>130</v>
      </c>
      <c r="AL170" t="s">
        <v>264</v>
      </c>
      <c r="AM170">
        <v>3</v>
      </c>
      <c r="AN170" s="2" t="s">
        <v>512</v>
      </c>
    </row>
    <row r="171" spans="1:40">
      <c r="A171">
        <v>452</v>
      </c>
      <c r="B171" s="39" t="s">
        <v>282</v>
      </c>
      <c r="C171">
        <v>0</v>
      </c>
      <c r="D171">
        <v>5.78</v>
      </c>
      <c r="E171">
        <v>5.24</v>
      </c>
      <c r="F171">
        <v>0</v>
      </c>
      <c r="G171">
        <v>0</v>
      </c>
      <c r="H171">
        <v>11.02</v>
      </c>
      <c r="I171">
        <v>0.27</v>
      </c>
      <c r="J171">
        <f t="shared" si="3"/>
        <v>40.81481481481481</v>
      </c>
      <c r="K171">
        <v>0</v>
      </c>
      <c r="L171">
        <v>0</v>
      </c>
      <c r="M171">
        <v>0</v>
      </c>
      <c r="N171">
        <v>11</v>
      </c>
      <c r="O171">
        <v>11.47</v>
      </c>
      <c r="P171">
        <v>14.02</v>
      </c>
      <c r="Q171">
        <v>14.02</v>
      </c>
      <c r="R171">
        <v>22.43</v>
      </c>
      <c r="S171">
        <v>22.43</v>
      </c>
      <c r="T171">
        <v>22.43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4.66</v>
      </c>
      <c r="AF171">
        <v>5.74</v>
      </c>
      <c r="AG171">
        <v>5.74</v>
      </c>
      <c r="AH171">
        <v>270000.01</v>
      </c>
      <c r="AI171">
        <v>5400</v>
      </c>
      <c r="AJ171">
        <v>452</v>
      </c>
      <c r="AK171" t="s">
        <v>130</v>
      </c>
      <c r="AL171" t="s">
        <v>264</v>
      </c>
      <c r="AM171">
        <v>3</v>
      </c>
      <c r="AN171" s="2" t="s">
        <v>512</v>
      </c>
    </row>
    <row r="172" spans="1:40">
      <c r="A172">
        <v>426</v>
      </c>
      <c r="B172" s="40" t="s">
        <v>283</v>
      </c>
      <c r="C172">
        <v>0</v>
      </c>
      <c r="D172">
        <v>4.76</v>
      </c>
      <c r="E172">
        <v>6.72</v>
      </c>
      <c r="F172">
        <v>0</v>
      </c>
      <c r="G172">
        <v>0</v>
      </c>
      <c r="H172">
        <v>11.48</v>
      </c>
      <c r="I172">
        <v>0.26</v>
      </c>
      <c r="J172">
        <f t="shared" si="3"/>
        <v>44.153846153846153</v>
      </c>
      <c r="K172">
        <v>9.5</v>
      </c>
      <c r="L172">
        <v>10.46</v>
      </c>
      <c r="M172">
        <v>11.13</v>
      </c>
      <c r="N172">
        <v>12.46</v>
      </c>
      <c r="O172">
        <v>12.46</v>
      </c>
      <c r="P172">
        <v>14.23</v>
      </c>
      <c r="Q172">
        <v>16.7</v>
      </c>
      <c r="R172">
        <v>16.7</v>
      </c>
      <c r="S172">
        <v>21.16</v>
      </c>
      <c r="T172">
        <v>21.16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0.73</v>
      </c>
      <c r="AE172">
        <v>2.75</v>
      </c>
      <c r="AF172">
        <v>6.17</v>
      </c>
      <c r="AG172">
        <v>8</v>
      </c>
      <c r="AH172">
        <v>260000.01</v>
      </c>
      <c r="AI172">
        <v>5600</v>
      </c>
      <c r="AJ172">
        <v>426</v>
      </c>
      <c r="AK172" t="s">
        <v>130</v>
      </c>
      <c r="AL172" t="s">
        <v>264</v>
      </c>
      <c r="AM172">
        <v>3</v>
      </c>
      <c r="AN172" s="2" t="s">
        <v>512</v>
      </c>
    </row>
    <row r="173" spans="1:40">
      <c r="A173">
        <v>437</v>
      </c>
      <c r="B173" s="39" t="s">
        <v>284</v>
      </c>
      <c r="C173">
        <v>0</v>
      </c>
      <c r="D173">
        <v>4.9800000000000004</v>
      </c>
      <c r="E173">
        <v>8.15</v>
      </c>
      <c r="F173">
        <v>0</v>
      </c>
      <c r="G173">
        <v>0</v>
      </c>
      <c r="H173">
        <v>13.13</v>
      </c>
      <c r="I173">
        <v>0.26</v>
      </c>
      <c r="J173">
        <f t="shared" si="3"/>
        <v>50.5</v>
      </c>
      <c r="K173">
        <v>7.5</v>
      </c>
      <c r="L173">
        <v>7.5</v>
      </c>
      <c r="M173">
        <v>8.2200000000000006</v>
      </c>
      <c r="N173">
        <v>8.61</v>
      </c>
      <c r="O173">
        <v>8.61</v>
      </c>
      <c r="P173">
        <v>10.34</v>
      </c>
      <c r="Q173">
        <v>10.34</v>
      </c>
      <c r="R173">
        <v>12.84</v>
      </c>
      <c r="S173">
        <v>17.87</v>
      </c>
      <c r="T173">
        <v>17.87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</v>
      </c>
      <c r="AC173">
        <v>4.63</v>
      </c>
      <c r="AD173">
        <v>7.02</v>
      </c>
      <c r="AE173">
        <v>7.86</v>
      </c>
      <c r="AF173">
        <v>9.48</v>
      </c>
      <c r="AG173">
        <v>11.63</v>
      </c>
      <c r="AH173">
        <v>260000</v>
      </c>
      <c r="AI173">
        <v>4000</v>
      </c>
      <c r="AJ173">
        <v>437</v>
      </c>
      <c r="AK173" t="s">
        <v>130</v>
      </c>
      <c r="AL173" t="s">
        <v>264</v>
      </c>
      <c r="AM173">
        <v>2</v>
      </c>
      <c r="AN173" s="2" t="s">
        <v>512</v>
      </c>
    </row>
    <row r="174" spans="1:40">
      <c r="A174">
        <v>427</v>
      </c>
      <c r="B174" s="39" t="s">
        <v>285</v>
      </c>
      <c r="C174">
        <v>0</v>
      </c>
      <c r="D174">
        <v>5.59</v>
      </c>
      <c r="E174">
        <v>5.28</v>
      </c>
      <c r="F174">
        <v>0</v>
      </c>
      <c r="G174">
        <v>0</v>
      </c>
      <c r="H174">
        <v>10.87</v>
      </c>
      <c r="I174">
        <v>0.25</v>
      </c>
      <c r="J174">
        <f t="shared" si="3"/>
        <v>43.48</v>
      </c>
      <c r="K174">
        <v>0</v>
      </c>
      <c r="L174">
        <v>18</v>
      </c>
      <c r="M174">
        <v>18</v>
      </c>
      <c r="N174">
        <v>18</v>
      </c>
      <c r="O174">
        <v>18</v>
      </c>
      <c r="P174">
        <v>23</v>
      </c>
      <c r="Q174">
        <v>23</v>
      </c>
      <c r="R174">
        <v>27.73</v>
      </c>
      <c r="S174">
        <v>27.73</v>
      </c>
      <c r="T174">
        <v>27.73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1.62</v>
      </c>
      <c r="AH174">
        <v>250000</v>
      </c>
      <c r="AI174">
        <v>5400</v>
      </c>
      <c r="AJ174">
        <v>427</v>
      </c>
      <c r="AK174" t="s">
        <v>130</v>
      </c>
      <c r="AL174" t="s">
        <v>264</v>
      </c>
      <c r="AM174">
        <v>3</v>
      </c>
      <c r="AN174" s="2" t="s">
        <v>512</v>
      </c>
    </row>
    <row r="175" spans="1:40">
      <c r="A175">
        <v>396</v>
      </c>
      <c r="B175" s="40" t="s">
        <v>286</v>
      </c>
      <c r="C175">
        <v>0</v>
      </c>
      <c r="D175">
        <v>2.88</v>
      </c>
      <c r="E175">
        <v>7.27</v>
      </c>
      <c r="F175">
        <v>0</v>
      </c>
      <c r="G175">
        <v>0</v>
      </c>
      <c r="H175">
        <v>10.15</v>
      </c>
      <c r="I175">
        <v>0.22</v>
      </c>
      <c r="J175">
        <f t="shared" si="3"/>
        <v>46.13636363636364</v>
      </c>
      <c r="K175">
        <v>9.5</v>
      </c>
      <c r="L175">
        <v>10.43</v>
      </c>
      <c r="M175">
        <v>11.01</v>
      </c>
      <c r="N175">
        <v>11.01</v>
      </c>
      <c r="O175">
        <v>18.010000000000002</v>
      </c>
      <c r="P175">
        <v>18.010000000000002</v>
      </c>
      <c r="Q175">
        <v>18.010000000000002</v>
      </c>
      <c r="R175">
        <v>18.010000000000002</v>
      </c>
      <c r="S175">
        <v>27.81</v>
      </c>
      <c r="T175">
        <v>27.81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0.69</v>
      </c>
      <c r="AE175">
        <v>2.36</v>
      </c>
      <c r="AF175">
        <v>2.36</v>
      </c>
      <c r="AG175">
        <v>4.71</v>
      </c>
      <c r="AH175">
        <v>220000</v>
      </c>
      <c r="AI175">
        <v>4600</v>
      </c>
      <c r="AJ175">
        <v>396</v>
      </c>
      <c r="AK175" t="s">
        <v>130</v>
      </c>
      <c r="AL175" t="s">
        <v>264</v>
      </c>
      <c r="AM175">
        <v>3</v>
      </c>
      <c r="AN175" s="2" t="s">
        <v>512</v>
      </c>
    </row>
    <row r="176" spans="1:40">
      <c r="A176">
        <v>403</v>
      </c>
      <c r="B176" s="39" t="s">
        <v>287</v>
      </c>
      <c r="C176">
        <v>0</v>
      </c>
      <c r="D176">
        <v>0.41</v>
      </c>
      <c r="E176">
        <v>2.3199999999999998</v>
      </c>
      <c r="F176">
        <v>1.3</v>
      </c>
      <c r="G176">
        <v>18.46</v>
      </c>
      <c r="H176">
        <v>22.48</v>
      </c>
      <c r="I176">
        <v>7.0000000000000007E-2</v>
      </c>
      <c r="J176">
        <f t="shared" si="3"/>
        <v>321.14285714285711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0.7</v>
      </c>
      <c r="S176">
        <v>1.49</v>
      </c>
      <c r="T176">
        <v>2.3199999999999998</v>
      </c>
      <c r="U176">
        <v>18.46</v>
      </c>
      <c r="V176">
        <v>20.92</v>
      </c>
      <c r="W176">
        <v>21.57</v>
      </c>
      <c r="X176">
        <v>22.48</v>
      </c>
      <c r="Y176">
        <v>22.48</v>
      </c>
      <c r="Z176">
        <v>22.48</v>
      </c>
      <c r="AA176">
        <v>22.48</v>
      </c>
      <c r="AB176">
        <v>22.48</v>
      </c>
      <c r="AC176">
        <v>22.48</v>
      </c>
      <c r="AD176">
        <v>22.48</v>
      </c>
      <c r="AE176">
        <v>22.48</v>
      </c>
      <c r="AF176">
        <v>22.48</v>
      </c>
      <c r="AG176">
        <v>22.48</v>
      </c>
      <c r="AH176">
        <v>70000</v>
      </c>
      <c r="AI176">
        <v>1200</v>
      </c>
      <c r="AJ176">
        <v>403</v>
      </c>
      <c r="AK176" t="s">
        <v>130</v>
      </c>
      <c r="AL176" t="s">
        <v>264</v>
      </c>
      <c r="AM176">
        <v>1</v>
      </c>
      <c r="AN176" s="2" t="s">
        <v>512</v>
      </c>
    </row>
    <row r="177" spans="1:40">
      <c r="A177">
        <v>420</v>
      </c>
      <c r="B177" s="39" t="s">
        <v>288</v>
      </c>
      <c r="C177">
        <v>0</v>
      </c>
      <c r="D177">
        <v>2.2000000000000002</v>
      </c>
      <c r="E177">
        <v>0</v>
      </c>
      <c r="F177">
        <v>3.85</v>
      </c>
      <c r="G177">
        <v>11.27</v>
      </c>
      <c r="H177">
        <v>17.32</v>
      </c>
      <c r="I177">
        <v>0.11</v>
      </c>
      <c r="J177">
        <f t="shared" si="3"/>
        <v>157.45454545454547</v>
      </c>
      <c r="K177">
        <v>0</v>
      </c>
      <c r="L177">
        <v>0</v>
      </c>
      <c r="M177">
        <v>0</v>
      </c>
      <c r="N177">
        <v>0</v>
      </c>
      <c r="O177">
        <v>1.3</v>
      </c>
      <c r="P177">
        <v>1.3</v>
      </c>
      <c r="Q177">
        <v>1.82</v>
      </c>
      <c r="R177">
        <v>2.44</v>
      </c>
      <c r="S177">
        <v>3.02</v>
      </c>
      <c r="T177">
        <v>7.34</v>
      </c>
      <c r="U177">
        <v>0</v>
      </c>
      <c r="V177">
        <v>11.27</v>
      </c>
      <c r="W177">
        <v>13.38</v>
      </c>
      <c r="X177">
        <v>15.12</v>
      </c>
      <c r="Y177">
        <v>15.12</v>
      </c>
      <c r="Z177">
        <v>15.12</v>
      </c>
      <c r="AA177">
        <v>15.12</v>
      </c>
      <c r="AB177">
        <v>17.11</v>
      </c>
      <c r="AC177">
        <v>17.32</v>
      </c>
      <c r="AD177">
        <v>17.32</v>
      </c>
      <c r="AE177">
        <v>17.32</v>
      </c>
      <c r="AF177">
        <v>17.32</v>
      </c>
      <c r="AG177">
        <v>17.32</v>
      </c>
      <c r="AH177">
        <v>110000</v>
      </c>
      <c r="AI177">
        <v>1400</v>
      </c>
      <c r="AJ177">
        <v>420</v>
      </c>
      <c r="AK177" t="s">
        <v>130</v>
      </c>
      <c r="AL177" t="s">
        <v>264</v>
      </c>
      <c r="AM177">
        <v>1</v>
      </c>
      <c r="AN177" s="2" t="s">
        <v>512</v>
      </c>
    </row>
    <row r="178" spans="1:40">
      <c r="A178">
        <v>455</v>
      </c>
      <c r="B178" s="40" t="s">
        <v>289</v>
      </c>
      <c r="C178">
        <v>0</v>
      </c>
      <c r="D178">
        <v>1.99</v>
      </c>
      <c r="E178">
        <v>14.08</v>
      </c>
      <c r="F178">
        <v>20.29</v>
      </c>
      <c r="G178">
        <v>7.23</v>
      </c>
      <c r="H178">
        <v>43.59</v>
      </c>
      <c r="I178">
        <v>0.35</v>
      </c>
      <c r="J178">
        <f t="shared" si="3"/>
        <v>124.54285714285716</v>
      </c>
      <c r="K178">
        <v>0</v>
      </c>
      <c r="L178">
        <v>2.8</v>
      </c>
      <c r="M178">
        <v>3.19</v>
      </c>
      <c r="N178">
        <v>3.67</v>
      </c>
      <c r="O178">
        <v>4.25</v>
      </c>
      <c r="P178">
        <v>4.42</v>
      </c>
      <c r="Q178">
        <v>4.75</v>
      </c>
      <c r="R178">
        <v>5.41</v>
      </c>
      <c r="S178">
        <v>5.99</v>
      </c>
      <c r="T178">
        <v>7.07</v>
      </c>
      <c r="U178">
        <v>0</v>
      </c>
      <c r="V178">
        <v>0</v>
      </c>
      <c r="W178">
        <v>7.23</v>
      </c>
      <c r="X178">
        <v>14.29</v>
      </c>
      <c r="Y178">
        <v>26.31</v>
      </c>
      <c r="Z178">
        <v>37.229999999999997</v>
      </c>
      <c r="AA178">
        <v>41.6</v>
      </c>
      <c r="AB178">
        <v>43.59</v>
      </c>
      <c r="AC178">
        <v>43.59</v>
      </c>
      <c r="AD178">
        <v>43.59</v>
      </c>
      <c r="AE178">
        <v>43.59</v>
      </c>
      <c r="AF178">
        <v>43.59</v>
      </c>
      <c r="AG178">
        <v>43.59</v>
      </c>
      <c r="AH178">
        <v>350000</v>
      </c>
      <c r="AI178">
        <v>6800</v>
      </c>
      <c r="AJ178">
        <v>455</v>
      </c>
      <c r="AK178" t="s">
        <v>130</v>
      </c>
      <c r="AL178" t="s">
        <v>264</v>
      </c>
      <c r="AM178">
        <v>1</v>
      </c>
      <c r="AN178" s="2" t="s">
        <v>512</v>
      </c>
    </row>
    <row r="179" spans="1:40">
      <c r="A179">
        <v>445</v>
      </c>
      <c r="B179" s="39" t="s">
        <v>290</v>
      </c>
      <c r="C179">
        <v>0</v>
      </c>
      <c r="D179">
        <v>0</v>
      </c>
      <c r="E179">
        <v>1.1100000000000001</v>
      </c>
      <c r="F179">
        <v>1.92</v>
      </c>
      <c r="G179">
        <v>8.91</v>
      </c>
      <c r="H179">
        <v>11.94</v>
      </c>
      <c r="I179">
        <v>0.04</v>
      </c>
      <c r="J179">
        <f t="shared" si="3"/>
        <v>298.5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2.34</v>
      </c>
      <c r="S179">
        <v>2.34</v>
      </c>
      <c r="T179">
        <v>2.86</v>
      </c>
      <c r="U179">
        <v>0</v>
      </c>
      <c r="V179">
        <v>0</v>
      </c>
      <c r="W179">
        <v>10.83</v>
      </c>
      <c r="X179">
        <v>11.94</v>
      </c>
      <c r="Y179">
        <v>11.94</v>
      </c>
      <c r="Z179">
        <v>11.94</v>
      </c>
      <c r="AA179">
        <v>11.94</v>
      </c>
      <c r="AB179">
        <v>11.94</v>
      </c>
      <c r="AC179">
        <v>11.94</v>
      </c>
      <c r="AD179">
        <v>11.94</v>
      </c>
      <c r="AE179">
        <v>11.94</v>
      </c>
      <c r="AF179">
        <v>11.94</v>
      </c>
      <c r="AG179">
        <v>11.94</v>
      </c>
      <c r="AH179">
        <v>40000</v>
      </c>
      <c r="AI179">
        <v>800</v>
      </c>
      <c r="AJ179">
        <v>445</v>
      </c>
      <c r="AK179" t="s">
        <v>130</v>
      </c>
      <c r="AL179" t="s">
        <v>264</v>
      </c>
      <c r="AM179">
        <v>1</v>
      </c>
      <c r="AN179" s="2" t="s">
        <v>512</v>
      </c>
    </row>
    <row r="180" spans="1:40">
      <c r="A180">
        <v>527</v>
      </c>
      <c r="B180" s="40" t="s">
        <v>291</v>
      </c>
      <c r="C180">
        <v>2.1</v>
      </c>
      <c r="D180">
        <v>57.97</v>
      </c>
      <c r="E180">
        <v>249.52</v>
      </c>
      <c r="F180">
        <v>669.98</v>
      </c>
      <c r="G180">
        <v>248.85</v>
      </c>
      <c r="H180">
        <v>1228.42</v>
      </c>
      <c r="I180">
        <v>9.19</v>
      </c>
      <c r="J180">
        <f t="shared" si="3"/>
        <v>133.66920565832427</v>
      </c>
      <c r="K180">
        <v>1.51</v>
      </c>
      <c r="L180">
        <v>1.7</v>
      </c>
      <c r="M180">
        <v>2.09</v>
      </c>
      <c r="N180">
        <v>2.36</v>
      </c>
      <c r="O180">
        <v>2.62</v>
      </c>
      <c r="P180">
        <v>3.11</v>
      </c>
      <c r="Q180">
        <v>3.42</v>
      </c>
      <c r="R180">
        <v>3.77</v>
      </c>
      <c r="S180">
        <v>4.26</v>
      </c>
      <c r="T180">
        <v>6.4</v>
      </c>
      <c r="U180">
        <v>0</v>
      </c>
      <c r="V180">
        <v>268.64999999999998</v>
      </c>
      <c r="W180">
        <v>627.09</v>
      </c>
      <c r="X180">
        <v>941.37</v>
      </c>
      <c r="Y180">
        <v>1171.76</v>
      </c>
      <c r="Z180">
        <v>1221.6199999999999</v>
      </c>
      <c r="AA180">
        <v>1228.42</v>
      </c>
      <c r="AB180">
        <v>1228.42</v>
      </c>
      <c r="AC180">
        <v>1228.42</v>
      </c>
      <c r="AD180">
        <v>1228.42</v>
      </c>
      <c r="AE180">
        <v>1228.42</v>
      </c>
      <c r="AF180">
        <v>1228.42</v>
      </c>
      <c r="AG180">
        <v>1228.42</v>
      </c>
      <c r="AH180">
        <v>9190000</v>
      </c>
      <c r="AI180">
        <v>46400</v>
      </c>
      <c r="AJ180">
        <v>527</v>
      </c>
      <c r="AK180" t="s">
        <v>130</v>
      </c>
      <c r="AL180" t="s">
        <v>292</v>
      </c>
      <c r="AM180">
        <v>1</v>
      </c>
      <c r="AN180" s="2" t="s">
        <v>513</v>
      </c>
    </row>
    <row r="181" spans="1:40">
      <c r="A181">
        <v>540</v>
      </c>
      <c r="B181" s="40" t="s">
        <v>293</v>
      </c>
      <c r="C181">
        <v>0</v>
      </c>
      <c r="D181">
        <v>16.91</v>
      </c>
      <c r="E181">
        <v>24.29</v>
      </c>
      <c r="F181">
        <v>0</v>
      </c>
      <c r="G181">
        <v>0</v>
      </c>
      <c r="H181">
        <v>41.2</v>
      </c>
      <c r="I181">
        <v>0.82</v>
      </c>
      <c r="J181">
        <f t="shared" si="3"/>
        <v>50.243902439024396</v>
      </c>
      <c r="K181">
        <v>6.93</v>
      </c>
      <c r="L181">
        <v>7.9</v>
      </c>
      <c r="M181">
        <v>8.68</v>
      </c>
      <c r="N181">
        <v>8.68</v>
      </c>
      <c r="O181">
        <v>9.56</v>
      </c>
      <c r="P181">
        <v>11.06</v>
      </c>
      <c r="Q181">
        <v>11.06</v>
      </c>
      <c r="R181">
        <v>14.7</v>
      </c>
      <c r="S181">
        <v>14.7</v>
      </c>
      <c r="T181">
        <v>18.559999999999999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2.09</v>
      </c>
      <c r="AB181">
        <v>5.44</v>
      </c>
      <c r="AC181">
        <v>10.62</v>
      </c>
      <c r="AD181">
        <v>17.100000000000001</v>
      </c>
      <c r="AE181">
        <v>24.2</v>
      </c>
      <c r="AF181">
        <v>32.78</v>
      </c>
      <c r="AG181">
        <v>38.659999999999997</v>
      </c>
      <c r="AH181">
        <v>820000</v>
      </c>
      <c r="AI181">
        <v>11600</v>
      </c>
      <c r="AJ181">
        <v>540</v>
      </c>
      <c r="AK181" t="s">
        <v>130</v>
      </c>
      <c r="AL181" t="s">
        <v>292</v>
      </c>
      <c r="AM181">
        <v>2</v>
      </c>
      <c r="AN181" s="2" t="s">
        <v>513</v>
      </c>
    </row>
    <row r="182" spans="1:40">
      <c r="A182">
        <v>546</v>
      </c>
      <c r="B182" s="40" t="s">
        <v>294</v>
      </c>
      <c r="C182">
        <v>0</v>
      </c>
      <c r="D182">
        <v>16.66</v>
      </c>
      <c r="E182">
        <v>15.42</v>
      </c>
      <c r="F182">
        <v>0</v>
      </c>
      <c r="G182">
        <v>0</v>
      </c>
      <c r="H182">
        <v>32.08</v>
      </c>
      <c r="I182">
        <v>0.73</v>
      </c>
      <c r="J182">
        <f t="shared" si="3"/>
        <v>43.945205479452056</v>
      </c>
      <c r="K182">
        <v>7.02</v>
      </c>
      <c r="L182">
        <v>7.9</v>
      </c>
      <c r="M182">
        <v>10.31</v>
      </c>
      <c r="N182">
        <v>12.25</v>
      </c>
      <c r="O182">
        <v>12.25</v>
      </c>
      <c r="P182">
        <v>12.25</v>
      </c>
      <c r="Q182">
        <v>17.79</v>
      </c>
      <c r="R182">
        <v>17.79</v>
      </c>
      <c r="S182">
        <v>23.34</v>
      </c>
      <c r="T182">
        <v>23.34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</v>
      </c>
      <c r="AB182">
        <v>4.38</v>
      </c>
      <c r="AC182">
        <v>4.38</v>
      </c>
      <c r="AD182">
        <v>7.67</v>
      </c>
      <c r="AE182">
        <v>9.11</v>
      </c>
      <c r="AF182">
        <v>12.17</v>
      </c>
      <c r="AG182">
        <v>21.52</v>
      </c>
      <c r="AH182">
        <v>730000</v>
      </c>
      <c r="AI182">
        <v>11200</v>
      </c>
      <c r="AJ182">
        <v>546</v>
      </c>
      <c r="AK182" t="s">
        <v>130</v>
      </c>
      <c r="AL182" t="s">
        <v>292</v>
      </c>
      <c r="AM182">
        <v>3</v>
      </c>
      <c r="AN182" s="2" t="s">
        <v>513</v>
      </c>
    </row>
    <row r="183" spans="1:40">
      <c r="A183">
        <v>548</v>
      </c>
      <c r="B183" s="39" t="s">
        <v>295</v>
      </c>
      <c r="C183">
        <v>0</v>
      </c>
      <c r="D183">
        <v>10.75</v>
      </c>
      <c r="E183">
        <v>9.34</v>
      </c>
      <c r="F183">
        <v>0</v>
      </c>
      <c r="G183">
        <v>0</v>
      </c>
      <c r="H183">
        <v>20.09</v>
      </c>
      <c r="I183">
        <v>0.48</v>
      </c>
      <c r="J183">
        <f t="shared" si="3"/>
        <v>41.854166666666671</v>
      </c>
      <c r="K183">
        <v>6.5</v>
      </c>
      <c r="L183">
        <v>9.17</v>
      </c>
      <c r="M183">
        <v>10.34</v>
      </c>
      <c r="N183">
        <v>11.23</v>
      </c>
      <c r="O183">
        <v>12.72</v>
      </c>
      <c r="P183">
        <v>16.149999999999999</v>
      </c>
      <c r="Q183">
        <v>16.149999999999999</v>
      </c>
      <c r="R183">
        <v>16.149999999999999</v>
      </c>
      <c r="S183">
        <v>24.88</v>
      </c>
      <c r="T183">
        <v>24.88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</v>
      </c>
      <c r="AB183">
        <v>0.98</v>
      </c>
      <c r="AC183">
        <v>2.35</v>
      </c>
      <c r="AD183">
        <v>3.52</v>
      </c>
      <c r="AE183">
        <v>6.27</v>
      </c>
      <c r="AF183">
        <v>8.0500000000000007</v>
      </c>
      <c r="AG183">
        <v>11.16</v>
      </c>
      <c r="AH183">
        <v>480000</v>
      </c>
      <c r="AI183">
        <v>8000</v>
      </c>
      <c r="AJ183">
        <v>548</v>
      </c>
      <c r="AK183" t="s">
        <v>130</v>
      </c>
      <c r="AL183" t="s">
        <v>292</v>
      </c>
      <c r="AM183">
        <v>3</v>
      </c>
      <c r="AN183" s="2" t="s">
        <v>513</v>
      </c>
    </row>
    <row r="184" spans="1:40">
      <c r="A184">
        <v>512</v>
      </c>
      <c r="B184" s="39" t="s">
        <v>296</v>
      </c>
      <c r="C184">
        <v>0</v>
      </c>
      <c r="D184">
        <v>7.29</v>
      </c>
      <c r="E184">
        <v>15.06</v>
      </c>
      <c r="F184">
        <v>1.49</v>
      </c>
      <c r="G184">
        <v>0</v>
      </c>
      <c r="H184">
        <v>23.84</v>
      </c>
      <c r="I184">
        <v>0.44</v>
      </c>
      <c r="J184">
        <f t="shared" si="3"/>
        <v>54.18181818181818</v>
      </c>
      <c r="K184">
        <v>5.25</v>
      </c>
      <c r="L184">
        <v>7.09</v>
      </c>
      <c r="M184">
        <v>7.09</v>
      </c>
      <c r="N184">
        <v>7.09</v>
      </c>
      <c r="O184">
        <v>9.01</v>
      </c>
      <c r="P184">
        <v>10.37</v>
      </c>
      <c r="Q184">
        <v>10.37</v>
      </c>
      <c r="R184">
        <v>10.37</v>
      </c>
      <c r="S184">
        <v>15.14</v>
      </c>
      <c r="T184">
        <v>17.52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1.49</v>
      </c>
      <c r="AA184">
        <v>1.49</v>
      </c>
      <c r="AB184">
        <v>3.44</v>
      </c>
      <c r="AC184">
        <v>9.6999999999999993</v>
      </c>
      <c r="AD184">
        <v>12.21</v>
      </c>
      <c r="AE184">
        <v>13.81</v>
      </c>
      <c r="AF184">
        <v>13.81</v>
      </c>
      <c r="AG184">
        <v>22.66</v>
      </c>
      <c r="AH184">
        <v>440000</v>
      </c>
      <c r="AI184">
        <v>6200</v>
      </c>
      <c r="AJ184">
        <v>512</v>
      </c>
      <c r="AK184" t="s">
        <v>130</v>
      </c>
      <c r="AL184" t="s">
        <v>292</v>
      </c>
      <c r="AM184">
        <v>2</v>
      </c>
      <c r="AN184" s="2" t="s">
        <v>513</v>
      </c>
    </row>
    <row r="185" spans="1:40">
      <c r="A185">
        <v>441</v>
      </c>
      <c r="B185" s="39" t="s">
        <v>297</v>
      </c>
      <c r="C185">
        <v>0</v>
      </c>
      <c r="D185">
        <v>6.11</v>
      </c>
      <c r="E185">
        <v>6.39</v>
      </c>
      <c r="F185">
        <v>6.49</v>
      </c>
      <c r="G185">
        <v>0</v>
      </c>
      <c r="H185">
        <v>18.989999999999998</v>
      </c>
      <c r="I185">
        <v>0.32</v>
      </c>
      <c r="J185">
        <f t="shared" si="3"/>
        <v>59.343749999999993</v>
      </c>
      <c r="K185">
        <v>3.75</v>
      </c>
      <c r="L185">
        <v>4.83</v>
      </c>
      <c r="M185">
        <v>5.24</v>
      </c>
      <c r="N185">
        <v>5.79</v>
      </c>
      <c r="O185">
        <v>6.94</v>
      </c>
      <c r="P185">
        <v>7.87</v>
      </c>
      <c r="Q185">
        <v>7.87</v>
      </c>
      <c r="R185">
        <v>12.16</v>
      </c>
      <c r="S185">
        <v>12.16</v>
      </c>
      <c r="T185">
        <v>16.96</v>
      </c>
      <c r="U185">
        <v>0</v>
      </c>
      <c r="V185">
        <v>0</v>
      </c>
      <c r="W185">
        <v>0</v>
      </c>
      <c r="X185">
        <v>1.71</v>
      </c>
      <c r="Y185">
        <v>3.7</v>
      </c>
      <c r="Z185">
        <v>6.5</v>
      </c>
      <c r="AA185">
        <v>9.4700000000000006</v>
      </c>
      <c r="AB185">
        <v>11</v>
      </c>
      <c r="AC185">
        <v>11</v>
      </c>
      <c r="AD185">
        <v>11</v>
      </c>
      <c r="AE185">
        <v>11</v>
      </c>
      <c r="AF185">
        <v>14.67</v>
      </c>
      <c r="AG185">
        <v>17.73</v>
      </c>
      <c r="AH185">
        <v>320000</v>
      </c>
      <c r="AI185">
        <v>4800</v>
      </c>
      <c r="AJ185">
        <v>441</v>
      </c>
      <c r="AK185" t="s">
        <v>130</v>
      </c>
      <c r="AL185" t="s">
        <v>292</v>
      </c>
      <c r="AM185">
        <v>2</v>
      </c>
      <c r="AN185" s="2" t="s">
        <v>513</v>
      </c>
    </row>
    <row r="186" spans="1:40">
      <c r="A186">
        <v>517</v>
      </c>
      <c r="B186" s="39" t="s">
        <v>298</v>
      </c>
      <c r="C186">
        <v>0</v>
      </c>
      <c r="D186">
        <v>3.79</v>
      </c>
      <c r="E186">
        <v>14.02</v>
      </c>
      <c r="F186">
        <v>5.52</v>
      </c>
      <c r="G186">
        <v>0</v>
      </c>
      <c r="H186">
        <v>23.33</v>
      </c>
      <c r="I186">
        <v>0.32</v>
      </c>
      <c r="J186">
        <f t="shared" si="3"/>
        <v>72.90625</v>
      </c>
      <c r="K186">
        <v>5.25</v>
      </c>
      <c r="L186">
        <v>6.05</v>
      </c>
      <c r="M186">
        <v>6.3</v>
      </c>
      <c r="N186">
        <v>7.27</v>
      </c>
      <c r="O186">
        <v>7.27</v>
      </c>
      <c r="P186">
        <v>7.27</v>
      </c>
      <c r="Q186">
        <v>8.1300000000000008</v>
      </c>
      <c r="R186">
        <v>8.66</v>
      </c>
      <c r="S186">
        <v>8.81</v>
      </c>
      <c r="T186">
        <v>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1.54</v>
      </c>
      <c r="AA186">
        <v>5.15</v>
      </c>
      <c r="AB186">
        <v>9.19</v>
      </c>
      <c r="AC186">
        <v>19.03</v>
      </c>
      <c r="AD186">
        <v>19.03</v>
      </c>
      <c r="AE186">
        <v>21.29</v>
      </c>
      <c r="AF186">
        <v>23.33</v>
      </c>
      <c r="AG186">
        <v>23.33</v>
      </c>
      <c r="AH186">
        <v>320000</v>
      </c>
      <c r="AI186">
        <v>5000</v>
      </c>
      <c r="AJ186">
        <v>517</v>
      </c>
      <c r="AK186" t="s">
        <v>130</v>
      </c>
      <c r="AL186" t="s">
        <v>292</v>
      </c>
      <c r="AM186">
        <v>2</v>
      </c>
      <c r="AN186" s="2" t="s">
        <v>513</v>
      </c>
    </row>
    <row r="187" spans="1:40">
      <c r="A187">
        <v>139</v>
      </c>
      <c r="B187" s="39" t="s">
        <v>299</v>
      </c>
      <c r="C187">
        <v>0</v>
      </c>
      <c r="D187">
        <v>4.88</v>
      </c>
      <c r="E187">
        <v>0</v>
      </c>
      <c r="F187">
        <v>9.52</v>
      </c>
      <c r="G187">
        <v>40.42</v>
      </c>
      <c r="H187">
        <v>54.83</v>
      </c>
      <c r="I187">
        <v>0.28999999999999998</v>
      </c>
      <c r="J187">
        <f t="shared" si="3"/>
        <v>189.06896551724139</v>
      </c>
      <c r="K187">
        <v>0</v>
      </c>
      <c r="L187">
        <v>0</v>
      </c>
      <c r="M187">
        <v>0.7</v>
      </c>
      <c r="N187">
        <v>0.86</v>
      </c>
      <c r="O187">
        <v>1.06</v>
      </c>
      <c r="P187">
        <v>1.06</v>
      </c>
      <c r="Q187">
        <v>1.4</v>
      </c>
      <c r="R187">
        <v>1.88</v>
      </c>
      <c r="S187">
        <v>2.1800000000000002</v>
      </c>
      <c r="T187">
        <v>4.9400000000000004</v>
      </c>
      <c r="U187">
        <v>20.81</v>
      </c>
      <c r="V187">
        <v>42.59</v>
      </c>
      <c r="W187">
        <v>49.95</v>
      </c>
      <c r="X187">
        <v>51.54</v>
      </c>
      <c r="Y187">
        <v>53.93</v>
      </c>
      <c r="Z187">
        <v>53.93</v>
      </c>
      <c r="AA187">
        <v>54.83</v>
      </c>
      <c r="AB187">
        <v>54.83</v>
      </c>
      <c r="AC187">
        <v>54.83</v>
      </c>
      <c r="AD187">
        <v>54.83</v>
      </c>
      <c r="AE187">
        <v>54.83</v>
      </c>
      <c r="AF187">
        <v>54.83</v>
      </c>
      <c r="AG187">
        <v>54.83</v>
      </c>
      <c r="AH187">
        <v>290000</v>
      </c>
      <c r="AI187">
        <v>5000</v>
      </c>
      <c r="AJ187">
        <v>139</v>
      </c>
      <c r="AK187" t="s">
        <v>130</v>
      </c>
      <c r="AL187" t="s">
        <v>292</v>
      </c>
      <c r="AM187">
        <v>1</v>
      </c>
      <c r="AN187" s="2" t="s">
        <v>513</v>
      </c>
    </row>
    <row r="188" spans="1:40">
      <c r="A188">
        <v>511</v>
      </c>
      <c r="B188" s="40" t="s">
        <v>300</v>
      </c>
      <c r="C188">
        <v>0</v>
      </c>
      <c r="D188">
        <v>4.5199999999999996</v>
      </c>
      <c r="E188">
        <v>10.07</v>
      </c>
      <c r="F188">
        <v>0</v>
      </c>
      <c r="G188">
        <v>0</v>
      </c>
      <c r="H188">
        <v>14.59</v>
      </c>
      <c r="I188">
        <v>0.28999999999999998</v>
      </c>
      <c r="J188">
        <f t="shared" si="3"/>
        <v>50.310344827586206</v>
      </c>
      <c r="K188">
        <v>0</v>
      </c>
      <c r="L188">
        <v>9.5</v>
      </c>
      <c r="M188">
        <v>9.5</v>
      </c>
      <c r="N188">
        <v>10.54</v>
      </c>
      <c r="O188">
        <v>11.37</v>
      </c>
      <c r="P188">
        <v>11.37</v>
      </c>
      <c r="Q188">
        <v>13</v>
      </c>
      <c r="R188">
        <v>13</v>
      </c>
      <c r="S188">
        <v>15.77</v>
      </c>
      <c r="T188">
        <v>18.579999999999998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2.66</v>
      </c>
      <c r="AE188">
        <v>7.13</v>
      </c>
      <c r="AF188">
        <v>9.4700000000000006</v>
      </c>
      <c r="AG188">
        <v>13.93</v>
      </c>
      <c r="AH188">
        <v>290000</v>
      </c>
      <c r="AI188">
        <v>3600</v>
      </c>
      <c r="AJ188">
        <v>511</v>
      </c>
      <c r="AK188" t="s">
        <v>130</v>
      </c>
      <c r="AL188" t="s">
        <v>292</v>
      </c>
      <c r="AM188">
        <v>2</v>
      </c>
      <c r="AN188" s="2" t="s">
        <v>513</v>
      </c>
    </row>
    <row r="189" spans="1:40">
      <c r="A189">
        <v>536</v>
      </c>
      <c r="B189" s="39" t="s">
        <v>301</v>
      </c>
      <c r="C189">
        <v>0</v>
      </c>
      <c r="D189">
        <v>4.58</v>
      </c>
      <c r="E189">
        <v>6.76</v>
      </c>
      <c r="F189">
        <v>0</v>
      </c>
      <c r="G189">
        <v>0</v>
      </c>
      <c r="H189">
        <v>11.34</v>
      </c>
      <c r="I189">
        <v>0.22</v>
      </c>
      <c r="J189">
        <f t="shared" si="3"/>
        <v>51.545454545454547</v>
      </c>
      <c r="K189">
        <v>0</v>
      </c>
      <c r="L189">
        <v>9.9700000000000006</v>
      </c>
      <c r="M189">
        <v>10.62</v>
      </c>
      <c r="N189">
        <v>10.62</v>
      </c>
      <c r="O189">
        <v>12.64</v>
      </c>
      <c r="P189">
        <v>13.86</v>
      </c>
      <c r="Q189">
        <v>13.86</v>
      </c>
      <c r="R189">
        <v>13.86</v>
      </c>
      <c r="S189">
        <v>17.64</v>
      </c>
      <c r="T189">
        <v>21.07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1.97</v>
      </c>
      <c r="AE189">
        <v>2.5099999999999998</v>
      </c>
      <c r="AF189">
        <v>6.03</v>
      </c>
      <c r="AG189">
        <v>9.1300000000000008</v>
      </c>
      <c r="AH189">
        <v>220000</v>
      </c>
      <c r="AI189">
        <v>3400</v>
      </c>
      <c r="AJ189">
        <v>536</v>
      </c>
      <c r="AK189" t="s">
        <v>130</v>
      </c>
      <c r="AL189" t="s">
        <v>292</v>
      </c>
      <c r="AM189">
        <v>2</v>
      </c>
      <c r="AN189" s="2" t="s">
        <v>513</v>
      </c>
    </row>
    <row r="190" spans="1:40">
      <c r="A190">
        <v>574</v>
      </c>
      <c r="B190" s="40" t="s">
        <v>302</v>
      </c>
      <c r="C190">
        <v>0</v>
      </c>
      <c r="D190">
        <v>3.44</v>
      </c>
      <c r="E190">
        <v>7.03</v>
      </c>
      <c r="F190">
        <v>0</v>
      </c>
      <c r="G190">
        <v>0</v>
      </c>
      <c r="H190">
        <v>10.47</v>
      </c>
      <c r="I190">
        <v>0.18</v>
      </c>
      <c r="J190">
        <f t="shared" si="3"/>
        <v>58.166666666666671</v>
      </c>
      <c r="K190">
        <v>0</v>
      </c>
      <c r="L190">
        <v>4.9800000000000004</v>
      </c>
      <c r="M190">
        <v>5.25</v>
      </c>
      <c r="N190">
        <v>5.51</v>
      </c>
      <c r="O190">
        <v>5.99</v>
      </c>
      <c r="P190">
        <v>6.43</v>
      </c>
      <c r="Q190">
        <v>7.2</v>
      </c>
      <c r="R190">
        <v>8.5500000000000007</v>
      </c>
      <c r="S190">
        <v>9.74</v>
      </c>
      <c r="T190">
        <v>14.65</v>
      </c>
      <c r="U190">
        <v>0</v>
      </c>
      <c r="V190">
        <v>0</v>
      </c>
      <c r="W190">
        <v>0</v>
      </c>
      <c r="X190">
        <v>0</v>
      </c>
      <c r="Y190">
        <v>2.0299999999999998</v>
      </c>
      <c r="Z190">
        <v>4.67</v>
      </c>
      <c r="AA190">
        <v>5.34</v>
      </c>
      <c r="AB190">
        <v>6.43</v>
      </c>
      <c r="AC190">
        <v>7.78</v>
      </c>
      <c r="AD190">
        <v>8.3800000000000008</v>
      </c>
      <c r="AE190">
        <v>8.3800000000000008</v>
      </c>
      <c r="AF190">
        <v>10</v>
      </c>
      <c r="AG190">
        <v>10.47</v>
      </c>
      <c r="AH190">
        <v>180000</v>
      </c>
      <c r="AI190">
        <v>4000</v>
      </c>
      <c r="AJ190">
        <v>574</v>
      </c>
      <c r="AK190" t="s">
        <v>130</v>
      </c>
      <c r="AL190" t="s">
        <v>292</v>
      </c>
      <c r="AM190">
        <v>2</v>
      </c>
      <c r="AN190" s="2" t="s">
        <v>513</v>
      </c>
    </row>
    <row r="191" spans="1:40">
      <c r="A191">
        <v>506</v>
      </c>
      <c r="B191" s="40" t="s">
        <v>303</v>
      </c>
      <c r="C191">
        <v>0</v>
      </c>
      <c r="D191">
        <v>0.99</v>
      </c>
      <c r="E191">
        <v>0.81</v>
      </c>
      <c r="F191">
        <v>1.48</v>
      </c>
      <c r="G191">
        <v>7.01</v>
      </c>
      <c r="H191">
        <v>10.29</v>
      </c>
      <c r="I191">
        <v>7.0000000000000007E-2</v>
      </c>
      <c r="J191">
        <f t="shared" si="3"/>
        <v>146.99999999999997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2.19</v>
      </c>
      <c r="R191">
        <v>2.19</v>
      </c>
      <c r="S191">
        <v>2.94</v>
      </c>
      <c r="T191">
        <v>5.01</v>
      </c>
      <c r="U191">
        <v>0</v>
      </c>
      <c r="V191">
        <v>0</v>
      </c>
      <c r="W191">
        <v>8.49</v>
      </c>
      <c r="X191">
        <v>9.3000000000000007</v>
      </c>
      <c r="Y191">
        <v>9.3000000000000007</v>
      </c>
      <c r="Z191">
        <v>10.29</v>
      </c>
      <c r="AA191">
        <v>10.29</v>
      </c>
      <c r="AB191">
        <v>10.29</v>
      </c>
      <c r="AC191">
        <v>10.29</v>
      </c>
      <c r="AD191">
        <v>10.29</v>
      </c>
      <c r="AE191">
        <v>10.29</v>
      </c>
      <c r="AF191">
        <v>10.29</v>
      </c>
      <c r="AG191">
        <v>10.29</v>
      </c>
      <c r="AH191">
        <v>70000</v>
      </c>
      <c r="AI191">
        <v>1600</v>
      </c>
      <c r="AJ191">
        <v>506</v>
      </c>
      <c r="AK191" t="s">
        <v>130</v>
      </c>
      <c r="AL191" t="s">
        <v>292</v>
      </c>
      <c r="AM191">
        <v>1</v>
      </c>
      <c r="AN191" s="2" t="s">
        <v>513</v>
      </c>
    </row>
    <row r="192" spans="1:40">
      <c r="A192">
        <v>604</v>
      </c>
      <c r="B192" s="40" t="s">
        <v>304</v>
      </c>
      <c r="C192">
        <v>0</v>
      </c>
      <c r="D192">
        <v>0.42</v>
      </c>
      <c r="E192">
        <v>2.48</v>
      </c>
      <c r="F192">
        <v>5.54</v>
      </c>
      <c r="G192">
        <v>7.58</v>
      </c>
      <c r="H192">
        <v>16.02</v>
      </c>
      <c r="I192">
        <v>0.09</v>
      </c>
      <c r="J192">
        <f t="shared" si="3"/>
        <v>178</v>
      </c>
      <c r="K192">
        <v>0</v>
      </c>
      <c r="L192">
        <v>0</v>
      </c>
      <c r="M192">
        <v>2</v>
      </c>
      <c r="N192">
        <v>2</v>
      </c>
      <c r="O192">
        <v>2.19</v>
      </c>
      <c r="P192">
        <v>2.19</v>
      </c>
      <c r="Q192">
        <v>2.64</v>
      </c>
      <c r="R192">
        <v>3.08</v>
      </c>
      <c r="S192">
        <v>3.83</v>
      </c>
      <c r="T192">
        <v>4.57</v>
      </c>
      <c r="U192">
        <v>0</v>
      </c>
      <c r="V192">
        <v>0</v>
      </c>
      <c r="W192">
        <v>9.7200000000000006</v>
      </c>
      <c r="X192">
        <v>14</v>
      </c>
      <c r="Y192">
        <v>15.6</v>
      </c>
      <c r="Z192">
        <v>16.02</v>
      </c>
      <c r="AA192">
        <v>16.02</v>
      </c>
      <c r="AB192">
        <v>16.02</v>
      </c>
      <c r="AC192">
        <v>16.02</v>
      </c>
      <c r="AD192">
        <v>16.02</v>
      </c>
      <c r="AE192">
        <v>16.02</v>
      </c>
      <c r="AF192">
        <v>16.02</v>
      </c>
      <c r="AG192">
        <v>16.02</v>
      </c>
      <c r="AH192">
        <v>90000</v>
      </c>
      <c r="AI192">
        <v>2200</v>
      </c>
      <c r="AJ192">
        <v>604</v>
      </c>
      <c r="AK192" t="s">
        <v>130</v>
      </c>
      <c r="AL192" t="s">
        <v>292</v>
      </c>
      <c r="AM192">
        <v>1</v>
      </c>
      <c r="AN192" s="2" t="s">
        <v>513</v>
      </c>
    </row>
    <row r="193" spans="1:40">
      <c r="A193">
        <v>461</v>
      </c>
      <c r="B193" s="40" t="s">
        <v>305</v>
      </c>
      <c r="C193">
        <v>2.92</v>
      </c>
      <c r="D193">
        <v>49.28</v>
      </c>
      <c r="E193">
        <v>110.19</v>
      </c>
      <c r="F193">
        <v>402.47</v>
      </c>
      <c r="G193">
        <v>124.87</v>
      </c>
      <c r="H193">
        <v>689.73</v>
      </c>
      <c r="I193">
        <v>5.65</v>
      </c>
      <c r="J193">
        <f t="shared" si="3"/>
        <v>122.07610619469025</v>
      </c>
      <c r="K193">
        <v>1.54</v>
      </c>
      <c r="L193">
        <v>1.85</v>
      </c>
      <c r="M193">
        <v>2.2599999999999998</v>
      </c>
      <c r="N193">
        <v>2.5</v>
      </c>
      <c r="O193">
        <v>2.5</v>
      </c>
      <c r="P193">
        <v>2.8</v>
      </c>
      <c r="Q193">
        <v>3.24</v>
      </c>
      <c r="R193">
        <v>3.56</v>
      </c>
      <c r="S193">
        <v>4.2</v>
      </c>
      <c r="T193">
        <v>7.47</v>
      </c>
      <c r="U193">
        <v>0</v>
      </c>
      <c r="V193">
        <v>95.44</v>
      </c>
      <c r="W193">
        <v>350.49</v>
      </c>
      <c r="X193">
        <v>590.85</v>
      </c>
      <c r="Y193">
        <v>637.74</v>
      </c>
      <c r="Z193">
        <v>659.54</v>
      </c>
      <c r="AA193">
        <v>680.31</v>
      </c>
      <c r="AB193">
        <v>689.73</v>
      </c>
      <c r="AC193">
        <v>689.73</v>
      </c>
      <c r="AD193">
        <v>689.73</v>
      </c>
      <c r="AE193">
        <v>689.73</v>
      </c>
      <c r="AF193">
        <v>689.73</v>
      </c>
      <c r="AG193">
        <v>689.73</v>
      </c>
      <c r="AH193">
        <v>5650000</v>
      </c>
      <c r="AI193">
        <v>44000</v>
      </c>
      <c r="AJ193">
        <v>461</v>
      </c>
      <c r="AK193" t="s">
        <v>130</v>
      </c>
      <c r="AL193" t="s">
        <v>306</v>
      </c>
      <c r="AM193">
        <v>1</v>
      </c>
      <c r="AN193" s="2" t="s">
        <v>514</v>
      </c>
    </row>
    <row r="194" spans="1:40">
      <c r="A194">
        <v>481</v>
      </c>
      <c r="B194" s="39" t="s">
        <v>307</v>
      </c>
      <c r="C194">
        <v>0</v>
      </c>
      <c r="D194">
        <v>11.46</v>
      </c>
      <c r="E194">
        <v>8.19</v>
      </c>
      <c r="F194">
        <v>3.34</v>
      </c>
      <c r="G194">
        <v>0</v>
      </c>
      <c r="H194">
        <v>22.99</v>
      </c>
      <c r="I194">
        <v>0.51</v>
      </c>
      <c r="J194">
        <f t="shared" si="3"/>
        <v>45.078431372549012</v>
      </c>
      <c r="K194">
        <v>4.75</v>
      </c>
      <c r="L194">
        <v>5.79</v>
      </c>
      <c r="M194">
        <v>7.78</v>
      </c>
      <c r="N194">
        <v>9.01</v>
      </c>
      <c r="O194">
        <v>10.78</v>
      </c>
      <c r="P194">
        <v>14.33</v>
      </c>
      <c r="Q194">
        <v>14.33</v>
      </c>
      <c r="R194">
        <v>14.33</v>
      </c>
      <c r="S194">
        <v>22.61</v>
      </c>
      <c r="T194">
        <v>22.61</v>
      </c>
      <c r="U194">
        <v>0</v>
      </c>
      <c r="V194">
        <v>0</v>
      </c>
      <c r="W194">
        <v>0</v>
      </c>
      <c r="X194">
        <v>0</v>
      </c>
      <c r="Y194">
        <v>2.08</v>
      </c>
      <c r="Z194">
        <v>3.33</v>
      </c>
      <c r="AA194">
        <v>3.33</v>
      </c>
      <c r="AB194">
        <v>6.57</v>
      </c>
      <c r="AC194">
        <v>6.57</v>
      </c>
      <c r="AD194">
        <v>7.92</v>
      </c>
      <c r="AE194">
        <v>9.86</v>
      </c>
      <c r="AF194">
        <v>13.14</v>
      </c>
      <c r="AG194">
        <v>13.14</v>
      </c>
      <c r="AH194">
        <v>510000</v>
      </c>
      <c r="AI194">
        <v>9000</v>
      </c>
      <c r="AJ194">
        <v>481</v>
      </c>
      <c r="AK194" t="s">
        <v>130</v>
      </c>
      <c r="AL194" t="s">
        <v>306</v>
      </c>
      <c r="AM194">
        <v>3</v>
      </c>
      <c r="AN194" s="2" t="s">
        <v>514</v>
      </c>
    </row>
    <row r="195" spans="1:40">
      <c r="A195">
        <v>442</v>
      </c>
      <c r="B195" s="40" t="s">
        <v>308</v>
      </c>
      <c r="C195">
        <v>0</v>
      </c>
      <c r="D195">
        <v>5.4</v>
      </c>
      <c r="E195">
        <v>8.2799999999999994</v>
      </c>
      <c r="F195">
        <v>39.47</v>
      </c>
      <c r="G195">
        <v>0</v>
      </c>
      <c r="H195">
        <v>53.15</v>
      </c>
      <c r="I195">
        <v>0.49</v>
      </c>
      <c r="J195">
        <f t="shared" si="3"/>
        <v>108.46938775510203</v>
      </c>
      <c r="K195">
        <v>2.8</v>
      </c>
      <c r="L195">
        <v>2.8</v>
      </c>
      <c r="M195">
        <v>3.06</v>
      </c>
      <c r="N195">
        <v>3.38</v>
      </c>
      <c r="O195">
        <v>3.55</v>
      </c>
      <c r="P195">
        <v>3.55</v>
      </c>
      <c r="Q195">
        <v>3.55</v>
      </c>
      <c r="R195">
        <v>4.2</v>
      </c>
      <c r="S195">
        <v>4.95</v>
      </c>
      <c r="T195">
        <v>7.21</v>
      </c>
      <c r="U195">
        <v>0</v>
      </c>
      <c r="V195">
        <v>0</v>
      </c>
      <c r="W195">
        <v>4.74</v>
      </c>
      <c r="X195">
        <v>39.130000000000003</v>
      </c>
      <c r="Y195">
        <v>47.08</v>
      </c>
      <c r="Z195">
        <v>50.3</v>
      </c>
      <c r="AA195">
        <v>50.3</v>
      </c>
      <c r="AB195">
        <v>52.18</v>
      </c>
      <c r="AC195">
        <v>53.15</v>
      </c>
      <c r="AD195">
        <v>53.15</v>
      </c>
      <c r="AE195">
        <v>53.15</v>
      </c>
      <c r="AF195">
        <v>53.15</v>
      </c>
      <c r="AG195">
        <v>53.15</v>
      </c>
      <c r="AH195">
        <v>490000</v>
      </c>
      <c r="AI195">
        <v>7400</v>
      </c>
      <c r="AJ195">
        <v>442</v>
      </c>
      <c r="AK195" t="s">
        <v>130</v>
      </c>
      <c r="AL195" t="s">
        <v>306</v>
      </c>
      <c r="AM195">
        <v>1</v>
      </c>
      <c r="AN195" s="2" t="s">
        <v>514</v>
      </c>
    </row>
    <row r="196" spans="1:40">
      <c r="A196">
        <v>489</v>
      </c>
      <c r="B196" s="40" t="s">
        <v>309</v>
      </c>
      <c r="C196">
        <v>0</v>
      </c>
      <c r="D196">
        <v>7.07</v>
      </c>
      <c r="E196">
        <v>13.76</v>
      </c>
      <c r="F196">
        <v>6.76</v>
      </c>
      <c r="G196">
        <v>3.82</v>
      </c>
      <c r="H196">
        <v>31.4</v>
      </c>
      <c r="I196">
        <v>0.44</v>
      </c>
      <c r="J196">
        <f t="shared" si="3"/>
        <v>71.36363636363636</v>
      </c>
      <c r="K196">
        <v>0</v>
      </c>
      <c r="L196">
        <v>2.94</v>
      </c>
      <c r="M196">
        <v>3.62</v>
      </c>
      <c r="N196">
        <v>4.42</v>
      </c>
      <c r="O196">
        <v>5.35</v>
      </c>
      <c r="P196">
        <v>6.64</v>
      </c>
      <c r="Q196">
        <v>7.55</v>
      </c>
      <c r="R196">
        <v>7.84</v>
      </c>
      <c r="S196">
        <v>11.39</v>
      </c>
      <c r="T196">
        <v>13.71</v>
      </c>
      <c r="U196">
        <v>0</v>
      </c>
      <c r="V196">
        <v>0</v>
      </c>
      <c r="W196">
        <v>5.79</v>
      </c>
      <c r="X196">
        <v>7.64</v>
      </c>
      <c r="Y196">
        <v>10.58</v>
      </c>
      <c r="Z196">
        <v>13.72</v>
      </c>
      <c r="AA196">
        <v>18.7</v>
      </c>
      <c r="AB196">
        <v>22.23</v>
      </c>
      <c r="AC196">
        <v>22.23</v>
      </c>
      <c r="AD196">
        <v>22.23</v>
      </c>
      <c r="AE196">
        <v>28.03</v>
      </c>
      <c r="AF196">
        <v>30.5</v>
      </c>
      <c r="AG196">
        <v>31.4</v>
      </c>
      <c r="AH196">
        <v>440000</v>
      </c>
      <c r="AI196">
        <v>6200</v>
      </c>
      <c r="AJ196">
        <v>489</v>
      </c>
      <c r="AK196" t="s">
        <v>130</v>
      </c>
      <c r="AL196" t="s">
        <v>306</v>
      </c>
      <c r="AM196">
        <v>2</v>
      </c>
      <c r="AN196" s="2" t="s">
        <v>514</v>
      </c>
    </row>
    <row r="197" spans="1:40">
      <c r="A197">
        <v>469</v>
      </c>
      <c r="B197" s="39" t="s">
        <v>310</v>
      </c>
      <c r="C197">
        <v>0</v>
      </c>
      <c r="D197">
        <v>8.67</v>
      </c>
      <c r="E197">
        <v>6.88</v>
      </c>
      <c r="F197">
        <v>0</v>
      </c>
      <c r="G197">
        <v>0</v>
      </c>
      <c r="H197">
        <v>15.56</v>
      </c>
      <c r="I197">
        <v>0.38</v>
      </c>
      <c r="J197">
        <f t="shared" si="3"/>
        <v>40.94736842105263</v>
      </c>
      <c r="K197">
        <v>8.93</v>
      </c>
      <c r="L197">
        <v>9.91</v>
      </c>
      <c r="M197">
        <v>10.82</v>
      </c>
      <c r="N197">
        <v>16.63</v>
      </c>
      <c r="O197">
        <v>16.63</v>
      </c>
      <c r="P197">
        <v>16.63</v>
      </c>
      <c r="Q197">
        <v>16.63</v>
      </c>
      <c r="R197">
        <v>16.63</v>
      </c>
      <c r="S197">
        <v>28.42</v>
      </c>
      <c r="T197">
        <v>28.42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1.36</v>
      </c>
      <c r="AD197">
        <v>2.58</v>
      </c>
      <c r="AE197">
        <v>3.66</v>
      </c>
      <c r="AF197">
        <v>3.66</v>
      </c>
      <c r="AG197">
        <v>6.2</v>
      </c>
      <c r="AH197">
        <v>380000</v>
      </c>
      <c r="AI197">
        <v>7000</v>
      </c>
      <c r="AJ197">
        <v>469</v>
      </c>
      <c r="AK197" t="s">
        <v>130</v>
      </c>
      <c r="AL197" t="s">
        <v>306</v>
      </c>
      <c r="AM197">
        <v>3</v>
      </c>
      <c r="AN197" s="2" t="s">
        <v>514</v>
      </c>
    </row>
    <row r="198" spans="1:40">
      <c r="A198">
        <v>486</v>
      </c>
      <c r="B198" s="40" t="s">
        <v>311</v>
      </c>
      <c r="C198">
        <v>0</v>
      </c>
      <c r="D198">
        <v>7.15</v>
      </c>
      <c r="E198">
        <v>10.23</v>
      </c>
      <c r="F198">
        <v>0</v>
      </c>
      <c r="G198">
        <v>0</v>
      </c>
      <c r="H198">
        <v>17.38</v>
      </c>
      <c r="I198">
        <v>0.37</v>
      </c>
      <c r="J198">
        <f t="shared" si="3"/>
        <v>46.972972972972968</v>
      </c>
      <c r="K198">
        <v>8.3800000000000008</v>
      </c>
      <c r="L198">
        <v>8.3800000000000008</v>
      </c>
      <c r="M198">
        <v>10.5</v>
      </c>
      <c r="N198">
        <v>10.5</v>
      </c>
      <c r="O198">
        <v>10.5</v>
      </c>
      <c r="P198">
        <v>13.66</v>
      </c>
      <c r="Q198">
        <v>13.66</v>
      </c>
      <c r="R198">
        <v>17.66</v>
      </c>
      <c r="S198">
        <v>17.66</v>
      </c>
      <c r="T198">
        <v>21.24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0.88</v>
      </c>
      <c r="AC198">
        <v>1.57</v>
      </c>
      <c r="AD198">
        <v>1.57</v>
      </c>
      <c r="AE198">
        <v>5.0199999999999996</v>
      </c>
      <c r="AF198">
        <v>8.69</v>
      </c>
      <c r="AG198">
        <v>13.43</v>
      </c>
      <c r="AH198">
        <v>370000</v>
      </c>
      <c r="AI198">
        <v>4800</v>
      </c>
      <c r="AJ198">
        <v>486</v>
      </c>
      <c r="AK198" t="s">
        <v>130</v>
      </c>
      <c r="AL198" t="s">
        <v>306</v>
      </c>
      <c r="AM198">
        <v>3</v>
      </c>
      <c r="AN198" s="2" t="s">
        <v>514</v>
      </c>
    </row>
    <row r="199" spans="1:40">
      <c r="A199">
        <v>498</v>
      </c>
      <c r="B199" s="39" t="s">
        <v>312</v>
      </c>
      <c r="C199">
        <v>0</v>
      </c>
      <c r="D199">
        <v>7.14</v>
      </c>
      <c r="E199">
        <v>8.8000000000000007</v>
      </c>
      <c r="F199">
        <v>0</v>
      </c>
      <c r="G199">
        <v>0</v>
      </c>
      <c r="H199">
        <v>15.93</v>
      </c>
      <c r="I199">
        <v>0.33</v>
      </c>
      <c r="J199">
        <f t="shared" si="3"/>
        <v>48.272727272727266</v>
      </c>
      <c r="K199">
        <v>8.5</v>
      </c>
      <c r="L199">
        <v>8.5</v>
      </c>
      <c r="M199">
        <v>9.67</v>
      </c>
      <c r="N199">
        <v>9.67</v>
      </c>
      <c r="O199">
        <v>11.21</v>
      </c>
      <c r="P199">
        <v>12.97</v>
      </c>
      <c r="Q199">
        <v>12.97</v>
      </c>
      <c r="R199">
        <v>16.010000000000002</v>
      </c>
      <c r="S199">
        <v>16.010000000000002</v>
      </c>
      <c r="T199">
        <v>21.85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4.54</v>
      </c>
      <c r="AE199">
        <v>6.38</v>
      </c>
      <c r="AF199">
        <v>8.6199999999999992</v>
      </c>
      <c r="AG199">
        <v>11.53</v>
      </c>
      <c r="AH199">
        <v>330000</v>
      </c>
      <c r="AI199">
        <v>5600</v>
      </c>
      <c r="AJ199">
        <v>498</v>
      </c>
      <c r="AK199" t="s">
        <v>130</v>
      </c>
      <c r="AL199" t="s">
        <v>306</v>
      </c>
      <c r="AM199">
        <v>3</v>
      </c>
      <c r="AN199" s="2" t="s">
        <v>514</v>
      </c>
    </row>
    <row r="200" spans="1:40">
      <c r="A200">
        <v>464</v>
      </c>
      <c r="B200" s="39" t="s">
        <v>313</v>
      </c>
      <c r="C200">
        <v>0</v>
      </c>
      <c r="D200">
        <v>2.88</v>
      </c>
      <c r="E200">
        <v>3.83</v>
      </c>
      <c r="F200">
        <v>3.51</v>
      </c>
      <c r="G200">
        <v>0</v>
      </c>
      <c r="H200">
        <v>10.220000000000001</v>
      </c>
      <c r="I200">
        <v>0.16</v>
      </c>
      <c r="J200">
        <f t="shared" si="3"/>
        <v>63.875</v>
      </c>
      <c r="K200">
        <v>0</v>
      </c>
      <c r="L200">
        <v>4.25</v>
      </c>
      <c r="M200">
        <v>4.25</v>
      </c>
      <c r="N200">
        <v>4.49</v>
      </c>
      <c r="O200">
        <v>4.79</v>
      </c>
      <c r="P200">
        <v>5.69</v>
      </c>
      <c r="Q200">
        <v>6.08</v>
      </c>
      <c r="R200">
        <v>6.46</v>
      </c>
      <c r="S200">
        <v>10.06</v>
      </c>
      <c r="T200">
        <v>10.06</v>
      </c>
      <c r="U200">
        <v>0</v>
      </c>
      <c r="V200">
        <v>0</v>
      </c>
      <c r="W200">
        <v>0</v>
      </c>
      <c r="X200">
        <v>0</v>
      </c>
      <c r="Y200">
        <v>4.6100000000000003</v>
      </c>
      <c r="Z200">
        <v>6.08</v>
      </c>
      <c r="AA200">
        <v>7.34</v>
      </c>
      <c r="AB200">
        <v>8.26</v>
      </c>
      <c r="AC200">
        <v>8.26</v>
      </c>
      <c r="AD200">
        <v>8.26</v>
      </c>
      <c r="AE200">
        <v>8.99</v>
      </c>
      <c r="AF200">
        <v>8.99</v>
      </c>
      <c r="AG200">
        <v>10.220000000000001</v>
      </c>
      <c r="AH200">
        <v>160000</v>
      </c>
      <c r="AI200">
        <v>3600</v>
      </c>
      <c r="AJ200">
        <v>464</v>
      </c>
      <c r="AK200" t="s">
        <v>130</v>
      </c>
      <c r="AL200" t="s">
        <v>306</v>
      </c>
      <c r="AM200">
        <v>2</v>
      </c>
      <c r="AN200" s="2" t="s">
        <v>514</v>
      </c>
    </row>
    <row r="201" spans="1:40">
      <c r="A201">
        <v>275</v>
      </c>
      <c r="B201" s="39" t="s">
        <v>314</v>
      </c>
      <c r="C201">
        <v>0</v>
      </c>
      <c r="D201">
        <v>22.4</v>
      </c>
      <c r="E201">
        <v>60.6</v>
      </c>
      <c r="F201">
        <v>104.12</v>
      </c>
      <c r="G201">
        <v>24.93</v>
      </c>
      <c r="H201">
        <v>212.05</v>
      </c>
      <c r="I201">
        <v>1.99</v>
      </c>
      <c r="J201">
        <f t="shared" si="3"/>
        <v>106.55778894472363</v>
      </c>
      <c r="K201">
        <v>2.09</v>
      </c>
      <c r="L201">
        <v>2.44</v>
      </c>
      <c r="M201">
        <v>2.8</v>
      </c>
      <c r="N201">
        <v>3.14</v>
      </c>
      <c r="O201">
        <v>3.6</v>
      </c>
      <c r="P201">
        <v>3.93</v>
      </c>
      <c r="Q201">
        <v>4.4000000000000004</v>
      </c>
      <c r="R201">
        <v>4.8099999999999996</v>
      </c>
      <c r="S201">
        <v>5.9</v>
      </c>
      <c r="T201">
        <v>8.51</v>
      </c>
      <c r="U201">
        <v>0</v>
      </c>
      <c r="V201">
        <v>0</v>
      </c>
      <c r="W201">
        <v>69.290000000000006</v>
      </c>
      <c r="X201">
        <v>121.48</v>
      </c>
      <c r="Y201">
        <v>155.36000000000001</v>
      </c>
      <c r="Z201">
        <v>187.04</v>
      </c>
      <c r="AA201">
        <v>192.87</v>
      </c>
      <c r="AB201">
        <v>201.89</v>
      </c>
      <c r="AC201">
        <v>212.05</v>
      </c>
      <c r="AD201">
        <v>212.05</v>
      </c>
      <c r="AE201">
        <v>212.05</v>
      </c>
      <c r="AF201">
        <v>212.05</v>
      </c>
      <c r="AG201">
        <v>212.05</v>
      </c>
      <c r="AH201">
        <v>1990000</v>
      </c>
      <c r="AI201">
        <v>21400</v>
      </c>
      <c r="AJ201">
        <v>275</v>
      </c>
      <c r="AK201" t="s">
        <v>130</v>
      </c>
      <c r="AL201" t="s">
        <v>315</v>
      </c>
      <c r="AM201">
        <v>1</v>
      </c>
      <c r="AN201" s="2" t="s">
        <v>529</v>
      </c>
    </row>
    <row r="202" spans="1:40">
      <c r="A202">
        <v>155</v>
      </c>
      <c r="B202" s="39" t="s">
        <v>316</v>
      </c>
      <c r="C202">
        <v>0</v>
      </c>
      <c r="D202">
        <v>7.59</v>
      </c>
      <c r="E202">
        <v>10.3</v>
      </c>
      <c r="F202">
        <v>5.16</v>
      </c>
      <c r="G202">
        <v>0</v>
      </c>
      <c r="H202">
        <v>23.05</v>
      </c>
      <c r="I202">
        <v>0.42</v>
      </c>
      <c r="J202">
        <f t="shared" si="3"/>
        <v>54.880952380952387</v>
      </c>
      <c r="K202">
        <v>4.75</v>
      </c>
      <c r="L202">
        <v>5.17</v>
      </c>
      <c r="M202">
        <v>6.07</v>
      </c>
      <c r="N202">
        <v>6.84</v>
      </c>
      <c r="O202">
        <v>8.15</v>
      </c>
      <c r="P202">
        <v>8.7899999999999991</v>
      </c>
      <c r="Q202">
        <v>10.45</v>
      </c>
      <c r="R202">
        <v>10.45</v>
      </c>
      <c r="S202">
        <v>13.58</v>
      </c>
      <c r="T202">
        <v>15.07</v>
      </c>
      <c r="U202">
        <v>0</v>
      </c>
      <c r="V202">
        <v>0</v>
      </c>
      <c r="W202">
        <v>0</v>
      </c>
      <c r="X202">
        <v>0</v>
      </c>
      <c r="Y202">
        <v>2.23</v>
      </c>
      <c r="Z202">
        <v>3.87</v>
      </c>
      <c r="AA202">
        <v>8.1300000000000008</v>
      </c>
      <c r="AB202">
        <v>10.78</v>
      </c>
      <c r="AC202">
        <v>12.6</v>
      </c>
      <c r="AD202">
        <v>12.6</v>
      </c>
      <c r="AE202">
        <v>15.37</v>
      </c>
      <c r="AF202">
        <v>19.57</v>
      </c>
      <c r="AG202">
        <v>20.75</v>
      </c>
      <c r="AH202">
        <v>420000</v>
      </c>
      <c r="AI202">
        <v>9200</v>
      </c>
      <c r="AJ202">
        <v>155</v>
      </c>
      <c r="AK202" t="s">
        <v>130</v>
      </c>
      <c r="AL202" t="s">
        <v>315</v>
      </c>
      <c r="AM202">
        <v>2</v>
      </c>
      <c r="AN202" s="2" t="s">
        <v>529</v>
      </c>
    </row>
    <row r="203" spans="1:40">
      <c r="A203">
        <v>98</v>
      </c>
      <c r="B203" s="40" t="s">
        <v>317</v>
      </c>
      <c r="C203">
        <v>0</v>
      </c>
      <c r="D203">
        <v>8.65</v>
      </c>
      <c r="E203">
        <v>7.09</v>
      </c>
      <c r="F203">
        <v>3.09</v>
      </c>
      <c r="G203">
        <v>0</v>
      </c>
      <c r="H203">
        <v>18.829999999999998</v>
      </c>
      <c r="I203">
        <v>0.39</v>
      </c>
      <c r="J203">
        <f t="shared" si="3"/>
        <v>48.282051282051277</v>
      </c>
      <c r="K203">
        <v>5.25</v>
      </c>
      <c r="L203">
        <v>5.81</v>
      </c>
      <c r="M203">
        <v>6.53</v>
      </c>
      <c r="N203">
        <v>6.53</v>
      </c>
      <c r="O203">
        <v>8.44</v>
      </c>
      <c r="P203">
        <v>8.44</v>
      </c>
      <c r="Q203">
        <v>12.67</v>
      </c>
      <c r="R203">
        <v>12.67</v>
      </c>
      <c r="S203">
        <v>19.059999999999999</v>
      </c>
      <c r="T203">
        <v>19.059999999999999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3.09</v>
      </c>
      <c r="AA203">
        <v>5.42</v>
      </c>
      <c r="AB203">
        <v>8.5</v>
      </c>
      <c r="AC203">
        <v>9.14</v>
      </c>
      <c r="AD203">
        <v>9.14</v>
      </c>
      <c r="AE203">
        <v>9.14</v>
      </c>
      <c r="AF203">
        <v>12.27</v>
      </c>
      <c r="AG203">
        <v>16.010000000000002</v>
      </c>
      <c r="AH203">
        <v>390000</v>
      </c>
      <c r="AI203">
        <v>9200</v>
      </c>
      <c r="AJ203">
        <v>98</v>
      </c>
      <c r="AK203" t="s">
        <v>130</v>
      </c>
      <c r="AL203" t="s">
        <v>315</v>
      </c>
      <c r="AM203">
        <v>3</v>
      </c>
      <c r="AN203" s="2" t="s">
        <v>529</v>
      </c>
    </row>
    <row r="204" spans="1:40">
      <c r="A204">
        <v>179</v>
      </c>
      <c r="B204" s="40" t="s">
        <v>318</v>
      </c>
      <c r="C204">
        <v>0</v>
      </c>
      <c r="D204">
        <v>8.76</v>
      </c>
      <c r="E204">
        <v>4.03</v>
      </c>
      <c r="F204">
        <v>0</v>
      </c>
      <c r="G204">
        <v>0</v>
      </c>
      <c r="H204">
        <v>12.79</v>
      </c>
      <c r="I204">
        <v>0.32</v>
      </c>
      <c r="J204">
        <f t="shared" si="3"/>
        <v>39.96875</v>
      </c>
      <c r="K204">
        <v>9.5</v>
      </c>
      <c r="L204">
        <v>11.55</v>
      </c>
      <c r="M204">
        <v>12.77</v>
      </c>
      <c r="N204">
        <v>12.77</v>
      </c>
      <c r="O204">
        <v>12.77</v>
      </c>
      <c r="P204">
        <v>12.77</v>
      </c>
      <c r="Q204">
        <v>20.239999999999998</v>
      </c>
      <c r="R204">
        <v>20.239999999999998</v>
      </c>
      <c r="S204">
        <v>20.239999999999998</v>
      </c>
      <c r="T204">
        <v>27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0.85</v>
      </c>
      <c r="AE204">
        <v>2.42</v>
      </c>
      <c r="AF204">
        <v>2.99</v>
      </c>
      <c r="AG204">
        <v>2.99</v>
      </c>
      <c r="AH204">
        <v>320000</v>
      </c>
      <c r="AI204">
        <v>4200</v>
      </c>
      <c r="AJ204">
        <v>179</v>
      </c>
      <c r="AK204" t="s">
        <v>130</v>
      </c>
      <c r="AL204" t="s">
        <v>315</v>
      </c>
      <c r="AM204">
        <v>3</v>
      </c>
      <c r="AN204" s="2" t="s">
        <v>529</v>
      </c>
    </row>
    <row r="205" spans="1:40">
      <c r="A205">
        <v>262</v>
      </c>
      <c r="B205" s="39" t="s">
        <v>319</v>
      </c>
      <c r="C205">
        <v>0</v>
      </c>
      <c r="D205">
        <v>7.66</v>
      </c>
      <c r="E205">
        <v>5.08</v>
      </c>
      <c r="F205">
        <v>0</v>
      </c>
      <c r="G205">
        <v>0</v>
      </c>
      <c r="H205">
        <v>12.74</v>
      </c>
      <c r="I205">
        <v>0.3</v>
      </c>
      <c r="J205">
        <f t="shared" si="3"/>
        <v>42.466666666666669</v>
      </c>
      <c r="K205">
        <v>8.5</v>
      </c>
      <c r="L205">
        <v>9.15</v>
      </c>
      <c r="M205">
        <v>10.74</v>
      </c>
      <c r="N205">
        <v>11.9</v>
      </c>
      <c r="O205">
        <v>11.9</v>
      </c>
      <c r="P205">
        <v>11.9</v>
      </c>
      <c r="Q205">
        <v>17.63</v>
      </c>
      <c r="R205">
        <v>17.63</v>
      </c>
      <c r="S205">
        <v>24.13</v>
      </c>
      <c r="T205">
        <v>24.13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0.75</v>
      </c>
      <c r="AD205">
        <v>2.69</v>
      </c>
      <c r="AE205">
        <v>4.3899999999999997</v>
      </c>
      <c r="AF205">
        <v>4.3899999999999997</v>
      </c>
      <c r="AG205">
        <v>7.8</v>
      </c>
      <c r="AH205">
        <v>300000</v>
      </c>
      <c r="AI205">
        <v>5400</v>
      </c>
      <c r="AJ205">
        <v>262</v>
      </c>
      <c r="AK205" t="s">
        <v>130</v>
      </c>
      <c r="AL205" t="s">
        <v>315</v>
      </c>
      <c r="AM205">
        <v>3</v>
      </c>
      <c r="AN205" s="2" t="s">
        <v>529</v>
      </c>
    </row>
    <row r="206" spans="1:40">
      <c r="A206">
        <v>307</v>
      </c>
      <c r="B206" s="40" t="s">
        <v>320</v>
      </c>
      <c r="C206">
        <v>0</v>
      </c>
      <c r="D206">
        <v>5.35</v>
      </c>
      <c r="E206">
        <v>6.41</v>
      </c>
      <c r="F206">
        <v>0</v>
      </c>
      <c r="G206">
        <v>0</v>
      </c>
      <c r="H206">
        <v>11.76</v>
      </c>
      <c r="I206">
        <v>0.27</v>
      </c>
      <c r="J206">
        <f t="shared" si="3"/>
        <v>43.55555555555555</v>
      </c>
      <c r="K206">
        <v>8.5</v>
      </c>
      <c r="L206">
        <v>8.5</v>
      </c>
      <c r="M206">
        <v>9.5299999999999994</v>
      </c>
      <c r="N206">
        <v>9.5299999999999994</v>
      </c>
      <c r="O206">
        <v>10.77</v>
      </c>
      <c r="P206">
        <v>11.95</v>
      </c>
      <c r="Q206">
        <v>13.89</v>
      </c>
      <c r="R206">
        <v>13.89</v>
      </c>
      <c r="S206">
        <v>13.89</v>
      </c>
      <c r="T206">
        <v>21.49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0.97</v>
      </c>
      <c r="AD206">
        <v>3.36</v>
      </c>
      <c r="AE206">
        <v>6.84</v>
      </c>
      <c r="AF206">
        <v>8.0299999999999994</v>
      </c>
      <c r="AG206">
        <v>8.0299999999999994</v>
      </c>
      <c r="AH206">
        <v>270000</v>
      </c>
      <c r="AI206">
        <v>5800</v>
      </c>
      <c r="AJ206">
        <v>307</v>
      </c>
      <c r="AK206" t="s">
        <v>130</v>
      </c>
      <c r="AL206" t="s">
        <v>315</v>
      </c>
      <c r="AM206">
        <v>3</v>
      </c>
      <c r="AN206" s="2" t="s">
        <v>529</v>
      </c>
    </row>
    <row r="207" spans="1:40">
      <c r="A207">
        <v>294</v>
      </c>
      <c r="B207" s="40" t="s">
        <v>321</v>
      </c>
      <c r="C207">
        <v>0</v>
      </c>
      <c r="D207">
        <v>5.37</v>
      </c>
      <c r="E207">
        <v>2.54</v>
      </c>
      <c r="F207">
        <v>8.26</v>
      </c>
      <c r="G207">
        <v>0</v>
      </c>
      <c r="H207">
        <v>16.170000000000002</v>
      </c>
      <c r="I207">
        <v>0.26</v>
      </c>
      <c r="J207">
        <f t="shared" ref="J207:J270" si="4">H207/I207</f>
        <v>62.192307692307693</v>
      </c>
      <c r="K207">
        <v>0</v>
      </c>
      <c r="L207">
        <v>4.75</v>
      </c>
      <c r="M207">
        <v>4.75</v>
      </c>
      <c r="N207">
        <v>5.08</v>
      </c>
      <c r="O207">
        <v>5.36</v>
      </c>
      <c r="P207">
        <v>5.7</v>
      </c>
      <c r="Q207">
        <v>7.18</v>
      </c>
      <c r="R207">
        <v>8.9</v>
      </c>
      <c r="S207">
        <v>8.9</v>
      </c>
      <c r="T207">
        <v>14.24</v>
      </c>
      <c r="U207">
        <v>0</v>
      </c>
      <c r="V207">
        <v>0</v>
      </c>
      <c r="W207">
        <v>0</v>
      </c>
      <c r="X207">
        <v>0</v>
      </c>
      <c r="Y207">
        <v>1.87</v>
      </c>
      <c r="Z207">
        <v>8.26</v>
      </c>
      <c r="AA207">
        <v>10.8</v>
      </c>
      <c r="AB207">
        <v>11.28</v>
      </c>
      <c r="AC207">
        <v>12.48</v>
      </c>
      <c r="AD207">
        <v>12.48</v>
      </c>
      <c r="AE207">
        <v>12.48</v>
      </c>
      <c r="AF207">
        <v>15.08</v>
      </c>
      <c r="AG207">
        <v>16.170000000000002</v>
      </c>
      <c r="AH207">
        <v>260000</v>
      </c>
      <c r="AI207">
        <v>5200</v>
      </c>
      <c r="AJ207">
        <v>294</v>
      </c>
      <c r="AK207" t="s">
        <v>130</v>
      </c>
      <c r="AL207" t="s">
        <v>315</v>
      </c>
      <c r="AM207">
        <v>2</v>
      </c>
      <c r="AN207" s="2" t="s">
        <v>529</v>
      </c>
    </row>
    <row r="208" spans="1:40">
      <c r="A208">
        <v>496</v>
      </c>
      <c r="B208" s="39" t="s">
        <v>322</v>
      </c>
      <c r="C208">
        <v>5.2</v>
      </c>
      <c r="D208">
        <v>58.9</v>
      </c>
      <c r="E208">
        <v>153.94999999999999</v>
      </c>
      <c r="F208">
        <v>33.78</v>
      </c>
      <c r="G208">
        <v>17.420000000000002</v>
      </c>
      <c r="H208">
        <v>269.25</v>
      </c>
      <c r="I208">
        <v>5.03</v>
      </c>
      <c r="J208">
        <f t="shared" si="4"/>
        <v>53.528827037773354</v>
      </c>
      <c r="K208">
        <v>1.97</v>
      </c>
      <c r="L208">
        <v>3.38</v>
      </c>
      <c r="M208">
        <v>4.18</v>
      </c>
      <c r="N208">
        <v>5.53</v>
      </c>
      <c r="O208">
        <v>6.31</v>
      </c>
      <c r="P208">
        <v>7.08</v>
      </c>
      <c r="Q208">
        <v>7.97</v>
      </c>
      <c r="R208">
        <v>9.0299999999999994</v>
      </c>
      <c r="S208">
        <v>11.01</v>
      </c>
      <c r="T208">
        <v>19.29</v>
      </c>
      <c r="U208">
        <v>0</v>
      </c>
      <c r="V208">
        <v>22.96</v>
      </c>
      <c r="W208">
        <v>39.51</v>
      </c>
      <c r="X208">
        <v>51.21</v>
      </c>
      <c r="Y208">
        <v>87.43</v>
      </c>
      <c r="Z208">
        <v>106.48</v>
      </c>
      <c r="AA208">
        <v>132.44999999999999</v>
      </c>
      <c r="AB208">
        <v>182.45</v>
      </c>
      <c r="AC208">
        <v>182.45</v>
      </c>
      <c r="AD208">
        <v>203.97</v>
      </c>
      <c r="AE208">
        <v>232.74</v>
      </c>
      <c r="AF208">
        <v>255.52</v>
      </c>
      <c r="AG208">
        <v>269.25</v>
      </c>
      <c r="AH208">
        <v>5030000</v>
      </c>
      <c r="AI208">
        <v>33000</v>
      </c>
      <c r="AJ208">
        <v>496</v>
      </c>
      <c r="AK208" t="s">
        <v>130</v>
      </c>
      <c r="AL208" t="s">
        <v>323</v>
      </c>
      <c r="AM208">
        <v>2</v>
      </c>
      <c r="AN208" s="2" t="s">
        <v>525</v>
      </c>
    </row>
    <row r="209" spans="1:40">
      <c r="A209">
        <v>519</v>
      </c>
      <c r="B209" s="40" t="s">
        <v>324</v>
      </c>
      <c r="C209">
        <v>0.7</v>
      </c>
      <c r="D209">
        <v>24.79</v>
      </c>
      <c r="E209">
        <v>56.96</v>
      </c>
      <c r="F209">
        <v>64.03</v>
      </c>
      <c r="G209">
        <v>0</v>
      </c>
      <c r="H209">
        <v>146.47</v>
      </c>
      <c r="I209">
        <v>2</v>
      </c>
      <c r="J209">
        <f t="shared" si="4"/>
        <v>73.234999999999999</v>
      </c>
      <c r="K209">
        <v>3.08</v>
      </c>
      <c r="L209">
        <v>3.52</v>
      </c>
      <c r="M209">
        <v>3.96</v>
      </c>
      <c r="N209">
        <v>4.33</v>
      </c>
      <c r="O209">
        <v>4.95</v>
      </c>
      <c r="P209">
        <v>5.47</v>
      </c>
      <c r="Q209">
        <v>5.98</v>
      </c>
      <c r="R209">
        <v>6.81</v>
      </c>
      <c r="S209">
        <v>8.99</v>
      </c>
      <c r="T209">
        <v>13.71</v>
      </c>
      <c r="U209">
        <v>0</v>
      </c>
      <c r="V209">
        <v>0</v>
      </c>
      <c r="W209">
        <v>2.64</v>
      </c>
      <c r="X209">
        <v>37.21</v>
      </c>
      <c r="Y209">
        <v>71.58</v>
      </c>
      <c r="Z209">
        <v>97.75</v>
      </c>
      <c r="AA209">
        <v>113.22</v>
      </c>
      <c r="AB209">
        <v>120.33</v>
      </c>
      <c r="AC209">
        <v>131.72999999999999</v>
      </c>
      <c r="AD209">
        <v>131.72999999999999</v>
      </c>
      <c r="AE209">
        <v>139.97</v>
      </c>
      <c r="AF209">
        <v>146.47</v>
      </c>
      <c r="AG209">
        <v>146.47</v>
      </c>
      <c r="AH209">
        <v>1999999.99</v>
      </c>
      <c r="AI209">
        <v>21400</v>
      </c>
      <c r="AJ209">
        <v>519</v>
      </c>
      <c r="AK209" t="s">
        <v>130</v>
      </c>
      <c r="AL209" t="s">
        <v>323</v>
      </c>
      <c r="AM209">
        <v>2</v>
      </c>
      <c r="AN209" s="2" t="s">
        <v>525</v>
      </c>
    </row>
    <row r="210" spans="1:40">
      <c r="A210">
        <v>538</v>
      </c>
      <c r="B210" s="40" t="s">
        <v>325</v>
      </c>
      <c r="C210">
        <v>0</v>
      </c>
      <c r="D210">
        <v>19.29</v>
      </c>
      <c r="E210">
        <v>43.8</v>
      </c>
      <c r="F210">
        <v>20.170000000000002</v>
      </c>
      <c r="G210">
        <v>9.43</v>
      </c>
      <c r="H210">
        <v>92.68</v>
      </c>
      <c r="I210">
        <v>1.3</v>
      </c>
      <c r="J210">
        <f t="shared" si="4"/>
        <v>71.292307692307702</v>
      </c>
      <c r="K210">
        <v>0</v>
      </c>
      <c r="L210">
        <v>2.96</v>
      </c>
      <c r="M210">
        <v>3.96</v>
      </c>
      <c r="N210">
        <v>3.96</v>
      </c>
      <c r="O210">
        <v>5.4</v>
      </c>
      <c r="P210">
        <v>6.1</v>
      </c>
      <c r="Q210">
        <v>6.51</v>
      </c>
      <c r="R210">
        <v>7.59</v>
      </c>
      <c r="S210">
        <v>9.6999999999999993</v>
      </c>
      <c r="T210">
        <v>12.22</v>
      </c>
      <c r="U210">
        <v>9.43</v>
      </c>
      <c r="V210">
        <v>9.43</v>
      </c>
      <c r="W210">
        <v>17.55</v>
      </c>
      <c r="X210">
        <v>24.54</v>
      </c>
      <c r="Y210">
        <v>24.54</v>
      </c>
      <c r="Z210">
        <v>41.23</v>
      </c>
      <c r="AA210">
        <v>65.13</v>
      </c>
      <c r="AB210">
        <v>71.17</v>
      </c>
      <c r="AC210">
        <v>71.17</v>
      </c>
      <c r="AD210">
        <v>80.98</v>
      </c>
      <c r="AE210">
        <v>80.98</v>
      </c>
      <c r="AF210">
        <v>88.34</v>
      </c>
      <c r="AG210">
        <v>92.68</v>
      </c>
      <c r="AH210">
        <v>1300000</v>
      </c>
      <c r="AI210">
        <v>19400</v>
      </c>
      <c r="AJ210">
        <v>538</v>
      </c>
      <c r="AK210" t="s">
        <v>130</v>
      </c>
      <c r="AL210" t="s">
        <v>323</v>
      </c>
      <c r="AM210">
        <v>2</v>
      </c>
      <c r="AN210" s="2" t="s">
        <v>525</v>
      </c>
    </row>
    <row r="211" spans="1:40">
      <c r="A211">
        <v>522</v>
      </c>
      <c r="B211" s="40" t="s">
        <v>326</v>
      </c>
      <c r="C211">
        <v>0.32</v>
      </c>
      <c r="D211">
        <v>16.079999999999998</v>
      </c>
      <c r="E211">
        <v>12.37</v>
      </c>
      <c r="F211">
        <v>5.27</v>
      </c>
      <c r="G211">
        <v>0</v>
      </c>
      <c r="H211">
        <v>34.049999999999997</v>
      </c>
      <c r="I211">
        <v>0.78</v>
      </c>
      <c r="J211">
        <f t="shared" si="4"/>
        <v>43.653846153846146</v>
      </c>
      <c r="K211">
        <v>5.75</v>
      </c>
      <c r="L211">
        <v>6.56</v>
      </c>
      <c r="M211">
        <v>7.3</v>
      </c>
      <c r="N211">
        <v>7.75</v>
      </c>
      <c r="O211">
        <v>9.64</v>
      </c>
      <c r="P211">
        <v>9.64</v>
      </c>
      <c r="Q211">
        <v>13.24</v>
      </c>
      <c r="R211">
        <v>13.24</v>
      </c>
      <c r="S211">
        <v>20.53</v>
      </c>
      <c r="T211">
        <v>20.53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1.22</v>
      </c>
      <c r="AA211">
        <v>5.27</v>
      </c>
      <c r="AB211">
        <v>10.71</v>
      </c>
      <c r="AC211">
        <v>14.79</v>
      </c>
      <c r="AD211">
        <v>16.77</v>
      </c>
      <c r="AE211">
        <v>16.77</v>
      </c>
      <c r="AF211">
        <v>21.91</v>
      </c>
      <c r="AG211">
        <v>21.91</v>
      </c>
      <c r="AH211">
        <v>780000</v>
      </c>
      <c r="AI211">
        <v>13200</v>
      </c>
      <c r="AJ211">
        <v>522</v>
      </c>
      <c r="AK211" t="s">
        <v>130</v>
      </c>
      <c r="AL211" t="s">
        <v>323</v>
      </c>
      <c r="AM211">
        <v>3</v>
      </c>
      <c r="AN211" s="2" t="s">
        <v>525</v>
      </c>
    </row>
    <row r="212" spans="1:40">
      <c r="A212">
        <v>488</v>
      </c>
      <c r="B212" s="39" t="s">
        <v>327</v>
      </c>
      <c r="C212">
        <v>0</v>
      </c>
      <c r="D212">
        <v>13.04</v>
      </c>
      <c r="E212">
        <v>18</v>
      </c>
      <c r="F212">
        <v>0</v>
      </c>
      <c r="G212">
        <v>0</v>
      </c>
      <c r="H212">
        <v>31.04</v>
      </c>
      <c r="I212">
        <v>0.69</v>
      </c>
      <c r="J212">
        <f t="shared" si="4"/>
        <v>44.985507246376812</v>
      </c>
      <c r="K212">
        <v>7.5</v>
      </c>
      <c r="L212">
        <v>9.81</v>
      </c>
      <c r="M212">
        <v>9.81</v>
      </c>
      <c r="N212">
        <v>13.96</v>
      </c>
      <c r="O212">
        <v>13.96</v>
      </c>
      <c r="P212">
        <v>13.96</v>
      </c>
      <c r="Q212">
        <v>18.52</v>
      </c>
      <c r="R212">
        <v>18.52</v>
      </c>
      <c r="S212">
        <v>23.65</v>
      </c>
      <c r="T212">
        <v>23.65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0.84</v>
      </c>
      <c r="AD212">
        <v>5.92</v>
      </c>
      <c r="AE212">
        <v>5.92</v>
      </c>
      <c r="AF212">
        <v>12.02</v>
      </c>
      <c r="AG212">
        <v>20.47</v>
      </c>
      <c r="AH212">
        <v>690000</v>
      </c>
      <c r="AI212">
        <v>10400</v>
      </c>
      <c r="AJ212">
        <v>488</v>
      </c>
      <c r="AK212" t="s">
        <v>130</v>
      </c>
      <c r="AL212" t="s">
        <v>323</v>
      </c>
      <c r="AM212">
        <v>3</v>
      </c>
      <c r="AN212" s="2" t="s">
        <v>525</v>
      </c>
    </row>
    <row r="213" spans="1:40">
      <c r="A213">
        <v>535</v>
      </c>
      <c r="B213" s="39" t="s">
        <v>328</v>
      </c>
      <c r="C213">
        <v>0</v>
      </c>
      <c r="D213">
        <v>14.09</v>
      </c>
      <c r="E213">
        <v>10.43</v>
      </c>
      <c r="F213">
        <v>0</v>
      </c>
      <c r="G213">
        <v>0</v>
      </c>
      <c r="H213">
        <v>24.51</v>
      </c>
      <c r="I213">
        <v>0.59</v>
      </c>
      <c r="J213">
        <f t="shared" si="4"/>
        <v>41.542372881355938</v>
      </c>
      <c r="K213">
        <v>9.5</v>
      </c>
      <c r="L213">
        <v>10.39</v>
      </c>
      <c r="M213">
        <v>11.84</v>
      </c>
      <c r="N213">
        <v>13.52</v>
      </c>
      <c r="O213">
        <v>13.52</v>
      </c>
      <c r="P213">
        <v>13.52</v>
      </c>
      <c r="Q213">
        <v>18</v>
      </c>
      <c r="R213">
        <v>18</v>
      </c>
      <c r="S213">
        <v>18</v>
      </c>
      <c r="T213">
        <v>24.56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1.66</v>
      </c>
      <c r="AE213">
        <v>7.02</v>
      </c>
      <c r="AF213">
        <v>9.65</v>
      </c>
      <c r="AG213">
        <v>15.83</v>
      </c>
      <c r="AH213">
        <v>590000</v>
      </c>
      <c r="AI213">
        <v>9600</v>
      </c>
      <c r="AJ213">
        <v>535</v>
      </c>
      <c r="AK213" t="s">
        <v>130</v>
      </c>
      <c r="AL213" t="s">
        <v>323</v>
      </c>
      <c r="AM213">
        <v>3</v>
      </c>
      <c r="AN213" s="2" t="s">
        <v>525</v>
      </c>
    </row>
    <row r="214" spans="1:40">
      <c r="A214">
        <v>514</v>
      </c>
      <c r="B214" s="39" t="s">
        <v>329</v>
      </c>
      <c r="C214">
        <v>0</v>
      </c>
      <c r="D214">
        <v>9.8800000000000008</v>
      </c>
      <c r="E214">
        <v>7.55</v>
      </c>
      <c r="F214">
        <v>3.87</v>
      </c>
      <c r="G214">
        <v>0</v>
      </c>
      <c r="H214">
        <v>21.3</v>
      </c>
      <c r="I214">
        <v>0.45</v>
      </c>
      <c r="J214">
        <f t="shared" si="4"/>
        <v>47.333333333333336</v>
      </c>
      <c r="K214">
        <v>6.5</v>
      </c>
      <c r="L214">
        <v>6.5</v>
      </c>
      <c r="M214">
        <v>7.23</v>
      </c>
      <c r="N214">
        <v>7.71</v>
      </c>
      <c r="O214">
        <v>9.1</v>
      </c>
      <c r="P214">
        <v>9.5299999999999994</v>
      </c>
      <c r="Q214">
        <v>9.5299999999999994</v>
      </c>
      <c r="R214">
        <v>13.89</v>
      </c>
      <c r="S214">
        <v>13.89</v>
      </c>
      <c r="T214">
        <v>20.65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1.35</v>
      </c>
      <c r="AB214">
        <v>8.69</v>
      </c>
      <c r="AC214">
        <v>8.69</v>
      </c>
      <c r="AD214">
        <v>10.88</v>
      </c>
      <c r="AE214">
        <v>10.88</v>
      </c>
      <c r="AF214">
        <v>15.15</v>
      </c>
      <c r="AG214">
        <v>15.15</v>
      </c>
      <c r="AH214">
        <v>450000</v>
      </c>
      <c r="AI214">
        <v>7800</v>
      </c>
      <c r="AJ214">
        <v>514</v>
      </c>
      <c r="AK214" t="s">
        <v>130</v>
      </c>
      <c r="AL214" t="s">
        <v>323</v>
      </c>
      <c r="AM214">
        <v>3</v>
      </c>
      <c r="AN214" s="2" t="s">
        <v>525</v>
      </c>
    </row>
    <row r="215" spans="1:40">
      <c r="A215">
        <v>515</v>
      </c>
      <c r="B215" s="40" t="s">
        <v>330</v>
      </c>
      <c r="C215">
        <v>0</v>
      </c>
      <c r="D215">
        <v>8.81</v>
      </c>
      <c r="E215">
        <v>11.72</v>
      </c>
      <c r="F215">
        <v>0</v>
      </c>
      <c r="G215">
        <v>0</v>
      </c>
      <c r="H215">
        <v>20.54</v>
      </c>
      <c r="I215">
        <v>0.44</v>
      </c>
      <c r="J215">
        <f t="shared" si="4"/>
        <v>46.68181818181818</v>
      </c>
      <c r="K215">
        <v>7.99</v>
      </c>
      <c r="L215">
        <v>8.82</v>
      </c>
      <c r="M215">
        <v>10.4</v>
      </c>
      <c r="N215">
        <v>10.4</v>
      </c>
      <c r="O215">
        <v>13.28</v>
      </c>
      <c r="P215">
        <v>16.43</v>
      </c>
      <c r="Q215">
        <v>16.43</v>
      </c>
      <c r="R215">
        <v>16.43</v>
      </c>
      <c r="S215">
        <v>23.37</v>
      </c>
      <c r="T215">
        <v>23.37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1.71</v>
      </c>
      <c r="AC215">
        <v>3.76</v>
      </c>
      <c r="AD215">
        <v>4.79</v>
      </c>
      <c r="AE215">
        <v>5.51</v>
      </c>
      <c r="AF215">
        <v>8.8699999999999992</v>
      </c>
      <c r="AG215">
        <v>12.13</v>
      </c>
      <c r="AH215">
        <v>440000</v>
      </c>
      <c r="AI215">
        <v>8200</v>
      </c>
      <c r="AJ215">
        <v>515</v>
      </c>
      <c r="AK215" t="s">
        <v>130</v>
      </c>
      <c r="AL215" t="s">
        <v>323</v>
      </c>
      <c r="AM215">
        <v>3</v>
      </c>
      <c r="AN215" s="2" t="s">
        <v>525</v>
      </c>
    </row>
    <row r="216" spans="1:40">
      <c r="A216">
        <v>484</v>
      </c>
      <c r="B216" s="40" t="s">
        <v>322</v>
      </c>
      <c r="C216">
        <v>0</v>
      </c>
      <c r="D216">
        <v>6.89</v>
      </c>
      <c r="E216">
        <v>8.9499999999999993</v>
      </c>
      <c r="F216">
        <v>1.38</v>
      </c>
      <c r="G216">
        <v>0</v>
      </c>
      <c r="H216">
        <v>17.22</v>
      </c>
      <c r="I216">
        <v>0.38</v>
      </c>
      <c r="J216">
        <f t="shared" si="4"/>
        <v>45.315789473684205</v>
      </c>
      <c r="K216">
        <v>4.75</v>
      </c>
      <c r="L216">
        <v>7.17</v>
      </c>
      <c r="M216">
        <v>7.17</v>
      </c>
      <c r="N216">
        <v>9.86</v>
      </c>
      <c r="O216">
        <v>9.86</v>
      </c>
      <c r="P216">
        <v>12.1</v>
      </c>
      <c r="Q216">
        <v>14.4</v>
      </c>
      <c r="R216">
        <v>14.4</v>
      </c>
      <c r="S216">
        <v>20.28</v>
      </c>
      <c r="T216">
        <v>20.28</v>
      </c>
      <c r="U216">
        <v>0</v>
      </c>
      <c r="V216">
        <v>0</v>
      </c>
      <c r="W216">
        <v>0</v>
      </c>
      <c r="X216">
        <v>0</v>
      </c>
      <c r="Y216">
        <v>1.38</v>
      </c>
      <c r="Z216">
        <v>1.38</v>
      </c>
      <c r="AA216">
        <v>1.38</v>
      </c>
      <c r="AB216">
        <v>2.81</v>
      </c>
      <c r="AC216">
        <v>2.81</v>
      </c>
      <c r="AD216">
        <v>6.72</v>
      </c>
      <c r="AE216">
        <v>6.72</v>
      </c>
      <c r="AF216">
        <v>11.28</v>
      </c>
      <c r="AG216">
        <v>11.28</v>
      </c>
      <c r="AH216">
        <v>380000</v>
      </c>
      <c r="AI216">
        <v>7200</v>
      </c>
      <c r="AJ216">
        <v>484</v>
      </c>
      <c r="AK216" t="s">
        <v>130</v>
      </c>
      <c r="AL216" t="s">
        <v>323</v>
      </c>
      <c r="AM216">
        <v>3</v>
      </c>
      <c r="AN216" s="2" t="s">
        <v>525</v>
      </c>
    </row>
    <row r="217" spans="1:40">
      <c r="A217">
        <v>509</v>
      </c>
      <c r="B217" s="39" t="s">
        <v>331</v>
      </c>
      <c r="C217">
        <v>0</v>
      </c>
      <c r="D217">
        <v>8.2100000000000009</v>
      </c>
      <c r="E217">
        <v>6.4</v>
      </c>
      <c r="F217">
        <v>0</v>
      </c>
      <c r="G217">
        <v>0</v>
      </c>
      <c r="H217">
        <v>14.61</v>
      </c>
      <c r="I217">
        <v>0.37</v>
      </c>
      <c r="J217">
        <f t="shared" si="4"/>
        <v>39.486486486486484</v>
      </c>
      <c r="K217">
        <v>0</v>
      </c>
      <c r="L217">
        <v>9.5</v>
      </c>
      <c r="M217">
        <v>10.029999999999999</v>
      </c>
      <c r="N217">
        <v>10.029999999999999</v>
      </c>
      <c r="O217">
        <v>12.45</v>
      </c>
      <c r="P217">
        <v>16.41</v>
      </c>
      <c r="Q217">
        <v>16.41</v>
      </c>
      <c r="R217">
        <v>22.14</v>
      </c>
      <c r="S217">
        <v>22.14</v>
      </c>
      <c r="T217">
        <v>22.14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2.63</v>
      </c>
      <c r="AE217">
        <v>4.08</v>
      </c>
      <c r="AF217">
        <v>5.86</v>
      </c>
      <c r="AG217">
        <v>8.56</v>
      </c>
      <c r="AH217">
        <v>370000</v>
      </c>
      <c r="AI217">
        <v>6800</v>
      </c>
      <c r="AJ217">
        <v>509</v>
      </c>
      <c r="AK217" t="s">
        <v>130</v>
      </c>
      <c r="AL217" t="s">
        <v>323</v>
      </c>
      <c r="AM217">
        <v>3</v>
      </c>
      <c r="AN217" s="2" t="s">
        <v>525</v>
      </c>
    </row>
    <row r="218" spans="1:40">
      <c r="A218">
        <v>505</v>
      </c>
      <c r="B218" s="40" t="s">
        <v>332</v>
      </c>
      <c r="C218">
        <v>0</v>
      </c>
      <c r="D218">
        <v>6.46</v>
      </c>
      <c r="E218">
        <v>10.54</v>
      </c>
      <c r="F218">
        <v>0</v>
      </c>
      <c r="G218">
        <v>0</v>
      </c>
      <c r="H218">
        <v>17</v>
      </c>
      <c r="I218">
        <v>0.35</v>
      </c>
      <c r="J218">
        <f t="shared" si="4"/>
        <v>48.571428571428577</v>
      </c>
      <c r="K218">
        <v>6.5</v>
      </c>
      <c r="L218">
        <v>7.14</v>
      </c>
      <c r="M218">
        <v>7.77</v>
      </c>
      <c r="N218">
        <v>7.98</v>
      </c>
      <c r="O218">
        <v>9.0399999999999991</v>
      </c>
      <c r="P218">
        <v>10.35</v>
      </c>
      <c r="Q218">
        <v>10.35</v>
      </c>
      <c r="R218">
        <v>14.21</v>
      </c>
      <c r="S218">
        <v>14.21</v>
      </c>
      <c r="T218">
        <v>18.79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0.96</v>
      </c>
      <c r="AB218">
        <v>5.62</v>
      </c>
      <c r="AC218">
        <v>7.49</v>
      </c>
      <c r="AD218">
        <v>8.06</v>
      </c>
      <c r="AE218">
        <v>9.4499999999999993</v>
      </c>
      <c r="AF218">
        <v>12.82</v>
      </c>
      <c r="AG218">
        <v>15.59</v>
      </c>
      <c r="AH218">
        <v>350000</v>
      </c>
      <c r="AI218">
        <v>5800</v>
      </c>
      <c r="AJ218">
        <v>505</v>
      </c>
      <c r="AK218" t="s">
        <v>130</v>
      </c>
      <c r="AL218" t="s">
        <v>323</v>
      </c>
      <c r="AM218">
        <v>3</v>
      </c>
      <c r="AN218" s="2" t="s">
        <v>525</v>
      </c>
    </row>
    <row r="219" spans="1:40">
      <c r="A219">
        <v>518</v>
      </c>
      <c r="B219" s="39" t="s">
        <v>333</v>
      </c>
      <c r="C219">
        <v>0</v>
      </c>
      <c r="D219">
        <v>7.38</v>
      </c>
      <c r="E219">
        <v>7.57</v>
      </c>
      <c r="F219">
        <v>0</v>
      </c>
      <c r="G219">
        <v>0</v>
      </c>
      <c r="H219">
        <v>14.95</v>
      </c>
      <c r="I219">
        <v>0.35</v>
      </c>
      <c r="J219">
        <f t="shared" si="4"/>
        <v>42.714285714285715</v>
      </c>
      <c r="K219">
        <v>9.5</v>
      </c>
      <c r="L219">
        <v>11.01</v>
      </c>
      <c r="M219">
        <v>11.91</v>
      </c>
      <c r="N219">
        <v>11.91</v>
      </c>
      <c r="O219">
        <v>15.09</v>
      </c>
      <c r="P219">
        <v>15.09</v>
      </c>
      <c r="Q219">
        <v>18.760000000000002</v>
      </c>
      <c r="R219">
        <v>18.760000000000002</v>
      </c>
      <c r="S219">
        <v>23.13</v>
      </c>
      <c r="T219">
        <v>23.13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0.94</v>
      </c>
      <c r="AE219">
        <v>3.12</v>
      </c>
      <c r="AF219">
        <v>3.12</v>
      </c>
      <c r="AG219">
        <v>10.36</v>
      </c>
      <c r="AH219">
        <v>350000</v>
      </c>
      <c r="AI219">
        <v>4400</v>
      </c>
      <c r="AJ219">
        <v>518</v>
      </c>
      <c r="AK219" t="s">
        <v>130</v>
      </c>
      <c r="AL219" t="s">
        <v>323</v>
      </c>
      <c r="AM219">
        <v>3</v>
      </c>
      <c r="AN219" s="2" t="s">
        <v>525</v>
      </c>
    </row>
    <row r="220" spans="1:40">
      <c r="A220">
        <v>529</v>
      </c>
      <c r="B220" s="39" t="s">
        <v>334</v>
      </c>
      <c r="C220">
        <v>0.16</v>
      </c>
      <c r="D220">
        <v>9.4600000000000009</v>
      </c>
      <c r="E220">
        <v>2.27</v>
      </c>
      <c r="F220">
        <v>0</v>
      </c>
      <c r="G220">
        <v>0</v>
      </c>
      <c r="H220">
        <v>11.89</v>
      </c>
      <c r="I220">
        <v>0.33</v>
      </c>
      <c r="J220">
        <f t="shared" si="4"/>
        <v>36.030303030303031</v>
      </c>
      <c r="K220">
        <v>11</v>
      </c>
      <c r="L220">
        <v>14.3</v>
      </c>
      <c r="M220">
        <v>14.3</v>
      </c>
      <c r="N220">
        <v>14.3</v>
      </c>
      <c r="O220">
        <v>14.3</v>
      </c>
      <c r="P220">
        <v>21.08</v>
      </c>
      <c r="Q220">
        <v>21.08</v>
      </c>
      <c r="R220">
        <v>27.5</v>
      </c>
      <c r="S220">
        <v>27.5</v>
      </c>
      <c r="T220">
        <v>27.5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2.27</v>
      </c>
      <c r="AG220">
        <v>2.27</v>
      </c>
      <c r="AH220">
        <v>330000</v>
      </c>
      <c r="AI220">
        <v>4600</v>
      </c>
      <c r="AJ220">
        <v>529</v>
      </c>
      <c r="AK220" t="s">
        <v>130</v>
      </c>
      <c r="AL220" t="s">
        <v>323</v>
      </c>
      <c r="AM220">
        <v>3</v>
      </c>
      <c r="AN220" s="2" t="s">
        <v>525</v>
      </c>
    </row>
    <row r="221" spans="1:40">
      <c r="A221">
        <v>491</v>
      </c>
      <c r="B221" s="40" t="s">
        <v>335</v>
      </c>
      <c r="C221">
        <v>0</v>
      </c>
      <c r="D221">
        <v>4.8099999999999996</v>
      </c>
      <c r="E221">
        <v>7.59</v>
      </c>
      <c r="F221">
        <v>2.11</v>
      </c>
      <c r="G221">
        <v>0</v>
      </c>
      <c r="H221">
        <v>14.5</v>
      </c>
      <c r="I221">
        <v>0.28000000000000003</v>
      </c>
      <c r="J221">
        <f t="shared" si="4"/>
        <v>51.785714285714278</v>
      </c>
      <c r="K221">
        <v>0</v>
      </c>
      <c r="L221">
        <v>3.75</v>
      </c>
      <c r="M221">
        <v>3.75</v>
      </c>
      <c r="N221">
        <v>3.75</v>
      </c>
      <c r="O221">
        <v>3.75</v>
      </c>
      <c r="P221">
        <v>7.93</v>
      </c>
      <c r="Q221">
        <v>8.5500000000000007</v>
      </c>
      <c r="R221">
        <v>9.35</v>
      </c>
      <c r="S221">
        <v>10.62</v>
      </c>
      <c r="T221">
        <v>14.02</v>
      </c>
      <c r="U221">
        <v>0</v>
      </c>
      <c r="V221">
        <v>0</v>
      </c>
      <c r="W221">
        <v>0</v>
      </c>
      <c r="X221">
        <v>2.11</v>
      </c>
      <c r="Y221">
        <v>2.11</v>
      </c>
      <c r="Z221">
        <v>2.11</v>
      </c>
      <c r="AA221">
        <v>2.11</v>
      </c>
      <c r="AB221">
        <v>7.73</v>
      </c>
      <c r="AC221">
        <v>10.17</v>
      </c>
      <c r="AD221">
        <v>11.01</v>
      </c>
      <c r="AE221">
        <v>11.99</v>
      </c>
      <c r="AF221">
        <v>13.55</v>
      </c>
      <c r="AG221">
        <v>14.5</v>
      </c>
      <c r="AH221">
        <v>280000</v>
      </c>
      <c r="AI221">
        <v>8000</v>
      </c>
      <c r="AJ221">
        <v>491</v>
      </c>
      <c r="AK221" t="s">
        <v>130</v>
      </c>
      <c r="AL221" t="s">
        <v>323</v>
      </c>
      <c r="AM221">
        <v>2</v>
      </c>
      <c r="AN221" s="2" t="s">
        <v>525</v>
      </c>
    </row>
    <row r="222" spans="1:40">
      <c r="A222">
        <v>525</v>
      </c>
      <c r="B222" s="40" t="s">
        <v>336</v>
      </c>
      <c r="C222">
        <v>0</v>
      </c>
      <c r="D222">
        <v>5.42</v>
      </c>
      <c r="E222">
        <v>5.29</v>
      </c>
      <c r="F222">
        <v>0</v>
      </c>
      <c r="G222">
        <v>0</v>
      </c>
      <c r="H222">
        <v>10.71</v>
      </c>
      <c r="I222">
        <v>0.27</v>
      </c>
      <c r="J222">
        <f t="shared" si="4"/>
        <v>39.666666666666664</v>
      </c>
      <c r="K222">
        <v>0</v>
      </c>
      <c r="L222">
        <v>11</v>
      </c>
      <c r="M222">
        <v>11</v>
      </c>
      <c r="N222">
        <v>14.5</v>
      </c>
      <c r="O222">
        <v>14.5</v>
      </c>
      <c r="P222">
        <v>14.5</v>
      </c>
      <c r="Q222">
        <v>19.13</v>
      </c>
      <c r="R222">
        <v>22.96</v>
      </c>
      <c r="S222">
        <v>22.96</v>
      </c>
      <c r="T222">
        <v>22.96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3.69</v>
      </c>
      <c r="AG222">
        <v>6.61</v>
      </c>
      <c r="AH222">
        <v>270000</v>
      </c>
      <c r="AI222">
        <v>5000</v>
      </c>
      <c r="AJ222">
        <v>525</v>
      </c>
      <c r="AK222" t="s">
        <v>130</v>
      </c>
      <c r="AL222" t="s">
        <v>323</v>
      </c>
      <c r="AM222">
        <v>3</v>
      </c>
      <c r="AN222" s="2" t="s">
        <v>525</v>
      </c>
    </row>
    <row r="223" spans="1:40">
      <c r="A223">
        <v>495</v>
      </c>
      <c r="B223" s="40" t="s">
        <v>322</v>
      </c>
      <c r="C223">
        <v>0</v>
      </c>
      <c r="D223">
        <v>0</v>
      </c>
      <c r="E223">
        <v>0.55000000000000004</v>
      </c>
      <c r="F223">
        <v>0</v>
      </c>
      <c r="G223">
        <v>9.92</v>
      </c>
      <c r="H223">
        <v>10.48</v>
      </c>
      <c r="I223">
        <v>0.03</v>
      </c>
      <c r="J223">
        <f t="shared" si="4"/>
        <v>349.33333333333337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</v>
      </c>
      <c r="Q223">
        <v>1.6</v>
      </c>
      <c r="R223">
        <v>1.6</v>
      </c>
      <c r="S223">
        <v>1.6</v>
      </c>
      <c r="T223">
        <v>1.76</v>
      </c>
      <c r="U223">
        <v>0</v>
      </c>
      <c r="V223">
        <v>9.92</v>
      </c>
      <c r="W223">
        <v>10.47</v>
      </c>
      <c r="X223">
        <v>10.47</v>
      </c>
      <c r="Y223">
        <v>10.47</v>
      </c>
      <c r="Z223">
        <v>10.47</v>
      </c>
      <c r="AA223">
        <v>10.47</v>
      </c>
      <c r="AB223">
        <v>10.47</v>
      </c>
      <c r="AC223">
        <v>10.47</v>
      </c>
      <c r="AD223">
        <v>10.47</v>
      </c>
      <c r="AE223">
        <v>10.47</v>
      </c>
      <c r="AF223">
        <v>10.47</v>
      </c>
      <c r="AG223">
        <v>10.47</v>
      </c>
      <c r="AH223">
        <v>30000</v>
      </c>
      <c r="AI223">
        <v>800</v>
      </c>
      <c r="AJ223">
        <v>495</v>
      </c>
      <c r="AK223" t="s">
        <v>130</v>
      </c>
      <c r="AL223" t="s">
        <v>323</v>
      </c>
      <c r="AM223">
        <v>1</v>
      </c>
      <c r="AN223" s="2" t="s">
        <v>525</v>
      </c>
    </row>
    <row r="224" spans="1:40">
      <c r="A224">
        <v>497</v>
      </c>
      <c r="B224" s="40" t="s">
        <v>322</v>
      </c>
      <c r="C224">
        <v>0</v>
      </c>
      <c r="D224">
        <v>0.35</v>
      </c>
      <c r="E224">
        <v>1.71</v>
      </c>
      <c r="F224">
        <v>4.71</v>
      </c>
      <c r="G224">
        <v>9.89</v>
      </c>
      <c r="H224">
        <v>16.66</v>
      </c>
      <c r="I224">
        <v>7.0000000000000007E-2</v>
      </c>
      <c r="J224">
        <f t="shared" si="4"/>
        <v>237.99999999999997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1.3</v>
      </c>
      <c r="Q224">
        <v>1.3</v>
      </c>
      <c r="R224">
        <v>1.82</v>
      </c>
      <c r="S224">
        <v>2.13</v>
      </c>
      <c r="T224">
        <v>2.93</v>
      </c>
      <c r="U224">
        <v>0</v>
      </c>
      <c r="V224">
        <v>12.77</v>
      </c>
      <c r="W224">
        <v>16.309999999999999</v>
      </c>
      <c r="X224">
        <v>16.66</v>
      </c>
      <c r="Y224">
        <v>16.66</v>
      </c>
      <c r="Z224">
        <v>16.66</v>
      </c>
      <c r="AA224">
        <v>16.66</v>
      </c>
      <c r="AB224">
        <v>16.66</v>
      </c>
      <c r="AC224">
        <v>16.66</v>
      </c>
      <c r="AD224">
        <v>16.66</v>
      </c>
      <c r="AE224">
        <v>16.66</v>
      </c>
      <c r="AF224">
        <v>16.66</v>
      </c>
      <c r="AG224">
        <v>16.66</v>
      </c>
      <c r="AH224">
        <v>70000</v>
      </c>
      <c r="AI224">
        <v>1200</v>
      </c>
      <c r="AJ224">
        <v>497</v>
      </c>
      <c r="AK224" t="s">
        <v>130</v>
      </c>
      <c r="AL224" t="s">
        <v>323</v>
      </c>
      <c r="AM224">
        <v>1</v>
      </c>
      <c r="AN224" s="2" t="s">
        <v>525</v>
      </c>
    </row>
    <row r="225" spans="1:40">
      <c r="A225">
        <v>502</v>
      </c>
      <c r="B225" s="39" t="s">
        <v>337</v>
      </c>
      <c r="C225">
        <v>0</v>
      </c>
      <c r="D225">
        <v>1.78</v>
      </c>
      <c r="E225">
        <v>5.37</v>
      </c>
      <c r="F225">
        <v>6.05</v>
      </c>
      <c r="G225">
        <v>12.91</v>
      </c>
      <c r="H225">
        <v>26.11</v>
      </c>
      <c r="I225">
        <v>0.18</v>
      </c>
      <c r="J225">
        <f t="shared" si="4"/>
        <v>145.05555555555557</v>
      </c>
      <c r="K225">
        <v>0</v>
      </c>
      <c r="L225">
        <v>0</v>
      </c>
      <c r="M225">
        <v>0</v>
      </c>
      <c r="N225">
        <v>1.6</v>
      </c>
      <c r="O225">
        <v>1.72</v>
      </c>
      <c r="P225">
        <v>1.9</v>
      </c>
      <c r="Q225">
        <v>1.9</v>
      </c>
      <c r="R225">
        <v>2.66</v>
      </c>
      <c r="S225">
        <v>2.66</v>
      </c>
      <c r="T225">
        <v>4.5999999999999996</v>
      </c>
      <c r="U225">
        <v>0</v>
      </c>
      <c r="V225">
        <v>15.51</v>
      </c>
      <c r="W225">
        <v>19.920000000000002</v>
      </c>
      <c r="X225">
        <v>24.33</v>
      </c>
      <c r="Y225">
        <v>25.38</v>
      </c>
      <c r="Z225">
        <v>26.11</v>
      </c>
      <c r="AA225">
        <v>26.11</v>
      </c>
      <c r="AB225">
        <v>26.11</v>
      </c>
      <c r="AC225">
        <v>26.11</v>
      </c>
      <c r="AD225">
        <v>26.11</v>
      </c>
      <c r="AE225">
        <v>26.11</v>
      </c>
      <c r="AF225">
        <v>26.11</v>
      </c>
      <c r="AG225">
        <v>26.11</v>
      </c>
      <c r="AH225">
        <v>180000</v>
      </c>
      <c r="AI225">
        <v>3200</v>
      </c>
      <c r="AJ225">
        <v>502</v>
      </c>
      <c r="AK225" t="s">
        <v>130</v>
      </c>
      <c r="AL225" t="s">
        <v>323</v>
      </c>
      <c r="AM225">
        <v>1</v>
      </c>
      <c r="AN225" s="2" t="s">
        <v>525</v>
      </c>
    </row>
    <row r="226" spans="1:40">
      <c r="A226">
        <v>331</v>
      </c>
      <c r="B226" s="40" t="s">
        <v>338</v>
      </c>
      <c r="C226">
        <v>0.79</v>
      </c>
      <c r="D226">
        <v>29.45</v>
      </c>
      <c r="E226">
        <v>70.59</v>
      </c>
      <c r="F226">
        <v>232.36</v>
      </c>
      <c r="G226">
        <v>31.15</v>
      </c>
      <c r="H226">
        <v>364.34</v>
      </c>
      <c r="I226">
        <v>3.12</v>
      </c>
      <c r="J226">
        <f t="shared" si="4"/>
        <v>116.77564102564101</v>
      </c>
      <c r="K226">
        <v>1.85</v>
      </c>
      <c r="L226">
        <v>2.25</v>
      </c>
      <c r="M226">
        <v>2.7</v>
      </c>
      <c r="N226">
        <v>2.7</v>
      </c>
      <c r="O226">
        <v>3.18</v>
      </c>
      <c r="P226">
        <v>3.43</v>
      </c>
      <c r="Q226">
        <v>3.68</v>
      </c>
      <c r="R226">
        <v>3.97</v>
      </c>
      <c r="S226">
        <v>4.92</v>
      </c>
      <c r="T226">
        <v>6.85</v>
      </c>
      <c r="U226">
        <v>0</v>
      </c>
      <c r="V226">
        <v>12.49</v>
      </c>
      <c r="W226">
        <v>107.62</v>
      </c>
      <c r="X226">
        <v>269.18</v>
      </c>
      <c r="Y226">
        <v>327.69</v>
      </c>
      <c r="Z226">
        <v>347</v>
      </c>
      <c r="AA226">
        <v>357.21</v>
      </c>
      <c r="AB226">
        <v>357.21</v>
      </c>
      <c r="AC226">
        <v>364.34</v>
      </c>
      <c r="AD226">
        <v>364.34</v>
      </c>
      <c r="AE226">
        <v>364.34</v>
      </c>
      <c r="AF226">
        <v>364.34</v>
      </c>
      <c r="AG226">
        <v>364.34</v>
      </c>
      <c r="AH226">
        <v>3120000</v>
      </c>
      <c r="AI226">
        <v>32200</v>
      </c>
      <c r="AJ226">
        <v>331</v>
      </c>
      <c r="AK226" t="s">
        <v>130</v>
      </c>
      <c r="AL226" t="s">
        <v>339</v>
      </c>
      <c r="AM226">
        <v>1</v>
      </c>
      <c r="AN226" s="2" t="s">
        <v>515</v>
      </c>
    </row>
    <row r="227" spans="1:40">
      <c r="A227">
        <v>343</v>
      </c>
      <c r="B227" s="40" t="s">
        <v>340</v>
      </c>
      <c r="C227">
        <v>0.16</v>
      </c>
      <c r="D227">
        <v>8.31</v>
      </c>
      <c r="E227">
        <v>20.079999999999998</v>
      </c>
      <c r="F227">
        <v>23.15</v>
      </c>
      <c r="G227">
        <v>0</v>
      </c>
      <c r="H227">
        <v>51.69</v>
      </c>
      <c r="I227">
        <v>0.68</v>
      </c>
      <c r="J227">
        <f t="shared" si="4"/>
        <v>76.014705882352928</v>
      </c>
      <c r="K227">
        <v>2.4</v>
      </c>
      <c r="L227">
        <v>3.29</v>
      </c>
      <c r="M227">
        <v>3.29</v>
      </c>
      <c r="N227">
        <v>4.37</v>
      </c>
      <c r="O227">
        <v>4.7300000000000004</v>
      </c>
      <c r="P227">
        <v>5.37</v>
      </c>
      <c r="Q227">
        <v>5.93</v>
      </c>
      <c r="R227">
        <v>6.57</v>
      </c>
      <c r="S227">
        <v>8.39</v>
      </c>
      <c r="T227">
        <v>11.51</v>
      </c>
      <c r="U227">
        <v>0</v>
      </c>
      <c r="V227">
        <v>0</v>
      </c>
      <c r="W227">
        <v>5.67</v>
      </c>
      <c r="X227">
        <v>9.6999999999999993</v>
      </c>
      <c r="Y227">
        <v>24.2</v>
      </c>
      <c r="Z227">
        <v>34.950000000000003</v>
      </c>
      <c r="AA227">
        <v>39.200000000000003</v>
      </c>
      <c r="AB227">
        <v>41.59</v>
      </c>
      <c r="AC227">
        <v>44.49</v>
      </c>
      <c r="AD227">
        <v>44.49</v>
      </c>
      <c r="AE227">
        <v>49.36</v>
      </c>
      <c r="AF227">
        <v>51.69</v>
      </c>
      <c r="AG227">
        <v>51.69</v>
      </c>
      <c r="AH227">
        <v>680000</v>
      </c>
      <c r="AI227">
        <v>9200</v>
      </c>
      <c r="AJ227">
        <v>343</v>
      </c>
      <c r="AK227" t="s">
        <v>130</v>
      </c>
      <c r="AL227" t="s">
        <v>339</v>
      </c>
      <c r="AM227">
        <v>1</v>
      </c>
      <c r="AN227" s="2" t="s">
        <v>515</v>
      </c>
    </row>
    <row r="228" spans="1:40">
      <c r="A228">
        <v>335</v>
      </c>
      <c r="B228" s="40" t="s">
        <v>341</v>
      </c>
      <c r="C228">
        <v>0</v>
      </c>
      <c r="D228">
        <v>13.87</v>
      </c>
      <c r="E228">
        <v>6.67</v>
      </c>
      <c r="F228">
        <v>8.98</v>
      </c>
      <c r="G228">
        <v>0</v>
      </c>
      <c r="H228">
        <v>29.52</v>
      </c>
      <c r="I228">
        <v>0.57999999999999996</v>
      </c>
      <c r="J228">
        <f t="shared" si="4"/>
        <v>50.896551724137936</v>
      </c>
      <c r="K228">
        <v>4.25</v>
      </c>
      <c r="L228">
        <v>4.4800000000000004</v>
      </c>
      <c r="M228">
        <v>5.5</v>
      </c>
      <c r="N228">
        <v>6.59</v>
      </c>
      <c r="O228">
        <v>8.67</v>
      </c>
      <c r="P228">
        <v>8.67</v>
      </c>
      <c r="Q228">
        <v>12.52</v>
      </c>
      <c r="R228">
        <v>12.52</v>
      </c>
      <c r="S228">
        <v>12.52</v>
      </c>
      <c r="T228">
        <v>21.09</v>
      </c>
      <c r="U228">
        <v>0</v>
      </c>
      <c r="V228">
        <v>0</v>
      </c>
      <c r="W228">
        <v>0</v>
      </c>
      <c r="X228">
        <v>0</v>
      </c>
      <c r="Y228">
        <v>3.83</v>
      </c>
      <c r="Z228">
        <v>8.98</v>
      </c>
      <c r="AA228">
        <v>11.93</v>
      </c>
      <c r="AB228">
        <v>13.36</v>
      </c>
      <c r="AC228">
        <v>14.54</v>
      </c>
      <c r="AD228">
        <v>14.54</v>
      </c>
      <c r="AE228">
        <v>14.54</v>
      </c>
      <c r="AF228">
        <v>19.03</v>
      </c>
      <c r="AG228">
        <v>19.03</v>
      </c>
      <c r="AH228">
        <v>580000</v>
      </c>
      <c r="AI228">
        <v>10600</v>
      </c>
      <c r="AJ228">
        <v>335</v>
      </c>
      <c r="AK228" t="s">
        <v>130</v>
      </c>
      <c r="AL228" t="s">
        <v>339</v>
      </c>
      <c r="AM228">
        <v>2</v>
      </c>
      <c r="AN228" s="2" t="s">
        <v>515</v>
      </c>
    </row>
    <row r="229" spans="1:40">
      <c r="A229">
        <v>351</v>
      </c>
      <c r="B229" s="39" t="s">
        <v>342</v>
      </c>
      <c r="C229">
        <v>0.13</v>
      </c>
      <c r="D229">
        <v>11.54</v>
      </c>
      <c r="E229">
        <v>12.75</v>
      </c>
      <c r="F229">
        <v>6.51</v>
      </c>
      <c r="G229">
        <v>0</v>
      </c>
      <c r="H229">
        <v>30.93</v>
      </c>
      <c r="I229">
        <v>0.56000000000000005</v>
      </c>
      <c r="J229">
        <f t="shared" si="4"/>
        <v>55.232142857142854</v>
      </c>
      <c r="K229">
        <v>0</v>
      </c>
      <c r="L229">
        <v>5.0199999999999996</v>
      </c>
      <c r="M229">
        <v>5.62</v>
      </c>
      <c r="N229">
        <v>5.94</v>
      </c>
      <c r="O229">
        <v>5.94</v>
      </c>
      <c r="P229">
        <v>7.83</v>
      </c>
      <c r="Q229">
        <v>8.44</v>
      </c>
      <c r="R229">
        <v>10.86</v>
      </c>
      <c r="S229">
        <v>10.86</v>
      </c>
      <c r="T229">
        <v>16.43</v>
      </c>
      <c r="U229">
        <v>0</v>
      </c>
      <c r="V229">
        <v>0</v>
      </c>
      <c r="W229">
        <v>0</v>
      </c>
      <c r="X229">
        <v>0</v>
      </c>
      <c r="Y229">
        <v>3.74</v>
      </c>
      <c r="Z229">
        <v>9.6999999999999993</v>
      </c>
      <c r="AA229">
        <v>9.6999999999999993</v>
      </c>
      <c r="AB229">
        <v>18.559999999999999</v>
      </c>
      <c r="AC229">
        <v>19.73</v>
      </c>
      <c r="AD229">
        <v>19.73</v>
      </c>
      <c r="AE229">
        <v>23.11</v>
      </c>
      <c r="AF229">
        <v>23.11</v>
      </c>
      <c r="AG229">
        <v>28.57</v>
      </c>
      <c r="AH229">
        <v>560000</v>
      </c>
      <c r="AI229">
        <v>8400</v>
      </c>
      <c r="AJ229">
        <v>351</v>
      </c>
      <c r="AK229" t="s">
        <v>130</v>
      </c>
      <c r="AL229" t="s">
        <v>339</v>
      </c>
      <c r="AM229">
        <v>2</v>
      </c>
      <c r="AN229" s="2" t="s">
        <v>515</v>
      </c>
    </row>
    <row r="230" spans="1:40">
      <c r="A230">
        <v>332</v>
      </c>
      <c r="B230" s="39" t="s">
        <v>343</v>
      </c>
      <c r="C230">
        <v>0.18</v>
      </c>
      <c r="D230">
        <v>7.7</v>
      </c>
      <c r="E230">
        <v>7.09</v>
      </c>
      <c r="F230">
        <v>5.03</v>
      </c>
      <c r="G230">
        <v>0</v>
      </c>
      <c r="H230">
        <v>20</v>
      </c>
      <c r="I230">
        <v>0.37</v>
      </c>
      <c r="J230">
        <f t="shared" si="4"/>
        <v>54.054054054054056</v>
      </c>
      <c r="K230">
        <v>0</v>
      </c>
      <c r="L230">
        <v>5.09</v>
      </c>
      <c r="M230">
        <v>5.69</v>
      </c>
      <c r="N230">
        <v>6.92</v>
      </c>
      <c r="O230">
        <v>7.35</v>
      </c>
      <c r="P230">
        <v>9.48</v>
      </c>
      <c r="Q230">
        <v>9.48</v>
      </c>
      <c r="R230">
        <v>13.58</v>
      </c>
      <c r="S230">
        <v>13.58</v>
      </c>
      <c r="T230">
        <v>18.260000000000002</v>
      </c>
      <c r="U230">
        <v>0</v>
      </c>
      <c r="V230">
        <v>0</v>
      </c>
      <c r="W230">
        <v>0</v>
      </c>
      <c r="X230">
        <v>0</v>
      </c>
      <c r="Y230">
        <v>2.37</v>
      </c>
      <c r="Z230">
        <v>5.04</v>
      </c>
      <c r="AA230">
        <v>7.85</v>
      </c>
      <c r="AB230">
        <v>8.77</v>
      </c>
      <c r="AC230">
        <v>10.55</v>
      </c>
      <c r="AD230">
        <v>11.59</v>
      </c>
      <c r="AE230">
        <v>11.59</v>
      </c>
      <c r="AF230">
        <v>15.75</v>
      </c>
      <c r="AG230">
        <v>19.14</v>
      </c>
      <c r="AH230">
        <v>370000</v>
      </c>
      <c r="AI230">
        <v>6400</v>
      </c>
      <c r="AJ230">
        <v>332</v>
      </c>
      <c r="AK230" t="s">
        <v>130</v>
      </c>
      <c r="AL230" t="s">
        <v>339</v>
      </c>
      <c r="AM230">
        <v>2</v>
      </c>
      <c r="AN230" s="2" t="s">
        <v>515</v>
      </c>
    </row>
    <row r="231" spans="1:40">
      <c r="A231">
        <v>320</v>
      </c>
      <c r="B231" s="40" t="s">
        <v>344</v>
      </c>
      <c r="C231">
        <v>0</v>
      </c>
      <c r="D231">
        <v>8.93</v>
      </c>
      <c r="E231">
        <v>4.01</v>
      </c>
      <c r="F231">
        <v>0</v>
      </c>
      <c r="G231">
        <v>0</v>
      </c>
      <c r="H231">
        <v>12.94</v>
      </c>
      <c r="I231">
        <v>0.31</v>
      </c>
      <c r="J231">
        <f t="shared" si="4"/>
        <v>41.741935483870968</v>
      </c>
      <c r="K231">
        <v>6.5</v>
      </c>
      <c r="L231">
        <v>7.58</v>
      </c>
      <c r="M231">
        <v>9.2899999999999991</v>
      </c>
      <c r="N231">
        <v>10.7</v>
      </c>
      <c r="O231">
        <v>10.7</v>
      </c>
      <c r="P231">
        <v>16.62</v>
      </c>
      <c r="Q231">
        <v>16.62</v>
      </c>
      <c r="R231">
        <v>16.62</v>
      </c>
      <c r="S231">
        <v>24.21</v>
      </c>
      <c r="T231">
        <v>24.21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0.96</v>
      </c>
      <c r="AB231">
        <v>2.09</v>
      </c>
      <c r="AC231">
        <v>2.7</v>
      </c>
      <c r="AD231">
        <v>3.38</v>
      </c>
      <c r="AE231">
        <v>4.49</v>
      </c>
      <c r="AF231">
        <v>4.49</v>
      </c>
      <c r="AG231">
        <v>7.66</v>
      </c>
      <c r="AH231">
        <v>310000</v>
      </c>
      <c r="AI231">
        <v>5000</v>
      </c>
      <c r="AJ231">
        <v>320</v>
      </c>
      <c r="AK231" t="s">
        <v>130</v>
      </c>
      <c r="AL231" t="s">
        <v>339</v>
      </c>
      <c r="AM231">
        <v>3</v>
      </c>
      <c r="AN231" s="2" t="s">
        <v>515</v>
      </c>
    </row>
    <row r="232" spans="1:40">
      <c r="A232">
        <v>324</v>
      </c>
      <c r="B232" s="40" t="s">
        <v>345</v>
      </c>
      <c r="C232">
        <v>0</v>
      </c>
      <c r="D232">
        <v>7.03</v>
      </c>
      <c r="E232">
        <v>4.29</v>
      </c>
      <c r="F232">
        <v>0</v>
      </c>
      <c r="G232">
        <v>0</v>
      </c>
      <c r="H232">
        <v>11.32</v>
      </c>
      <c r="I232">
        <v>0.28999999999999998</v>
      </c>
      <c r="J232">
        <f t="shared" si="4"/>
        <v>39.03448275862069</v>
      </c>
      <c r="K232">
        <v>6.5</v>
      </c>
      <c r="L232">
        <v>10.99</v>
      </c>
      <c r="M232">
        <v>10.99</v>
      </c>
      <c r="N232">
        <v>10.99</v>
      </c>
      <c r="O232">
        <v>20.64</v>
      </c>
      <c r="P232">
        <v>20.64</v>
      </c>
      <c r="Q232">
        <v>20.64</v>
      </c>
      <c r="R232">
        <v>20.64</v>
      </c>
      <c r="S232">
        <v>30.08</v>
      </c>
      <c r="T232">
        <v>30.08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0.98</v>
      </c>
      <c r="AB232">
        <v>0.98</v>
      </c>
      <c r="AC232">
        <v>0.98</v>
      </c>
      <c r="AD232">
        <v>0.98</v>
      </c>
      <c r="AE232">
        <v>1.61</v>
      </c>
      <c r="AF232">
        <v>1.61</v>
      </c>
      <c r="AG232">
        <v>1.61</v>
      </c>
      <c r="AH232">
        <v>290000</v>
      </c>
      <c r="AI232">
        <v>4000</v>
      </c>
      <c r="AJ232">
        <v>324</v>
      </c>
      <c r="AK232" t="s">
        <v>130</v>
      </c>
      <c r="AL232" t="s">
        <v>339</v>
      </c>
      <c r="AM232">
        <v>3</v>
      </c>
      <c r="AN232" s="2" t="s">
        <v>515</v>
      </c>
    </row>
    <row r="233" spans="1:40">
      <c r="A233">
        <v>314</v>
      </c>
      <c r="B233" s="39" t="s">
        <v>346</v>
      </c>
      <c r="C233">
        <v>4.2699999999999996</v>
      </c>
      <c r="D233">
        <v>99.73</v>
      </c>
      <c r="E233">
        <v>341.96</v>
      </c>
      <c r="F233">
        <v>611.79999999999995</v>
      </c>
      <c r="G233">
        <v>390.89</v>
      </c>
      <c r="H233">
        <v>1448.64</v>
      </c>
      <c r="I233">
        <v>12.02</v>
      </c>
      <c r="J233">
        <f t="shared" si="4"/>
        <v>120.51913477537438</v>
      </c>
      <c r="K233">
        <v>1.18</v>
      </c>
      <c r="L233">
        <v>1.45</v>
      </c>
      <c r="M233">
        <v>1.84</v>
      </c>
      <c r="N233">
        <v>2.2000000000000002</v>
      </c>
      <c r="O233">
        <v>2.63</v>
      </c>
      <c r="P233">
        <v>2.85</v>
      </c>
      <c r="Q233">
        <v>3.26</v>
      </c>
      <c r="R233">
        <v>3.89</v>
      </c>
      <c r="S233">
        <v>4.6399999999999997</v>
      </c>
      <c r="T233">
        <v>7.62</v>
      </c>
      <c r="U233">
        <v>9.8800000000000008</v>
      </c>
      <c r="V233">
        <v>444.38</v>
      </c>
      <c r="W233">
        <v>790.87</v>
      </c>
      <c r="X233">
        <v>1135.07</v>
      </c>
      <c r="Y233">
        <v>1319.18</v>
      </c>
      <c r="Z233">
        <v>1387.91</v>
      </c>
      <c r="AA233">
        <v>1431.57</v>
      </c>
      <c r="AB233">
        <v>1448.64</v>
      </c>
      <c r="AC233">
        <v>1448.64</v>
      </c>
      <c r="AD233">
        <v>1448.64</v>
      </c>
      <c r="AE233">
        <v>1448.64</v>
      </c>
      <c r="AF233">
        <v>1448.64</v>
      </c>
      <c r="AG233">
        <v>1448.64</v>
      </c>
      <c r="AH233">
        <v>12019999.98</v>
      </c>
      <c r="AI233">
        <v>78400</v>
      </c>
      <c r="AJ233">
        <v>314</v>
      </c>
      <c r="AK233" t="s">
        <v>130</v>
      </c>
      <c r="AL233" t="s">
        <v>347</v>
      </c>
      <c r="AM233">
        <v>1</v>
      </c>
      <c r="AN233" s="2" t="s">
        <v>516</v>
      </c>
    </row>
    <row r="234" spans="1:40">
      <c r="A234">
        <v>341</v>
      </c>
      <c r="B234" s="39" t="s">
        <v>348</v>
      </c>
      <c r="C234">
        <v>1.79</v>
      </c>
      <c r="D234">
        <v>22.89</v>
      </c>
      <c r="E234">
        <v>36.770000000000003</v>
      </c>
      <c r="F234">
        <v>82.78</v>
      </c>
      <c r="G234">
        <v>22.72</v>
      </c>
      <c r="H234">
        <v>166.96</v>
      </c>
      <c r="I234">
        <v>1.91</v>
      </c>
      <c r="J234">
        <f t="shared" si="4"/>
        <v>87.413612565445035</v>
      </c>
      <c r="K234">
        <v>1.93</v>
      </c>
      <c r="L234">
        <v>2.62</v>
      </c>
      <c r="M234">
        <v>3.21</v>
      </c>
      <c r="N234">
        <v>3.58</v>
      </c>
      <c r="O234">
        <v>3.85</v>
      </c>
      <c r="P234">
        <v>4.1399999999999997</v>
      </c>
      <c r="Q234">
        <v>4.74</v>
      </c>
      <c r="R234">
        <v>5.38</v>
      </c>
      <c r="S234">
        <v>6.02</v>
      </c>
      <c r="T234">
        <v>11.1</v>
      </c>
      <c r="U234">
        <v>0</v>
      </c>
      <c r="V234">
        <v>12.86</v>
      </c>
      <c r="W234">
        <v>29.87</v>
      </c>
      <c r="X234">
        <v>73.45</v>
      </c>
      <c r="Y234">
        <v>119.77</v>
      </c>
      <c r="Z234">
        <v>141.47</v>
      </c>
      <c r="AA234">
        <v>143.06</v>
      </c>
      <c r="AB234">
        <v>152.22999999999999</v>
      </c>
      <c r="AC234">
        <v>152.22999999999999</v>
      </c>
      <c r="AD234">
        <v>162.07</v>
      </c>
      <c r="AE234">
        <v>166.96</v>
      </c>
      <c r="AF234">
        <v>166.96</v>
      </c>
      <c r="AG234">
        <v>166.96</v>
      </c>
      <c r="AH234">
        <v>1909999.99</v>
      </c>
      <c r="AI234">
        <v>17600</v>
      </c>
      <c r="AJ234">
        <v>341</v>
      </c>
      <c r="AK234" t="s">
        <v>130</v>
      </c>
      <c r="AL234" t="s">
        <v>347</v>
      </c>
      <c r="AM234">
        <v>1</v>
      </c>
      <c r="AN234" s="2" t="s">
        <v>516</v>
      </c>
    </row>
    <row r="235" spans="1:40">
      <c r="A235">
        <v>350</v>
      </c>
      <c r="B235" s="39" t="s">
        <v>349</v>
      </c>
      <c r="C235">
        <v>0</v>
      </c>
      <c r="D235">
        <v>9.7899999999999991</v>
      </c>
      <c r="E235">
        <v>21.37</v>
      </c>
      <c r="F235">
        <v>0</v>
      </c>
      <c r="G235">
        <v>0</v>
      </c>
      <c r="H235">
        <v>31.16</v>
      </c>
      <c r="I235">
        <v>0.63</v>
      </c>
      <c r="J235">
        <f t="shared" si="4"/>
        <v>49.460317460317462</v>
      </c>
      <c r="K235">
        <v>6.97</v>
      </c>
      <c r="L235">
        <v>7.92</v>
      </c>
      <c r="M235">
        <v>8.64</v>
      </c>
      <c r="N235">
        <v>9.1999999999999993</v>
      </c>
      <c r="O235">
        <v>9.8699999999999992</v>
      </c>
      <c r="P235">
        <v>11.77</v>
      </c>
      <c r="Q235">
        <v>11.77</v>
      </c>
      <c r="R235">
        <v>15.59</v>
      </c>
      <c r="S235">
        <v>15.59</v>
      </c>
      <c r="T235">
        <v>19.91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1.88</v>
      </c>
      <c r="AB235">
        <v>4.96</v>
      </c>
      <c r="AC235">
        <v>10.41</v>
      </c>
      <c r="AD235">
        <v>12.6</v>
      </c>
      <c r="AE235">
        <v>16.440000000000001</v>
      </c>
      <c r="AF235">
        <v>16.440000000000001</v>
      </c>
      <c r="AG235">
        <v>28.09</v>
      </c>
      <c r="AH235">
        <v>630000</v>
      </c>
      <c r="AI235">
        <v>5400</v>
      </c>
      <c r="AJ235">
        <v>350</v>
      </c>
      <c r="AK235" t="s">
        <v>130</v>
      </c>
      <c r="AL235" t="s">
        <v>347</v>
      </c>
      <c r="AM235">
        <v>3</v>
      </c>
      <c r="AN235" s="2" t="s">
        <v>516</v>
      </c>
    </row>
    <row r="236" spans="1:40">
      <c r="A236">
        <v>353</v>
      </c>
      <c r="B236" s="39" t="s">
        <v>350</v>
      </c>
      <c r="C236">
        <v>0</v>
      </c>
      <c r="D236">
        <v>13.84</v>
      </c>
      <c r="E236">
        <v>11.52</v>
      </c>
      <c r="F236">
        <v>0</v>
      </c>
      <c r="G236">
        <v>0</v>
      </c>
      <c r="H236">
        <v>25.36</v>
      </c>
      <c r="I236">
        <v>0.57999999999999996</v>
      </c>
      <c r="J236">
        <f t="shared" si="4"/>
        <v>43.724137931034484</v>
      </c>
      <c r="K236">
        <v>8.39</v>
      </c>
      <c r="L236">
        <v>10.67</v>
      </c>
      <c r="M236">
        <v>10.67</v>
      </c>
      <c r="N236">
        <v>13.83</v>
      </c>
      <c r="O236">
        <v>17.420000000000002</v>
      </c>
      <c r="P236">
        <v>17.420000000000002</v>
      </c>
      <c r="Q236">
        <v>17.420000000000002</v>
      </c>
      <c r="R236">
        <v>17.420000000000002</v>
      </c>
      <c r="S236">
        <v>27.34</v>
      </c>
      <c r="T236">
        <v>27.34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1.76</v>
      </c>
      <c r="AC236">
        <v>3</v>
      </c>
      <c r="AD236">
        <v>3.86</v>
      </c>
      <c r="AE236">
        <v>4.6399999999999997</v>
      </c>
      <c r="AF236">
        <v>8.15</v>
      </c>
      <c r="AG236">
        <v>12.01</v>
      </c>
      <c r="AH236">
        <v>580000</v>
      </c>
      <c r="AI236">
        <v>9800</v>
      </c>
      <c r="AJ236">
        <v>353</v>
      </c>
      <c r="AK236" t="s">
        <v>130</v>
      </c>
      <c r="AL236" t="s">
        <v>347</v>
      </c>
      <c r="AM236">
        <v>3</v>
      </c>
      <c r="AN236" s="2" t="s">
        <v>516</v>
      </c>
    </row>
    <row r="237" spans="1:40">
      <c r="A237">
        <v>346</v>
      </c>
      <c r="B237" s="39" t="s">
        <v>351</v>
      </c>
      <c r="C237">
        <v>0</v>
      </c>
      <c r="D237">
        <v>9.8699999999999992</v>
      </c>
      <c r="E237">
        <v>17.190000000000001</v>
      </c>
      <c r="F237">
        <v>0</v>
      </c>
      <c r="G237">
        <v>7.01</v>
      </c>
      <c r="H237">
        <v>34.07</v>
      </c>
      <c r="I237">
        <v>0.53</v>
      </c>
      <c r="J237">
        <f t="shared" si="4"/>
        <v>64.283018867924525</v>
      </c>
      <c r="K237">
        <v>0</v>
      </c>
      <c r="L237">
        <v>0</v>
      </c>
      <c r="M237">
        <v>2.2799999999999998</v>
      </c>
      <c r="N237">
        <v>4.01</v>
      </c>
      <c r="O237">
        <v>4.62</v>
      </c>
      <c r="P237">
        <v>6.46</v>
      </c>
      <c r="Q237">
        <v>7.91</v>
      </c>
      <c r="R237">
        <v>7.91</v>
      </c>
      <c r="S237">
        <v>10.68</v>
      </c>
      <c r="T237">
        <v>15.2</v>
      </c>
      <c r="U237">
        <v>0</v>
      </c>
      <c r="V237">
        <v>7.01</v>
      </c>
      <c r="W237">
        <v>10.34</v>
      </c>
      <c r="X237">
        <v>11.19</v>
      </c>
      <c r="Y237">
        <v>15.25</v>
      </c>
      <c r="Z237">
        <v>17.670000000000002</v>
      </c>
      <c r="AA237">
        <v>20.05</v>
      </c>
      <c r="AB237">
        <v>22.94</v>
      </c>
      <c r="AC237">
        <v>22.94</v>
      </c>
      <c r="AD237">
        <v>22.94</v>
      </c>
      <c r="AE237">
        <v>27.38</v>
      </c>
      <c r="AF237">
        <v>27.38</v>
      </c>
      <c r="AG237">
        <v>34.07</v>
      </c>
      <c r="AH237">
        <v>530000</v>
      </c>
      <c r="AI237">
        <v>6800</v>
      </c>
      <c r="AJ237">
        <v>346</v>
      </c>
      <c r="AK237" t="s">
        <v>130</v>
      </c>
      <c r="AL237" t="s">
        <v>347</v>
      </c>
      <c r="AM237">
        <v>2</v>
      </c>
      <c r="AN237" s="2" t="s">
        <v>516</v>
      </c>
    </row>
    <row r="238" spans="1:40">
      <c r="A238">
        <v>337</v>
      </c>
      <c r="B238" s="39" t="s">
        <v>352</v>
      </c>
      <c r="C238">
        <v>0</v>
      </c>
      <c r="D238">
        <v>7.97</v>
      </c>
      <c r="E238">
        <v>9.06</v>
      </c>
      <c r="F238">
        <v>0</v>
      </c>
      <c r="G238">
        <v>0</v>
      </c>
      <c r="H238">
        <v>17.02</v>
      </c>
      <c r="I238">
        <v>0.38</v>
      </c>
      <c r="J238">
        <f t="shared" si="4"/>
        <v>44.789473684210527</v>
      </c>
      <c r="K238">
        <v>6.5</v>
      </c>
      <c r="L238">
        <v>7.13</v>
      </c>
      <c r="M238">
        <v>7.68</v>
      </c>
      <c r="N238">
        <v>9.82</v>
      </c>
      <c r="O238">
        <v>11.44</v>
      </c>
      <c r="P238">
        <v>14.14</v>
      </c>
      <c r="Q238">
        <v>14.14</v>
      </c>
      <c r="R238">
        <v>14.14</v>
      </c>
      <c r="S238">
        <v>22.63</v>
      </c>
      <c r="T238">
        <v>22.63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0.98</v>
      </c>
      <c r="AB238">
        <v>3.49</v>
      </c>
      <c r="AC238">
        <v>3.49</v>
      </c>
      <c r="AD238">
        <v>5.83</v>
      </c>
      <c r="AE238">
        <v>7.99</v>
      </c>
      <c r="AF238">
        <v>9.9700000000000006</v>
      </c>
      <c r="AG238">
        <v>9.9700000000000006</v>
      </c>
      <c r="AH238">
        <v>380000</v>
      </c>
      <c r="AI238">
        <v>7000</v>
      </c>
      <c r="AJ238">
        <v>337</v>
      </c>
      <c r="AK238" t="s">
        <v>130</v>
      </c>
      <c r="AL238" t="s">
        <v>347</v>
      </c>
      <c r="AM238">
        <v>3</v>
      </c>
      <c r="AN238" s="2" t="s">
        <v>516</v>
      </c>
    </row>
    <row r="239" spans="1:40">
      <c r="A239">
        <v>354</v>
      </c>
      <c r="B239" s="40" t="s">
        <v>353</v>
      </c>
      <c r="C239">
        <v>0</v>
      </c>
      <c r="D239">
        <v>6.74</v>
      </c>
      <c r="E239">
        <v>12.71</v>
      </c>
      <c r="F239">
        <v>0</v>
      </c>
      <c r="G239">
        <v>0</v>
      </c>
      <c r="H239">
        <v>19.45</v>
      </c>
      <c r="I239">
        <v>0.38</v>
      </c>
      <c r="J239">
        <f t="shared" si="4"/>
        <v>51.184210526315788</v>
      </c>
      <c r="K239">
        <v>0</v>
      </c>
      <c r="L239">
        <v>5.75</v>
      </c>
      <c r="M239">
        <v>6.11</v>
      </c>
      <c r="N239">
        <v>6.83</v>
      </c>
      <c r="O239">
        <v>7.24</v>
      </c>
      <c r="P239">
        <v>8.23</v>
      </c>
      <c r="Q239">
        <v>8.49</v>
      </c>
      <c r="R239">
        <v>10.87</v>
      </c>
      <c r="S239">
        <v>10.87</v>
      </c>
      <c r="T239">
        <v>17.02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2.12</v>
      </c>
      <c r="AA239">
        <v>7.44</v>
      </c>
      <c r="AB239">
        <v>8.77</v>
      </c>
      <c r="AC239">
        <v>12.01</v>
      </c>
      <c r="AD239">
        <v>12.01</v>
      </c>
      <c r="AE239">
        <v>14.03</v>
      </c>
      <c r="AF239">
        <v>14.03</v>
      </c>
      <c r="AG239">
        <v>17.79</v>
      </c>
      <c r="AH239">
        <v>380000</v>
      </c>
      <c r="AI239">
        <v>5600</v>
      </c>
      <c r="AJ239">
        <v>354</v>
      </c>
      <c r="AK239" t="s">
        <v>130</v>
      </c>
      <c r="AL239" t="s">
        <v>347</v>
      </c>
      <c r="AM239">
        <v>2</v>
      </c>
      <c r="AN239" s="2" t="s">
        <v>516</v>
      </c>
    </row>
    <row r="240" spans="1:40">
      <c r="A240">
        <v>334</v>
      </c>
      <c r="B240" s="39" t="s">
        <v>354</v>
      </c>
      <c r="C240">
        <v>0</v>
      </c>
      <c r="D240">
        <v>5.64</v>
      </c>
      <c r="E240">
        <v>8.41</v>
      </c>
      <c r="F240">
        <v>0</v>
      </c>
      <c r="G240">
        <v>0</v>
      </c>
      <c r="H240">
        <v>14.05</v>
      </c>
      <c r="I240">
        <v>0.28999999999999998</v>
      </c>
      <c r="J240">
        <f t="shared" si="4"/>
        <v>48.448275862068968</v>
      </c>
      <c r="K240">
        <v>0</v>
      </c>
      <c r="L240">
        <v>0</v>
      </c>
      <c r="M240">
        <v>7.5</v>
      </c>
      <c r="N240">
        <v>8.5299999999999994</v>
      </c>
      <c r="O240">
        <v>9.34</v>
      </c>
      <c r="P240">
        <v>10.94</v>
      </c>
      <c r="Q240">
        <v>13.53</v>
      </c>
      <c r="R240">
        <v>13.53</v>
      </c>
      <c r="S240">
        <v>20.49</v>
      </c>
      <c r="T240">
        <v>20.49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4.3499999999999996</v>
      </c>
      <c r="AC240">
        <v>5.18</v>
      </c>
      <c r="AD240">
        <v>5.92</v>
      </c>
      <c r="AE240">
        <v>7.27</v>
      </c>
      <c r="AF240">
        <v>8.9</v>
      </c>
      <c r="AG240">
        <v>8.9</v>
      </c>
      <c r="AH240">
        <v>289999.99</v>
      </c>
      <c r="AI240">
        <v>6400</v>
      </c>
      <c r="AJ240">
        <v>334</v>
      </c>
      <c r="AK240" t="s">
        <v>130</v>
      </c>
      <c r="AL240" t="s">
        <v>347</v>
      </c>
      <c r="AM240">
        <v>3</v>
      </c>
      <c r="AN240" s="2" t="s">
        <v>516</v>
      </c>
    </row>
    <row r="241" spans="1:40">
      <c r="A241">
        <v>330</v>
      </c>
      <c r="B241" s="39" t="s">
        <v>355</v>
      </c>
      <c r="C241">
        <v>0</v>
      </c>
      <c r="D241">
        <v>7.79</v>
      </c>
      <c r="E241">
        <v>2.65</v>
      </c>
      <c r="F241">
        <v>0</v>
      </c>
      <c r="G241">
        <v>0</v>
      </c>
      <c r="H241">
        <v>10.44</v>
      </c>
      <c r="I241">
        <v>0.28000000000000003</v>
      </c>
      <c r="J241">
        <f t="shared" si="4"/>
        <v>37.285714285714278</v>
      </c>
      <c r="K241">
        <v>11</v>
      </c>
      <c r="L241">
        <v>11</v>
      </c>
      <c r="M241">
        <v>16.149999999999999</v>
      </c>
      <c r="N241">
        <v>18.53</v>
      </c>
      <c r="O241">
        <v>18.53</v>
      </c>
      <c r="P241">
        <v>18.53</v>
      </c>
      <c r="Q241">
        <v>18.53</v>
      </c>
      <c r="R241">
        <v>30.18</v>
      </c>
      <c r="S241">
        <v>30.18</v>
      </c>
      <c r="T241">
        <v>30.18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0.7</v>
      </c>
      <c r="AG241">
        <v>3.62</v>
      </c>
      <c r="AH241">
        <v>280000</v>
      </c>
      <c r="AI241">
        <v>4000</v>
      </c>
      <c r="AJ241">
        <v>330</v>
      </c>
      <c r="AK241" t="s">
        <v>130</v>
      </c>
      <c r="AL241" t="s">
        <v>347</v>
      </c>
      <c r="AM241">
        <v>3</v>
      </c>
      <c r="AN241" s="2" t="s">
        <v>516</v>
      </c>
    </row>
    <row r="242" spans="1:40">
      <c r="A242">
        <v>325</v>
      </c>
      <c r="B242" s="39" t="s">
        <v>356</v>
      </c>
      <c r="C242">
        <v>0</v>
      </c>
      <c r="D242">
        <v>3.55</v>
      </c>
      <c r="E242">
        <v>3.33</v>
      </c>
      <c r="F242">
        <v>3.41</v>
      </c>
      <c r="G242">
        <v>0</v>
      </c>
      <c r="H242">
        <v>10.3</v>
      </c>
      <c r="I242">
        <v>0.18</v>
      </c>
      <c r="J242">
        <f t="shared" si="4"/>
        <v>57.222222222222229</v>
      </c>
      <c r="K242">
        <v>0</v>
      </c>
      <c r="L242">
        <v>5.25</v>
      </c>
      <c r="M242">
        <v>5.25</v>
      </c>
      <c r="N242">
        <v>5.53</v>
      </c>
      <c r="O242">
        <v>5.99</v>
      </c>
      <c r="P242">
        <v>6.41</v>
      </c>
      <c r="Q242">
        <v>8.8000000000000007</v>
      </c>
      <c r="R242">
        <v>9.92</v>
      </c>
      <c r="S242">
        <v>9.92</v>
      </c>
      <c r="T242">
        <v>16.73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4.45</v>
      </c>
      <c r="AA242">
        <v>5.35</v>
      </c>
      <c r="AB242">
        <v>5.35</v>
      </c>
      <c r="AC242">
        <v>6.75</v>
      </c>
      <c r="AD242">
        <v>7.25</v>
      </c>
      <c r="AE242">
        <v>7.25</v>
      </c>
      <c r="AF242">
        <v>7.25</v>
      </c>
      <c r="AG242">
        <v>9.3699999999999992</v>
      </c>
      <c r="AH242">
        <v>180000</v>
      </c>
      <c r="AI242">
        <v>3800</v>
      </c>
      <c r="AJ242">
        <v>325</v>
      </c>
      <c r="AK242" t="s">
        <v>130</v>
      </c>
      <c r="AL242" t="s">
        <v>347</v>
      </c>
      <c r="AM242">
        <v>2</v>
      </c>
      <c r="AN242" s="2" t="s">
        <v>516</v>
      </c>
    </row>
    <row r="243" spans="1:40">
      <c r="A243">
        <v>255</v>
      </c>
      <c r="B243" s="39" t="s">
        <v>357</v>
      </c>
      <c r="C243">
        <v>6.24</v>
      </c>
      <c r="D243">
        <v>30.61</v>
      </c>
      <c r="E243">
        <v>137.41</v>
      </c>
      <c r="F243">
        <v>215.13</v>
      </c>
      <c r="G243">
        <v>116.83</v>
      </c>
      <c r="H243">
        <v>506.22</v>
      </c>
      <c r="I243">
        <v>4.8099999999999996</v>
      </c>
      <c r="J243">
        <f t="shared" si="4"/>
        <v>105.24324324324326</v>
      </c>
      <c r="K243">
        <v>1.42</v>
      </c>
      <c r="L243">
        <v>1.71</v>
      </c>
      <c r="M243">
        <v>2.02</v>
      </c>
      <c r="N243">
        <v>2.4900000000000002</v>
      </c>
      <c r="O243">
        <v>2.73</v>
      </c>
      <c r="P243">
        <v>3.27</v>
      </c>
      <c r="Q243">
        <v>3.62</v>
      </c>
      <c r="R243">
        <v>4.3499999999999996</v>
      </c>
      <c r="S243">
        <v>4.99</v>
      </c>
      <c r="T243">
        <v>9.07</v>
      </c>
      <c r="U243">
        <v>0</v>
      </c>
      <c r="V243">
        <v>116.1</v>
      </c>
      <c r="W243">
        <v>254.99</v>
      </c>
      <c r="X243">
        <v>334.81</v>
      </c>
      <c r="Y243">
        <v>451.22</v>
      </c>
      <c r="Z243">
        <v>467.17</v>
      </c>
      <c r="AA243">
        <v>496.22</v>
      </c>
      <c r="AB243">
        <v>503.95</v>
      </c>
      <c r="AC243">
        <v>506.17</v>
      </c>
      <c r="AD243">
        <v>506.22</v>
      </c>
      <c r="AE243">
        <v>506.22</v>
      </c>
      <c r="AF243">
        <v>506.22</v>
      </c>
      <c r="AG243">
        <v>506.22</v>
      </c>
      <c r="AH243">
        <v>4810000</v>
      </c>
      <c r="AI243">
        <v>21000</v>
      </c>
      <c r="AJ243">
        <v>255</v>
      </c>
      <c r="AK243" t="s">
        <v>130</v>
      </c>
      <c r="AL243" t="s">
        <v>358</v>
      </c>
      <c r="AM243">
        <v>1</v>
      </c>
      <c r="AN243" s="2" t="s">
        <v>530</v>
      </c>
    </row>
    <row r="244" spans="1:40">
      <c r="A244">
        <v>166</v>
      </c>
      <c r="B244" s="39" t="s">
        <v>359</v>
      </c>
      <c r="C244">
        <v>0.81</v>
      </c>
      <c r="D244">
        <v>60.33</v>
      </c>
      <c r="E244">
        <v>74.88</v>
      </c>
      <c r="F244">
        <v>91.1</v>
      </c>
      <c r="G244">
        <v>18.88</v>
      </c>
      <c r="H244">
        <v>246</v>
      </c>
      <c r="I244">
        <v>3.55</v>
      </c>
      <c r="J244">
        <f t="shared" si="4"/>
        <v>69.295774647887328</v>
      </c>
      <c r="K244">
        <v>2.0699999999999998</v>
      </c>
      <c r="L244">
        <v>3.02</v>
      </c>
      <c r="M244">
        <v>3.36</v>
      </c>
      <c r="N244">
        <v>4.1100000000000003</v>
      </c>
      <c r="O244">
        <v>4.7</v>
      </c>
      <c r="P244">
        <v>5.4</v>
      </c>
      <c r="Q244">
        <v>6.4</v>
      </c>
      <c r="R244">
        <v>7</v>
      </c>
      <c r="S244">
        <v>9.57</v>
      </c>
      <c r="T244">
        <v>13.19</v>
      </c>
      <c r="U244">
        <v>0</v>
      </c>
      <c r="V244">
        <v>21.76</v>
      </c>
      <c r="W244">
        <v>39.380000000000003</v>
      </c>
      <c r="X244">
        <v>80.44</v>
      </c>
      <c r="Y244">
        <v>119.03</v>
      </c>
      <c r="Z244">
        <v>141.88999999999999</v>
      </c>
      <c r="AA244">
        <v>176.67</v>
      </c>
      <c r="AB244">
        <v>176.67</v>
      </c>
      <c r="AC244">
        <v>176.67</v>
      </c>
      <c r="AD244">
        <v>206.16</v>
      </c>
      <c r="AE244">
        <v>206.16</v>
      </c>
      <c r="AF244">
        <v>233.99</v>
      </c>
      <c r="AG244">
        <v>246</v>
      </c>
      <c r="AH244">
        <v>3550000.01</v>
      </c>
      <c r="AI244">
        <v>45200</v>
      </c>
      <c r="AJ244">
        <v>166</v>
      </c>
      <c r="AK244" t="s">
        <v>130</v>
      </c>
      <c r="AL244" t="s">
        <v>358</v>
      </c>
      <c r="AM244">
        <v>2</v>
      </c>
      <c r="AN244" s="2" t="s">
        <v>530</v>
      </c>
    </row>
    <row r="245" spans="1:40">
      <c r="A245">
        <v>259</v>
      </c>
      <c r="B245" s="39" t="s">
        <v>360</v>
      </c>
      <c r="C245">
        <v>0.18</v>
      </c>
      <c r="D245">
        <v>34.61</v>
      </c>
      <c r="E245">
        <v>42.17</v>
      </c>
      <c r="F245">
        <v>18.36</v>
      </c>
      <c r="G245">
        <v>17.399999999999999</v>
      </c>
      <c r="H245">
        <v>112.71</v>
      </c>
      <c r="I245">
        <v>1.81</v>
      </c>
      <c r="J245">
        <f t="shared" si="4"/>
        <v>62.270718232044196</v>
      </c>
      <c r="K245">
        <v>1.1000000000000001</v>
      </c>
      <c r="L245">
        <v>1.72</v>
      </c>
      <c r="M245">
        <v>2.85</v>
      </c>
      <c r="N245">
        <v>3.89</v>
      </c>
      <c r="O245">
        <v>5.13</v>
      </c>
      <c r="P245">
        <v>6.15</v>
      </c>
      <c r="Q245">
        <v>7.41</v>
      </c>
      <c r="R245">
        <v>10.17</v>
      </c>
      <c r="S245">
        <v>10.17</v>
      </c>
      <c r="T245">
        <v>14.98</v>
      </c>
      <c r="U245">
        <v>0</v>
      </c>
      <c r="V245">
        <v>19.71</v>
      </c>
      <c r="W245">
        <v>31.75</v>
      </c>
      <c r="X245">
        <v>42.47</v>
      </c>
      <c r="Y245">
        <v>46.67</v>
      </c>
      <c r="Z245">
        <v>63.65</v>
      </c>
      <c r="AA245">
        <v>68.430000000000007</v>
      </c>
      <c r="AB245">
        <v>74.650000000000006</v>
      </c>
      <c r="AC245">
        <v>74.650000000000006</v>
      </c>
      <c r="AD245">
        <v>74.650000000000006</v>
      </c>
      <c r="AE245">
        <v>88.56</v>
      </c>
      <c r="AF245">
        <v>105.6</v>
      </c>
      <c r="AG245">
        <v>112.72</v>
      </c>
      <c r="AH245">
        <v>1810000</v>
      </c>
      <c r="AI245">
        <v>26400</v>
      </c>
      <c r="AJ245">
        <v>259</v>
      </c>
      <c r="AK245" t="s">
        <v>130</v>
      </c>
      <c r="AL245" t="s">
        <v>358</v>
      </c>
      <c r="AM245">
        <v>2</v>
      </c>
      <c r="AN245" s="2" t="s">
        <v>530</v>
      </c>
    </row>
    <row r="246" spans="1:40">
      <c r="A246">
        <v>298</v>
      </c>
      <c r="B246" s="39" t="s">
        <v>361</v>
      </c>
      <c r="C246">
        <v>0.25</v>
      </c>
      <c r="D246">
        <v>26.22</v>
      </c>
      <c r="E246">
        <v>23.97</v>
      </c>
      <c r="F246">
        <v>14.42</v>
      </c>
      <c r="G246">
        <v>0</v>
      </c>
      <c r="H246">
        <v>64.86</v>
      </c>
      <c r="I246">
        <v>1.26</v>
      </c>
      <c r="J246">
        <f t="shared" si="4"/>
        <v>51.476190476190474</v>
      </c>
      <c r="K246">
        <v>5.2</v>
      </c>
      <c r="L246">
        <v>5.76</v>
      </c>
      <c r="M246">
        <v>6.53</v>
      </c>
      <c r="N246">
        <v>6.9</v>
      </c>
      <c r="O246">
        <v>8.18</v>
      </c>
      <c r="P246">
        <v>9.31</v>
      </c>
      <c r="Q246">
        <v>9.31</v>
      </c>
      <c r="R246">
        <v>12.78</v>
      </c>
      <c r="S246">
        <v>12.78</v>
      </c>
      <c r="T246">
        <v>18.670000000000002</v>
      </c>
      <c r="U246">
        <v>0</v>
      </c>
      <c r="V246">
        <v>0</v>
      </c>
      <c r="W246">
        <v>0</v>
      </c>
      <c r="X246">
        <v>0</v>
      </c>
      <c r="Y246">
        <v>3.83</v>
      </c>
      <c r="Z246">
        <v>9.32</v>
      </c>
      <c r="AA246">
        <v>20.63</v>
      </c>
      <c r="AB246">
        <v>29.72</v>
      </c>
      <c r="AC246">
        <v>32.65</v>
      </c>
      <c r="AD246">
        <v>36.1</v>
      </c>
      <c r="AE246">
        <v>36.1</v>
      </c>
      <c r="AF246">
        <v>46.35</v>
      </c>
      <c r="AG246">
        <v>59.13</v>
      </c>
      <c r="AH246">
        <v>1260000</v>
      </c>
      <c r="AI246">
        <v>17000</v>
      </c>
      <c r="AJ246">
        <v>298</v>
      </c>
      <c r="AK246" t="s">
        <v>130</v>
      </c>
      <c r="AL246" t="s">
        <v>358</v>
      </c>
      <c r="AM246">
        <v>2</v>
      </c>
      <c r="AN246" s="2" t="s">
        <v>530</v>
      </c>
    </row>
    <row r="247" spans="1:40">
      <c r="A247">
        <v>311</v>
      </c>
      <c r="B247" s="39" t="s">
        <v>362</v>
      </c>
      <c r="C247">
        <v>0</v>
      </c>
      <c r="D247">
        <v>16.309999999999999</v>
      </c>
      <c r="E247">
        <v>21.5</v>
      </c>
      <c r="F247">
        <v>38.25</v>
      </c>
      <c r="G247">
        <v>4.97</v>
      </c>
      <c r="H247">
        <v>81.03</v>
      </c>
      <c r="I247">
        <v>1.03</v>
      </c>
      <c r="J247">
        <f t="shared" si="4"/>
        <v>78.669902912621353</v>
      </c>
      <c r="K247">
        <v>1.6</v>
      </c>
      <c r="L247">
        <v>2.88</v>
      </c>
      <c r="M247">
        <v>3.64</v>
      </c>
      <c r="N247">
        <v>3.79</v>
      </c>
      <c r="O247">
        <v>4.3899999999999997</v>
      </c>
      <c r="P247">
        <v>5.36</v>
      </c>
      <c r="Q247">
        <v>5.36</v>
      </c>
      <c r="R247">
        <v>6.72</v>
      </c>
      <c r="S247">
        <v>8.8699999999999992</v>
      </c>
      <c r="T247">
        <v>11.66</v>
      </c>
      <c r="U247">
        <v>0</v>
      </c>
      <c r="V247">
        <v>4.97</v>
      </c>
      <c r="W247">
        <v>15.27</v>
      </c>
      <c r="X247">
        <v>25.43</v>
      </c>
      <c r="Y247">
        <v>32.700000000000003</v>
      </c>
      <c r="Z247">
        <v>45.94</v>
      </c>
      <c r="AA247">
        <v>62.22</v>
      </c>
      <c r="AB247">
        <v>66.06</v>
      </c>
      <c r="AC247">
        <v>72.180000000000007</v>
      </c>
      <c r="AD247">
        <v>72.180000000000007</v>
      </c>
      <c r="AE247">
        <v>79.28</v>
      </c>
      <c r="AF247">
        <v>81.03</v>
      </c>
      <c r="AG247">
        <v>81.03</v>
      </c>
      <c r="AH247">
        <v>1030000</v>
      </c>
      <c r="AI247">
        <v>15600</v>
      </c>
      <c r="AJ247">
        <v>311</v>
      </c>
      <c r="AK247" t="s">
        <v>130</v>
      </c>
      <c r="AL247" t="s">
        <v>358</v>
      </c>
      <c r="AM247">
        <v>1</v>
      </c>
      <c r="AN247" s="2" t="s">
        <v>530</v>
      </c>
    </row>
    <row r="248" spans="1:40">
      <c r="A248">
        <v>299</v>
      </c>
      <c r="B248" s="39" t="s">
        <v>363</v>
      </c>
      <c r="C248">
        <v>0</v>
      </c>
      <c r="D248">
        <v>11.04</v>
      </c>
      <c r="E248">
        <v>25.66</v>
      </c>
      <c r="F248">
        <v>8.36</v>
      </c>
      <c r="G248">
        <v>0</v>
      </c>
      <c r="H248">
        <v>45.07</v>
      </c>
      <c r="I248">
        <v>0.75</v>
      </c>
      <c r="J248">
        <f t="shared" si="4"/>
        <v>60.093333333333334</v>
      </c>
      <c r="K248">
        <v>5.25</v>
      </c>
      <c r="L248">
        <v>5.86</v>
      </c>
      <c r="M248">
        <v>5.86</v>
      </c>
      <c r="N248">
        <v>7.1</v>
      </c>
      <c r="O248">
        <v>7.1</v>
      </c>
      <c r="P248">
        <v>7.84</v>
      </c>
      <c r="Q248">
        <v>8.7799999999999994</v>
      </c>
      <c r="R248">
        <v>9.7899999999999991</v>
      </c>
      <c r="S248">
        <v>11.37</v>
      </c>
      <c r="T248">
        <v>14.95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5.78</v>
      </c>
      <c r="AA248">
        <v>13.72</v>
      </c>
      <c r="AB248">
        <v>23.93</v>
      </c>
      <c r="AC248">
        <v>30.38</v>
      </c>
      <c r="AD248">
        <v>34.130000000000003</v>
      </c>
      <c r="AE248">
        <v>38.07</v>
      </c>
      <c r="AF248">
        <v>43.52</v>
      </c>
      <c r="AG248">
        <v>45.07</v>
      </c>
      <c r="AH248">
        <v>750000</v>
      </c>
      <c r="AI248">
        <v>15000</v>
      </c>
      <c r="AJ248">
        <v>299</v>
      </c>
      <c r="AK248" t="s">
        <v>130</v>
      </c>
      <c r="AL248" t="s">
        <v>358</v>
      </c>
      <c r="AM248">
        <v>2</v>
      </c>
      <c r="AN248" s="2" t="s">
        <v>530</v>
      </c>
    </row>
    <row r="249" spans="1:40">
      <c r="A249">
        <v>247</v>
      </c>
      <c r="B249" s="40" t="s">
        <v>364</v>
      </c>
      <c r="C249">
        <v>0</v>
      </c>
      <c r="D249">
        <v>12.43</v>
      </c>
      <c r="E249">
        <v>3.09</v>
      </c>
      <c r="F249">
        <v>0</v>
      </c>
      <c r="G249">
        <v>0</v>
      </c>
      <c r="H249">
        <v>15.52</v>
      </c>
      <c r="I249">
        <v>0.46</v>
      </c>
      <c r="J249">
        <f t="shared" si="4"/>
        <v>33.739130434782609</v>
      </c>
      <c r="K249">
        <v>11.88</v>
      </c>
      <c r="L249">
        <v>13.32</v>
      </c>
      <c r="M249">
        <v>13.32</v>
      </c>
      <c r="N249">
        <v>19.73</v>
      </c>
      <c r="O249">
        <v>19.73</v>
      </c>
      <c r="P249">
        <v>19.73</v>
      </c>
      <c r="Q249">
        <v>19.73</v>
      </c>
      <c r="R249">
        <v>19.73</v>
      </c>
      <c r="S249">
        <v>31.63</v>
      </c>
      <c r="T249">
        <v>31.63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2.56</v>
      </c>
      <c r="AG249">
        <v>5.67</v>
      </c>
      <c r="AH249">
        <v>460000</v>
      </c>
      <c r="AI249">
        <v>8400</v>
      </c>
      <c r="AJ249">
        <v>247</v>
      </c>
      <c r="AK249" t="s">
        <v>130</v>
      </c>
      <c r="AL249" t="s">
        <v>358</v>
      </c>
      <c r="AM249">
        <v>3</v>
      </c>
      <c r="AN249" s="2" t="s">
        <v>530</v>
      </c>
    </row>
    <row r="250" spans="1:40">
      <c r="A250">
        <v>245</v>
      </c>
      <c r="B250" s="40" t="s">
        <v>365</v>
      </c>
      <c r="C250">
        <v>0</v>
      </c>
      <c r="D250">
        <v>10.93</v>
      </c>
      <c r="E250">
        <v>4.05</v>
      </c>
      <c r="F250">
        <v>6.99</v>
      </c>
      <c r="G250">
        <v>0</v>
      </c>
      <c r="H250">
        <v>21.97</v>
      </c>
      <c r="I250">
        <v>0.45</v>
      </c>
      <c r="J250">
        <f t="shared" si="4"/>
        <v>48.822222222222216</v>
      </c>
      <c r="K250">
        <v>0</v>
      </c>
      <c r="L250">
        <v>5.25</v>
      </c>
      <c r="M250">
        <v>5.25</v>
      </c>
      <c r="N250">
        <v>5.8</v>
      </c>
      <c r="O250">
        <v>7.16</v>
      </c>
      <c r="P250">
        <v>8.08</v>
      </c>
      <c r="Q250">
        <v>11.71</v>
      </c>
      <c r="R250">
        <v>11.71</v>
      </c>
      <c r="S250">
        <v>11.71</v>
      </c>
      <c r="T250">
        <v>19.239999999999998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6.99</v>
      </c>
      <c r="AA250">
        <v>9.8800000000000008</v>
      </c>
      <c r="AB250">
        <v>10.52</v>
      </c>
      <c r="AC250">
        <v>11.5</v>
      </c>
      <c r="AD250">
        <v>11.5</v>
      </c>
      <c r="AE250">
        <v>14.64</v>
      </c>
      <c r="AF250">
        <v>14.64</v>
      </c>
      <c r="AG250">
        <v>19.95</v>
      </c>
      <c r="AH250">
        <v>450000</v>
      </c>
      <c r="AI250">
        <v>8800</v>
      </c>
      <c r="AJ250">
        <v>245</v>
      </c>
      <c r="AK250" t="s">
        <v>130</v>
      </c>
      <c r="AL250" t="s">
        <v>358</v>
      </c>
      <c r="AM250">
        <v>3</v>
      </c>
      <c r="AN250" s="2" t="s">
        <v>530</v>
      </c>
    </row>
    <row r="251" spans="1:40">
      <c r="A251">
        <v>88</v>
      </c>
      <c r="B251" s="39" t="s">
        <v>366</v>
      </c>
      <c r="C251">
        <v>0</v>
      </c>
      <c r="D251">
        <v>7.7</v>
      </c>
      <c r="E251">
        <v>11.88</v>
      </c>
      <c r="F251">
        <v>7.18</v>
      </c>
      <c r="G251">
        <v>0</v>
      </c>
      <c r="H251">
        <v>26.76</v>
      </c>
      <c r="I251">
        <v>0.43</v>
      </c>
      <c r="J251">
        <f t="shared" si="4"/>
        <v>62.232558139534888</v>
      </c>
      <c r="K251">
        <v>4.75</v>
      </c>
      <c r="L251">
        <v>4.75</v>
      </c>
      <c r="M251">
        <v>5.95</v>
      </c>
      <c r="N251">
        <v>5.95</v>
      </c>
      <c r="O251">
        <v>6.77</v>
      </c>
      <c r="P251">
        <v>6.99</v>
      </c>
      <c r="Q251">
        <v>8.4</v>
      </c>
      <c r="R251">
        <v>10.96</v>
      </c>
      <c r="S251">
        <v>10.96</v>
      </c>
      <c r="T251">
        <v>15.62</v>
      </c>
      <c r="U251">
        <v>0</v>
      </c>
      <c r="V251">
        <v>0</v>
      </c>
      <c r="W251">
        <v>0</v>
      </c>
      <c r="X251">
        <v>0</v>
      </c>
      <c r="Y251">
        <v>1.88</v>
      </c>
      <c r="Z251">
        <v>5.92</v>
      </c>
      <c r="AA251">
        <v>14.45</v>
      </c>
      <c r="AB251">
        <v>16.07</v>
      </c>
      <c r="AC251">
        <v>17.989999999999998</v>
      </c>
      <c r="AD251">
        <v>17.989999999999998</v>
      </c>
      <c r="AE251">
        <v>21.28</v>
      </c>
      <c r="AF251">
        <v>21.28</v>
      </c>
      <c r="AG251">
        <v>26.76</v>
      </c>
      <c r="AH251">
        <v>430000</v>
      </c>
      <c r="AI251">
        <v>7800</v>
      </c>
      <c r="AJ251">
        <v>88</v>
      </c>
      <c r="AK251" t="s">
        <v>130</v>
      </c>
      <c r="AL251" t="s">
        <v>358</v>
      </c>
      <c r="AM251">
        <v>2</v>
      </c>
      <c r="AN251" s="2" t="s">
        <v>530</v>
      </c>
    </row>
    <row r="252" spans="1:40">
      <c r="A252">
        <v>267</v>
      </c>
      <c r="B252" s="40" t="s">
        <v>367</v>
      </c>
      <c r="C252">
        <v>0</v>
      </c>
      <c r="D252">
        <v>11.93</v>
      </c>
      <c r="E252">
        <v>2.38</v>
      </c>
      <c r="F252">
        <v>0</v>
      </c>
      <c r="G252">
        <v>0</v>
      </c>
      <c r="H252">
        <v>14.3</v>
      </c>
      <c r="I252">
        <v>0.43</v>
      </c>
      <c r="J252">
        <f t="shared" si="4"/>
        <v>33.255813953488371</v>
      </c>
      <c r="K252">
        <v>8.5</v>
      </c>
      <c r="L252">
        <v>11.64</v>
      </c>
      <c r="M252">
        <v>11.64</v>
      </c>
      <c r="N252">
        <v>18.62</v>
      </c>
      <c r="O252">
        <v>18.62</v>
      </c>
      <c r="P252">
        <v>18.62</v>
      </c>
      <c r="Q252">
        <v>18.62</v>
      </c>
      <c r="R252">
        <v>18.62</v>
      </c>
      <c r="S252">
        <v>31.36</v>
      </c>
      <c r="T252">
        <v>31.36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</v>
      </c>
      <c r="AD252">
        <v>1.81</v>
      </c>
      <c r="AE252">
        <v>2.38</v>
      </c>
      <c r="AF252">
        <v>2.38</v>
      </c>
      <c r="AG252">
        <v>4.97</v>
      </c>
      <c r="AH252">
        <v>430000</v>
      </c>
      <c r="AI252">
        <v>8600</v>
      </c>
      <c r="AJ252">
        <v>267</v>
      </c>
      <c r="AK252" t="s">
        <v>130</v>
      </c>
      <c r="AL252" t="s">
        <v>358</v>
      </c>
      <c r="AM252">
        <v>3</v>
      </c>
      <c r="AN252" s="2" t="s">
        <v>530</v>
      </c>
    </row>
    <row r="253" spans="1:40">
      <c r="A253">
        <v>260</v>
      </c>
      <c r="B253" s="39" t="s">
        <v>368</v>
      </c>
      <c r="C253">
        <v>0</v>
      </c>
      <c r="D253">
        <v>5.24</v>
      </c>
      <c r="E253">
        <v>12.09</v>
      </c>
      <c r="F253">
        <v>0</v>
      </c>
      <c r="G253">
        <v>0</v>
      </c>
      <c r="H253">
        <v>17.329999999999998</v>
      </c>
      <c r="I253">
        <v>0.35</v>
      </c>
      <c r="J253">
        <f t="shared" si="4"/>
        <v>49.514285714285712</v>
      </c>
      <c r="K253">
        <v>8.5</v>
      </c>
      <c r="L253">
        <v>8.5</v>
      </c>
      <c r="M253">
        <v>9.1300000000000008</v>
      </c>
      <c r="N253">
        <v>9.94</v>
      </c>
      <c r="O253">
        <v>10.87</v>
      </c>
      <c r="P253">
        <v>12.13</v>
      </c>
      <c r="Q253">
        <v>12.13</v>
      </c>
      <c r="R253">
        <v>15.56</v>
      </c>
      <c r="S253">
        <v>15.56</v>
      </c>
      <c r="T253">
        <v>19.350000000000001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6.66</v>
      </c>
      <c r="AE253">
        <v>8.16</v>
      </c>
      <c r="AF253">
        <v>9.91</v>
      </c>
      <c r="AG253">
        <v>15.99</v>
      </c>
      <c r="AH253">
        <v>350000</v>
      </c>
      <c r="AI253">
        <v>3400</v>
      </c>
      <c r="AJ253">
        <v>260</v>
      </c>
      <c r="AK253" t="s">
        <v>130</v>
      </c>
      <c r="AL253" t="s">
        <v>358</v>
      </c>
      <c r="AM253">
        <v>3</v>
      </c>
      <c r="AN253" s="2" t="s">
        <v>530</v>
      </c>
    </row>
    <row r="254" spans="1:40">
      <c r="A254">
        <v>165</v>
      </c>
      <c r="B254" s="39" t="s">
        <v>369</v>
      </c>
      <c r="C254">
        <v>0</v>
      </c>
      <c r="D254">
        <v>9.09</v>
      </c>
      <c r="E254">
        <v>1.9</v>
      </c>
      <c r="F254">
        <v>0</v>
      </c>
      <c r="G254">
        <v>0</v>
      </c>
      <c r="H254">
        <v>10.99</v>
      </c>
      <c r="I254">
        <v>0.34</v>
      </c>
      <c r="J254">
        <f t="shared" si="4"/>
        <v>32.323529411764703</v>
      </c>
      <c r="K254">
        <v>11</v>
      </c>
      <c r="L254">
        <v>15.7</v>
      </c>
      <c r="M254">
        <v>15.7</v>
      </c>
      <c r="N254">
        <v>20.239999999999998</v>
      </c>
      <c r="O254">
        <v>20.239999999999998</v>
      </c>
      <c r="P254">
        <v>20.239999999999998</v>
      </c>
      <c r="Q254">
        <v>20.239999999999998</v>
      </c>
      <c r="R254">
        <v>30.61</v>
      </c>
      <c r="S254">
        <v>30.61</v>
      </c>
      <c r="T254">
        <v>30.61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0.62</v>
      </c>
      <c r="AG254">
        <v>1.9</v>
      </c>
      <c r="AH254">
        <v>340000</v>
      </c>
      <c r="AI254">
        <v>9000</v>
      </c>
      <c r="AJ254">
        <v>165</v>
      </c>
      <c r="AK254" t="s">
        <v>130</v>
      </c>
      <c r="AL254" t="s">
        <v>358</v>
      </c>
      <c r="AM254">
        <v>3</v>
      </c>
      <c r="AN254" s="2" t="s">
        <v>530</v>
      </c>
    </row>
    <row r="255" spans="1:40">
      <c r="A255">
        <v>225</v>
      </c>
      <c r="B255" s="39" t="s">
        <v>370</v>
      </c>
      <c r="C255">
        <v>0</v>
      </c>
      <c r="D255">
        <v>8.34</v>
      </c>
      <c r="E255">
        <v>2.8</v>
      </c>
      <c r="F255">
        <v>1.75</v>
      </c>
      <c r="G255">
        <v>0</v>
      </c>
      <c r="H255">
        <v>12.89</v>
      </c>
      <c r="I255">
        <v>0.32</v>
      </c>
      <c r="J255">
        <f t="shared" si="4"/>
        <v>40.28125</v>
      </c>
      <c r="K255">
        <v>0</v>
      </c>
      <c r="L255">
        <v>4.75</v>
      </c>
      <c r="M255">
        <v>4.75</v>
      </c>
      <c r="N255">
        <v>8.16</v>
      </c>
      <c r="O255">
        <v>8.16</v>
      </c>
      <c r="P255">
        <v>14.03</v>
      </c>
      <c r="Q255">
        <v>14.03</v>
      </c>
      <c r="R255">
        <v>14.03</v>
      </c>
      <c r="S255">
        <v>23.42</v>
      </c>
      <c r="T255">
        <v>23.42</v>
      </c>
      <c r="U255">
        <v>0</v>
      </c>
      <c r="V255">
        <v>0</v>
      </c>
      <c r="W255">
        <v>0</v>
      </c>
      <c r="X255">
        <v>0</v>
      </c>
      <c r="Y255">
        <v>1.75</v>
      </c>
      <c r="Z255">
        <v>1.75</v>
      </c>
      <c r="AA255">
        <v>4.0199999999999996</v>
      </c>
      <c r="AB255">
        <v>4.0199999999999996</v>
      </c>
      <c r="AC255">
        <v>4.55</v>
      </c>
      <c r="AD255">
        <v>4.55</v>
      </c>
      <c r="AE255">
        <v>4.55</v>
      </c>
      <c r="AF255">
        <v>6.98</v>
      </c>
      <c r="AG255">
        <v>6.98</v>
      </c>
      <c r="AH255">
        <v>320000</v>
      </c>
      <c r="AI255">
        <v>7000</v>
      </c>
      <c r="AJ255">
        <v>225</v>
      </c>
      <c r="AK255" t="s">
        <v>130</v>
      </c>
      <c r="AL255" t="s">
        <v>358</v>
      </c>
      <c r="AM255">
        <v>3</v>
      </c>
      <c r="AN255" s="2" t="s">
        <v>530</v>
      </c>
    </row>
    <row r="256" spans="1:40">
      <c r="A256">
        <v>270</v>
      </c>
      <c r="B256" s="40" t="s">
        <v>371</v>
      </c>
      <c r="C256">
        <v>0</v>
      </c>
      <c r="D256">
        <v>7.27</v>
      </c>
      <c r="E256">
        <v>2.16</v>
      </c>
      <c r="F256">
        <v>1.28</v>
      </c>
      <c r="G256">
        <v>0</v>
      </c>
      <c r="H256">
        <v>10.71</v>
      </c>
      <c r="I256">
        <v>0.3</v>
      </c>
      <c r="J256">
        <f t="shared" si="4"/>
        <v>35.700000000000003</v>
      </c>
      <c r="K256">
        <v>0</v>
      </c>
      <c r="L256">
        <v>11.36</v>
      </c>
      <c r="M256">
        <v>11.36</v>
      </c>
      <c r="N256">
        <v>11.36</v>
      </c>
      <c r="O256">
        <v>19.2</v>
      </c>
      <c r="P256">
        <v>19.2</v>
      </c>
      <c r="Q256">
        <v>19.2</v>
      </c>
      <c r="R256">
        <v>28.98</v>
      </c>
      <c r="S256">
        <v>28.98</v>
      </c>
      <c r="T256">
        <v>28.98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1.28</v>
      </c>
      <c r="AD256">
        <v>1.28</v>
      </c>
      <c r="AE256">
        <v>1.83</v>
      </c>
      <c r="AF256">
        <v>1.83</v>
      </c>
      <c r="AG256">
        <v>4.3099999999999996</v>
      </c>
      <c r="AH256">
        <v>300000</v>
      </c>
      <c r="AI256">
        <v>6200</v>
      </c>
      <c r="AJ256">
        <v>270</v>
      </c>
      <c r="AK256" t="s">
        <v>130</v>
      </c>
      <c r="AL256" t="s">
        <v>358</v>
      </c>
      <c r="AM256">
        <v>3</v>
      </c>
      <c r="AN256" s="2" t="s">
        <v>530</v>
      </c>
    </row>
    <row r="257" spans="1:40">
      <c r="A257">
        <v>356</v>
      </c>
      <c r="B257" s="39" t="s">
        <v>372</v>
      </c>
      <c r="C257">
        <v>3.63</v>
      </c>
      <c r="D257">
        <v>124.15</v>
      </c>
      <c r="E257">
        <v>361.01</v>
      </c>
      <c r="F257">
        <v>233.04</v>
      </c>
      <c r="G257">
        <v>34.130000000000003</v>
      </c>
      <c r="H257">
        <v>755.97</v>
      </c>
      <c r="I257">
        <v>10.14</v>
      </c>
      <c r="J257">
        <f t="shared" si="4"/>
        <v>74.553254437869825</v>
      </c>
      <c r="K257">
        <v>2.1800000000000002</v>
      </c>
      <c r="L257">
        <v>2.91</v>
      </c>
      <c r="M257">
        <v>3.66</v>
      </c>
      <c r="N257">
        <v>3.95</v>
      </c>
      <c r="O257">
        <v>4.51</v>
      </c>
      <c r="P257">
        <v>5.03</v>
      </c>
      <c r="Q257">
        <v>5.56</v>
      </c>
      <c r="R257">
        <v>6.75</v>
      </c>
      <c r="S257">
        <v>7.29</v>
      </c>
      <c r="T257">
        <v>12.61</v>
      </c>
      <c r="U257">
        <v>0</v>
      </c>
      <c r="V257">
        <v>42.63</v>
      </c>
      <c r="W257">
        <v>130.26</v>
      </c>
      <c r="X257">
        <v>254.42</v>
      </c>
      <c r="Y257">
        <v>326.72000000000003</v>
      </c>
      <c r="Z257">
        <v>466.82</v>
      </c>
      <c r="AA257">
        <v>603.95000000000005</v>
      </c>
      <c r="AB257">
        <v>634.53</v>
      </c>
      <c r="AC257">
        <v>686.01</v>
      </c>
      <c r="AD257">
        <v>686.01</v>
      </c>
      <c r="AE257">
        <v>734.1</v>
      </c>
      <c r="AF257">
        <v>755.97</v>
      </c>
      <c r="AG257">
        <v>755.97</v>
      </c>
      <c r="AH257">
        <v>10139999.99</v>
      </c>
      <c r="AI257">
        <v>63600</v>
      </c>
      <c r="AJ257">
        <v>356</v>
      </c>
      <c r="AK257" t="s">
        <v>130</v>
      </c>
      <c r="AL257" t="s">
        <v>373</v>
      </c>
      <c r="AM257">
        <v>2</v>
      </c>
      <c r="AN257" s="2" t="s">
        <v>517</v>
      </c>
    </row>
    <row r="258" spans="1:40">
      <c r="A258">
        <v>359</v>
      </c>
      <c r="B258" s="40" t="s">
        <v>374</v>
      </c>
      <c r="C258">
        <v>0.98</v>
      </c>
      <c r="D258">
        <v>90.49</v>
      </c>
      <c r="E258">
        <v>191.31</v>
      </c>
      <c r="F258">
        <v>327.24</v>
      </c>
      <c r="G258">
        <v>408.5</v>
      </c>
      <c r="H258">
        <v>1018.52</v>
      </c>
      <c r="I258">
        <v>7.95</v>
      </c>
      <c r="J258">
        <f t="shared" si="4"/>
        <v>128.11572327044024</v>
      </c>
      <c r="K258">
        <v>0.99</v>
      </c>
      <c r="L258">
        <v>1.28</v>
      </c>
      <c r="M258">
        <v>1.47</v>
      </c>
      <c r="N258">
        <v>1.83</v>
      </c>
      <c r="O258">
        <v>2.06</v>
      </c>
      <c r="P258">
        <v>2.42</v>
      </c>
      <c r="Q258">
        <v>2.82</v>
      </c>
      <c r="R258">
        <v>3.27</v>
      </c>
      <c r="S258">
        <v>4.18</v>
      </c>
      <c r="T258">
        <v>8</v>
      </c>
      <c r="U258">
        <v>72.7</v>
      </c>
      <c r="V258">
        <v>406.28</v>
      </c>
      <c r="W258">
        <v>694.34</v>
      </c>
      <c r="X258">
        <v>883.84</v>
      </c>
      <c r="Y258">
        <v>921.61</v>
      </c>
      <c r="Z258">
        <v>964.4</v>
      </c>
      <c r="AA258">
        <v>998.97</v>
      </c>
      <c r="AB258">
        <v>1018.4</v>
      </c>
      <c r="AC258">
        <v>1018.52</v>
      </c>
      <c r="AD258">
        <v>1018.52</v>
      </c>
      <c r="AE258">
        <v>1018.52</v>
      </c>
      <c r="AF258">
        <v>1018.52</v>
      </c>
      <c r="AG258">
        <v>1018.52</v>
      </c>
      <c r="AH258">
        <v>7950000</v>
      </c>
      <c r="AI258">
        <v>58200</v>
      </c>
      <c r="AJ258">
        <v>359</v>
      </c>
      <c r="AK258" t="s">
        <v>130</v>
      </c>
      <c r="AL258" t="s">
        <v>373</v>
      </c>
      <c r="AM258">
        <v>1</v>
      </c>
      <c r="AN258" s="2" t="s">
        <v>517</v>
      </c>
    </row>
    <row r="259" spans="1:40">
      <c r="A259">
        <v>386</v>
      </c>
      <c r="B259" s="39" t="s">
        <v>375</v>
      </c>
      <c r="C259">
        <v>1.95</v>
      </c>
      <c r="D259">
        <v>32.299999999999997</v>
      </c>
      <c r="E259">
        <v>112.04</v>
      </c>
      <c r="F259">
        <v>74.91</v>
      </c>
      <c r="G259">
        <v>108.76</v>
      </c>
      <c r="H259">
        <v>329.95</v>
      </c>
      <c r="I259">
        <v>3.15</v>
      </c>
      <c r="J259">
        <f t="shared" si="4"/>
        <v>104.74603174603175</v>
      </c>
      <c r="K259">
        <v>0.7</v>
      </c>
      <c r="L259">
        <v>1.22</v>
      </c>
      <c r="M259">
        <v>1.62</v>
      </c>
      <c r="N259">
        <v>2.06</v>
      </c>
      <c r="O259">
        <v>2.61</v>
      </c>
      <c r="P259">
        <v>3.01</v>
      </c>
      <c r="Q259">
        <v>3.69</v>
      </c>
      <c r="R259">
        <v>4.09</v>
      </c>
      <c r="S259">
        <v>5.28</v>
      </c>
      <c r="T259">
        <v>8.7200000000000006</v>
      </c>
      <c r="U259">
        <v>14.3</v>
      </c>
      <c r="V259">
        <v>116.92</v>
      </c>
      <c r="W259">
        <v>179.41</v>
      </c>
      <c r="X259">
        <v>224.4</v>
      </c>
      <c r="Y259">
        <v>285.73</v>
      </c>
      <c r="Z259">
        <v>303.55</v>
      </c>
      <c r="AA259">
        <v>312.47000000000003</v>
      </c>
      <c r="AB259">
        <v>324.11</v>
      </c>
      <c r="AC259">
        <v>329.95</v>
      </c>
      <c r="AD259">
        <v>329.95</v>
      </c>
      <c r="AE259">
        <v>329.95</v>
      </c>
      <c r="AF259">
        <v>329.95</v>
      </c>
      <c r="AG259">
        <v>329.95</v>
      </c>
      <c r="AH259">
        <v>3150000</v>
      </c>
      <c r="AI259">
        <v>17600</v>
      </c>
      <c r="AJ259">
        <v>386</v>
      </c>
      <c r="AK259" t="s">
        <v>130</v>
      </c>
      <c r="AL259" t="s">
        <v>373</v>
      </c>
      <c r="AM259">
        <v>1</v>
      </c>
      <c r="AN259" s="2" t="s">
        <v>517</v>
      </c>
    </row>
    <row r="260" spans="1:40">
      <c r="A260">
        <v>362</v>
      </c>
      <c r="B260" s="39" t="s">
        <v>376</v>
      </c>
      <c r="C260">
        <v>0.35</v>
      </c>
      <c r="D260">
        <v>42.92</v>
      </c>
      <c r="E260">
        <v>102.82</v>
      </c>
      <c r="F260">
        <v>10.56</v>
      </c>
      <c r="G260">
        <v>3.42</v>
      </c>
      <c r="H260">
        <v>160.06</v>
      </c>
      <c r="I260">
        <v>2.81</v>
      </c>
      <c r="J260">
        <f t="shared" si="4"/>
        <v>56.960854092526688</v>
      </c>
      <c r="K260">
        <v>4.21</v>
      </c>
      <c r="L260">
        <v>5.24</v>
      </c>
      <c r="M260">
        <v>5.24</v>
      </c>
      <c r="N260">
        <v>6.65</v>
      </c>
      <c r="O260">
        <v>7.31</v>
      </c>
      <c r="P260">
        <v>7.93</v>
      </c>
      <c r="Q260">
        <v>8.6</v>
      </c>
      <c r="R260">
        <v>9.2799999999999994</v>
      </c>
      <c r="S260">
        <v>10.98</v>
      </c>
      <c r="T260">
        <v>19.190000000000001</v>
      </c>
      <c r="U260">
        <v>0</v>
      </c>
      <c r="V260">
        <v>0</v>
      </c>
      <c r="W260">
        <v>0</v>
      </c>
      <c r="X260">
        <v>11.9</v>
      </c>
      <c r="Y260">
        <v>17.23</v>
      </c>
      <c r="Z260">
        <v>28.85</v>
      </c>
      <c r="AA260">
        <v>61.03</v>
      </c>
      <c r="AB260">
        <v>95.66</v>
      </c>
      <c r="AC260">
        <v>107.22</v>
      </c>
      <c r="AD260">
        <v>115.56</v>
      </c>
      <c r="AE260">
        <v>129.59</v>
      </c>
      <c r="AF260">
        <v>147.97</v>
      </c>
      <c r="AG260">
        <v>160.06</v>
      </c>
      <c r="AH260">
        <v>2810000.01</v>
      </c>
      <c r="AI260">
        <v>30800</v>
      </c>
      <c r="AJ260">
        <v>362</v>
      </c>
      <c r="AK260" t="s">
        <v>130</v>
      </c>
      <c r="AL260" t="s">
        <v>373</v>
      </c>
      <c r="AM260">
        <v>2</v>
      </c>
      <c r="AN260" s="2" t="s">
        <v>517</v>
      </c>
    </row>
    <row r="261" spans="1:40">
      <c r="A261">
        <v>374</v>
      </c>
      <c r="B261" s="39" t="s">
        <v>377</v>
      </c>
      <c r="C261">
        <v>0.03</v>
      </c>
      <c r="D261">
        <v>34.450000000000003</v>
      </c>
      <c r="E261">
        <v>74.36</v>
      </c>
      <c r="F261">
        <v>79.13</v>
      </c>
      <c r="G261">
        <v>15.12</v>
      </c>
      <c r="H261">
        <v>203.1</v>
      </c>
      <c r="I261">
        <v>2.57</v>
      </c>
      <c r="J261">
        <f t="shared" si="4"/>
        <v>79.027237354085599</v>
      </c>
      <c r="K261">
        <v>2.68</v>
      </c>
      <c r="L261">
        <v>3.31</v>
      </c>
      <c r="M261">
        <v>3.65</v>
      </c>
      <c r="N261">
        <v>4.2300000000000004</v>
      </c>
      <c r="O261">
        <v>4.87</v>
      </c>
      <c r="P261">
        <v>5.43</v>
      </c>
      <c r="Q261">
        <v>6.17</v>
      </c>
      <c r="R261">
        <v>6.69</v>
      </c>
      <c r="S261">
        <v>9.07</v>
      </c>
      <c r="T261">
        <v>13.74</v>
      </c>
      <c r="U261">
        <v>0</v>
      </c>
      <c r="V261">
        <v>0</v>
      </c>
      <c r="W261">
        <v>15.12</v>
      </c>
      <c r="X261">
        <v>52.06</v>
      </c>
      <c r="Y261">
        <v>101.13</v>
      </c>
      <c r="Z261">
        <v>132.47</v>
      </c>
      <c r="AA261">
        <v>151.44</v>
      </c>
      <c r="AB261">
        <v>163.81</v>
      </c>
      <c r="AC261">
        <v>163.81</v>
      </c>
      <c r="AD261">
        <v>179.52</v>
      </c>
      <c r="AE261">
        <v>196.83</v>
      </c>
      <c r="AF261">
        <v>203.1</v>
      </c>
      <c r="AG261">
        <v>203.1</v>
      </c>
      <c r="AH261">
        <v>2570000</v>
      </c>
      <c r="AI261">
        <v>27000</v>
      </c>
      <c r="AJ261">
        <v>374</v>
      </c>
      <c r="AK261" t="s">
        <v>130</v>
      </c>
      <c r="AL261" t="s">
        <v>373</v>
      </c>
      <c r="AM261">
        <v>1</v>
      </c>
      <c r="AN261" s="2" t="s">
        <v>517</v>
      </c>
    </row>
    <row r="262" spans="1:40">
      <c r="A262">
        <v>388</v>
      </c>
      <c r="B262" s="40" t="s">
        <v>378</v>
      </c>
      <c r="C262">
        <v>1.01</v>
      </c>
      <c r="D262">
        <v>35.450000000000003</v>
      </c>
      <c r="E262">
        <v>84.15</v>
      </c>
      <c r="F262">
        <v>18.649999999999999</v>
      </c>
      <c r="G262">
        <v>3.04</v>
      </c>
      <c r="H262">
        <v>142.31</v>
      </c>
      <c r="I262">
        <v>2.52</v>
      </c>
      <c r="J262">
        <f t="shared" si="4"/>
        <v>56.472222222222221</v>
      </c>
      <c r="K262">
        <v>3.89</v>
      </c>
      <c r="L262">
        <v>4.41</v>
      </c>
      <c r="M262">
        <v>5.76</v>
      </c>
      <c r="N262">
        <v>6.37</v>
      </c>
      <c r="O262">
        <v>7.03</v>
      </c>
      <c r="P262">
        <v>7.78</v>
      </c>
      <c r="Q262">
        <v>8.3699999999999992</v>
      </c>
      <c r="R262">
        <v>9.17</v>
      </c>
      <c r="S262">
        <v>11.41</v>
      </c>
      <c r="T262">
        <v>18.579999999999998</v>
      </c>
      <c r="U262">
        <v>0</v>
      </c>
      <c r="V262">
        <v>0</v>
      </c>
      <c r="W262">
        <v>3.04</v>
      </c>
      <c r="X262">
        <v>13.76</v>
      </c>
      <c r="Y262">
        <v>20.11</v>
      </c>
      <c r="Z262">
        <v>42.38</v>
      </c>
      <c r="AA262">
        <v>54.52</v>
      </c>
      <c r="AB262">
        <v>85.2</v>
      </c>
      <c r="AC262">
        <v>93.94</v>
      </c>
      <c r="AD262">
        <v>102.49</v>
      </c>
      <c r="AE262">
        <v>119.38</v>
      </c>
      <c r="AF262">
        <v>134.66999999999999</v>
      </c>
      <c r="AG262">
        <v>142.31</v>
      </c>
      <c r="AH262">
        <v>2520000</v>
      </c>
      <c r="AI262">
        <v>15200</v>
      </c>
      <c r="AJ262">
        <v>388</v>
      </c>
      <c r="AK262" t="s">
        <v>130</v>
      </c>
      <c r="AL262" t="s">
        <v>373</v>
      </c>
      <c r="AM262">
        <v>2</v>
      </c>
      <c r="AN262" s="2" t="s">
        <v>517</v>
      </c>
    </row>
    <row r="263" spans="1:40">
      <c r="A263">
        <v>407</v>
      </c>
      <c r="B263" s="39" t="s">
        <v>379</v>
      </c>
      <c r="C263">
        <v>0.28999999999999998</v>
      </c>
      <c r="D263">
        <v>27.59</v>
      </c>
      <c r="E263">
        <v>53.06</v>
      </c>
      <c r="F263">
        <v>17.43</v>
      </c>
      <c r="G263">
        <v>17.16</v>
      </c>
      <c r="H263">
        <v>115.54</v>
      </c>
      <c r="I263">
        <v>1.68</v>
      </c>
      <c r="J263">
        <f t="shared" si="4"/>
        <v>68.773809523809533</v>
      </c>
      <c r="K263">
        <v>1.77</v>
      </c>
      <c r="L263">
        <v>2.4500000000000002</v>
      </c>
      <c r="M263">
        <v>3.43</v>
      </c>
      <c r="N263">
        <v>4.1900000000000004</v>
      </c>
      <c r="O263">
        <v>4.75</v>
      </c>
      <c r="P263">
        <v>5.44</v>
      </c>
      <c r="Q263">
        <v>6.33</v>
      </c>
      <c r="R263">
        <v>7.46</v>
      </c>
      <c r="S263">
        <v>8.66</v>
      </c>
      <c r="T263">
        <v>16.16</v>
      </c>
      <c r="U263">
        <v>0</v>
      </c>
      <c r="V263">
        <v>13.53</v>
      </c>
      <c r="W263">
        <v>23.2</v>
      </c>
      <c r="X263">
        <v>32.82</v>
      </c>
      <c r="Y263">
        <v>52.5</v>
      </c>
      <c r="Z263">
        <v>71.89</v>
      </c>
      <c r="AA263">
        <v>85.96</v>
      </c>
      <c r="AB263">
        <v>90.07</v>
      </c>
      <c r="AC263">
        <v>96.68</v>
      </c>
      <c r="AD263">
        <v>96.68</v>
      </c>
      <c r="AE263">
        <v>96.68</v>
      </c>
      <c r="AF263">
        <v>108.73</v>
      </c>
      <c r="AG263">
        <v>115.54</v>
      </c>
      <c r="AH263">
        <v>1680000</v>
      </c>
      <c r="AI263">
        <v>16800</v>
      </c>
      <c r="AJ263">
        <v>407</v>
      </c>
      <c r="AK263" t="s">
        <v>130</v>
      </c>
      <c r="AL263" t="s">
        <v>373</v>
      </c>
      <c r="AM263">
        <v>2</v>
      </c>
      <c r="AN263" s="2" t="s">
        <v>517</v>
      </c>
    </row>
    <row r="264" spans="1:40">
      <c r="A264">
        <v>366</v>
      </c>
      <c r="B264" s="39" t="s">
        <v>380</v>
      </c>
      <c r="C264">
        <v>0</v>
      </c>
      <c r="D264">
        <v>23.35</v>
      </c>
      <c r="E264">
        <v>33.76</v>
      </c>
      <c r="F264">
        <v>18</v>
      </c>
      <c r="G264">
        <v>4.05</v>
      </c>
      <c r="H264">
        <v>79.17</v>
      </c>
      <c r="I264">
        <v>1.25</v>
      </c>
      <c r="J264">
        <f t="shared" si="4"/>
        <v>63.335999999999999</v>
      </c>
      <c r="K264">
        <v>2.8</v>
      </c>
      <c r="L264">
        <v>3.56</v>
      </c>
      <c r="M264">
        <v>4.3</v>
      </c>
      <c r="N264">
        <v>5.08</v>
      </c>
      <c r="O264">
        <v>5.85</v>
      </c>
      <c r="P264">
        <v>7.09</v>
      </c>
      <c r="Q264">
        <v>8.0299999999999994</v>
      </c>
      <c r="R264">
        <v>11.15</v>
      </c>
      <c r="S264">
        <v>11.15</v>
      </c>
      <c r="T264">
        <v>15.01</v>
      </c>
      <c r="U264">
        <v>0</v>
      </c>
      <c r="V264">
        <v>0</v>
      </c>
      <c r="W264">
        <v>4.05</v>
      </c>
      <c r="X264">
        <v>12.7</v>
      </c>
      <c r="Y264">
        <v>25.63</v>
      </c>
      <c r="Z264">
        <v>37.5</v>
      </c>
      <c r="AA264">
        <v>44.02</v>
      </c>
      <c r="AB264">
        <v>46.56</v>
      </c>
      <c r="AC264">
        <v>50.92</v>
      </c>
      <c r="AD264">
        <v>50.92</v>
      </c>
      <c r="AE264">
        <v>62.41</v>
      </c>
      <c r="AF264">
        <v>62.41</v>
      </c>
      <c r="AG264">
        <v>72.040000000000006</v>
      </c>
      <c r="AH264">
        <v>1250000</v>
      </c>
      <c r="AI264">
        <v>16200</v>
      </c>
      <c r="AJ264">
        <v>366</v>
      </c>
      <c r="AK264" t="s">
        <v>130</v>
      </c>
      <c r="AL264" t="s">
        <v>373</v>
      </c>
      <c r="AM264">
        <v>2</v>
      </c>
      <c r="AN264" s="2" t="s">
        <v>517</v>
      </c>
    </row>
    <row r="265" spans="1:40">
      <c r="A265">
        <v>383</v>
      </c>
      <c r="B265" s="40" t="s">
        <v>381</v>
      </c>
      <c r="C265">
        <v>0.37</v>
      </c>
      <c r="D265">
        <v>18.62</v>
      </c>
      <c r="E265">
        <v>30.24</v>
      </c>
      <c r="F265">
        <v>13.16</v>
      </c>
      <c r="G265">
        <v>4.1500000000000004</v>
      </c>
      <c r="H265">
        <v>66.540000000000006</v>
      </c>
      <c r="I265">
        <v>1.07</v>
      </c>
      <c r="J265">
        <f t="shared" si="4"/>
        <v>62.186915887850468</v>
      </c>
      <c r="K265">
        <v>2.8</v>
      </c>
      <c r="L265">
        <v>4.0599999999999996</v>
      </c>
      <c r="M265">
        <v>4.6900000000000004</v>
      </c>
      <c r="N265">
        <v>5.84</v>
      </c>
      <c r="O265">
        <v>6.5</v>
      </c>
      <c r="P265">
        <v>7.37</v>
      </c>
      <c r="Q265">
        <v>8.89</v>
      </c>
      <c r="R265">
        <v>8.89</v>
      </c>
      <c r="S265">
        <v>11.15</v>
      </c>
      <c r="T265">
        <v>15.49</v>
      </c>
      <c r="U265">
        <v>0</v>
      </c>
      <c r="V265">
        <v>0</v>
      </c>
      <c r="W265">
        <v>6.78</v>
      </c>
      <c r="X265">
        <v>9.18</v>
      </c>
      <c r="Y265">
        <v>16.47</v>
      </c>
      <c r="Z265">
        <v>25.99</v>
      </c>
      <c r="AA265">
        <v>31.71</v>
      </c>
      <c r="AB265">
        <v>41.41</v>
      </c>
      <c r="AC265">
        <v>46.13</v>
      </c>
      <c r="AD265">
        <v>46.13</v>
      </c>
      <c r="AE265">
        <v>53.66</v>
      </c>
      <c r="AF265">
        <v>53.66</v>
      </c>
      <c r="AG265">
        <v>66.540000000000006</v>
      </c>
      <c r="AH265">
        <v>1070000</v>
      </c>
      <c r="AI265">
        <v>9800</v>
      </c>
      <c r="AJ265">
        <v>383</v>
      </c>
      <c r="AK265" t="s">
        <v>130</v>
      </c>
      <c r="AL265" t="s">
        <v>373</v>
      </c>
      <c r="AM265">
        <v>2</v>
      </c>
      <c r="AN265" s="2" t="s">
        <v>517</v>
      </c>
    </row>
    <row r="266" spans="1:40">
      <c r="A266">
        <v>349</v>
      </c>
      <c r="B266" s="40" t="s">
        <v>382</v>
      </c>
      <c r="C266">
        <v>0</v>
      </c>
      <c r="D266">
        <v>11.15</v>
      </c>
      <c r="E266">
        <v>20.56</v>
      </c>
      <c r="F266">
        <v>4.45</v>
      </c>
      <c r="G266">
        <v>32.54</v>
      </c>
      <c r="H266">
        <v>68.69</v>
      </c>
      <c r="I266">
        <v>0.71</v>
      </c>
      <c r="J266">
        <f t="shared" si="4"/>
        <v>96.74647887323944</v>
      </c>
      <c r="K266">
        <v>0</v>
      </c>
      <c r="L266">
        <v>0</v>
      </c>
      <c r="M266">
        <v>2</v>
      </c>
      <c r="N266">
        <v>2</v>
      </c>
      <c r="O266">
        <v>2.2000000000000002</v>
      </c>
      <c r="P266">
        <v>2.61</v>
      </c>
      <c r="Q266">
        <v>3.23</v>
      </c>
      <c r="R266">
        <v>4.0199999999999996</v>
      </c>
      <c r="S266">
        <v>5</v>
      </c>
      <c r="T266">
        <v>6.97</v>
      </c>
      <c r="U266">
        <v>0</v>
      </c>
      <c r="V266">
        <v>0</v>
      </c>
      <c r="W266">
        <v>43.1</v>
      </c>
      <c r="X266">
        <v>46.35</v>
      </c>
      <c r="Y266">
        <v>57.05</v>
      </c>
      <c r="Z266">
        <v>62.11</v>
      </c>
      <c r="AA266">
        <v>65.63</v>
      </c>
      <c r="AB266">
        <v>65.63</v>
      </c>
      <c r="AC266">
        <v>65.63</v>
      </c>
      <c r="AD266">
        <v>65.63</v>
      </c>
      <c r="AE266">
        <v>68.69</v>
      </c>
      <c r="AF266">
        <v>68.69</v>
      </c>
      <c r="AG266">
        <v>68.69</v>
      </c>
      <c r="AH266">
        <v>710000</v>
      </c>
      <c r="AI266">
        <v>13800</v>
      </c>
      <c r="AJ266">
        <v>349</v>
      </c>
      <c r="AK266" t="s">
        <v>130</v>
      </c>
      <c r="AL266" t="s">
        <v>373</v>
      </c>
      <c r="AM266">
        <v>1</v>
      </c>
      <c r="AN266" s="2" t="s">
        <v>517</v>
      </c>
    </row>
    <row r="267" spans="1:40">
      <c r="A267">
        <v>375</v>
      </c>
      <c r="B267" s="39" t="s">
        <v>383</v>
      </c>
      <c r="C267">
        <v>0</v>
      </c>
      <c r="D267">
        <v>9.7899999999999991</v>
      </c>
      <c r="E267">
        <v>30.58</v>
      </c>
      <c r="F267">
        <v>1.33</v>
      </c>
      <c r="G267">
        <v>0</v>
      </c>
      <c r="H267">
        <v>41.71</v>
      </c>
      <c r="I267">
        <v>0.71</v>
      </c>
      <c r="J267">
        <f t="shared" si="4"/>
        <v>58.74647887323944</v>
      </c>
      <c r="K267">
        <v>4.71</v>
      </c>
      <c r="L267">
        <v>5.37</v>
      </c>
      <c r="M267">
        <v>5.37</v>
      </c>
      <c r="N267">
        <v>5.94</v>
      </c>
      <c r="O267">
        <v>6.65</v>
      </c>
      <c r="P267">
        <v>7.03</v>
      </c>
      <c r="Q267">
        <v>7.82</v>
      </c>
      <c r="R267">
        <v>8.41</v>
      </c>
      <c r="S267">
        <v>10.67</v>
      </c>
      <c r="T267">
        <v>13.35</v>
      </c>
      <c r="U267">
        <v>0</v>
      </c>
      <c r="V267">
        <v>0</v>
      </c>
      <c r="W267">
        <v>0</v>
      </c>
      <c r="X267">
        <v>0</v>
      </c>
      <c r="Y267">
        <v>2.46</v>
      </c>
      <c r="Z267">
        <v>13.65</v>
      </c>
      <c r="AA267">
        <v>20.67</v>
      </c>
      <c r="AB267">
        <v>28.03</v>
      </c>
      <c r="AC267">
        <v>29.76</v>
      </c>
      <c r="AD267">
        <v>29.76</v>
      </c>
      <c r="AE267">
        <v>34.450000000000003</v>
      </c>
      <c r="AF267">
        <v>37.92</v>
      </c>
      <c r="AG267">
        <v>41.71</v>
      </c>
      <c r="AH267">
        <v>710000</v>
      </c>
      <c r="AI267">
        <v>9800</v>
      </c>
      <c r="AJ267">
        <v>375</v>
      </c>
      <c r="AK267" t="s">
        <v>130</v>
      </c>
      <c r="AL267" t="s">
        <v>373</v>
      </c>
      <c r="AM267">
        <v>2</v>
      </c>
      <c r="AN267" s="2" t="s">
        <v>517</v>
      </c>
    </row>
    <row r="268" spans="1:40">
      <c r="A268">
        <v>395</v>
      </c>
      <c r="B268" s="39" t="s">
        <v>384</v>
      </c>
      <c r="C268">
        <v>0.15</v>
      </c>
      <c r="D268">
        <v>7.9</v>
      </c>
      <c r="E268">
        <v>19.72</v>
      </c>
      <c r="F268">
        <v>32.54</v>
      </c>
      <c r="G268">
        <v>10.76</v>
      </c>
      <c r="H268">
        <v>71.069999999999993</v>
      </c>
      <c r="I268">
        <v>0.68</v>
      </c>
      <c r="J268">
        <f t="shared" si="4"/>
        <v>104.51470588235293</v>
      </c>
      <c r="K268">
        <v>2</v>
      </c>
      <c r="L268">
        <v>2.4500000000000002</v>
      </c>
      <c r="M268">
        <v>2.4500000000000002</v>
      </c>
      <c r="N268">
        <v>2.87</v>
      </c>
      <c r="O268">
        <v>3.23</v>
      </c>
      <c r="P268">
        <v>3.58</v>
      </c>
      <c r="Q268">
        <v>4.09</v>
      </c>
      <c r="R268">
        <v>4.59</v>
      </c>
      <c r="S268">
        <v>5.5</v>
      </c>
      <c r="T268">
        <v>8.4600000000000009</v>
      </c>
      <c r="U268">
        <v>0</v>
      </c>
      <c r="V268">
        <v>0</v>
      </c>
      <c r="W268">
        <v>25.36</v>
      </c>
      <c r="X268">
        <v>39.380000000000003</v>
      </c>
      <c r="Y268">
        <v>58.17</v>
      </c>
      <c r="Z268">
        <v>62.88</v>
      </c>
      <c r="AA268">
        <v>66</v>
      </c>
      <c r="AB268">
        <v>66</v>
      </c>
      <c r="AC268">
        <v>70.25</v>
      </c>
      <c r="AD268">
        <v>71.069999999999993</v>
      </c>
      <c r="AE268">
        <v>71.069999999999993</v>
      </c>
      <c r="AF268">
        <v>71.069999999999993</v>
      </c>
      <c r="AG268">
        <v>71.069999999999993</v>
      </c>
      <c r="AH268">
        <v>680000</v>
      </c>
      <c r="AI268">
        <v>5200</v>
      </c>
      <c r="AJ268">
        <v>395</v>
      </c>
      <c r="AK268" t="s">
        <v>130</v>
      </c>
      <c r="AL268" t="s">
        <v>373</v>
      </c>
      <c r="AM268">
        <v>1</v>
      </c>
      <c r="AN268" s="2" t="s">
        <v>517</v>
      </c>
    </row>
    <row r="269" spans="1:40">
      <c r="A269">
        <v>85</v>
      </c>
      <c r="B269" s="39" t="s">
        <v>382</v>
      </c>
      <c r="C269">
        <v>0</v>
      </c>
      <c r="D269">
        <v>3.51</v>
      </c>
      <c r="E269">
        <v>31.17</v>
      </c>
      <c r="F269">
        <v>14.73</v>
      </c>
      <c r="G269">
        <v>0</v>
      </c>
      <c r="H269">
        <v>49.41</v>
      </c>
      <c r="I269">
        <v>0.56000000000000005</v>
      </c>
      <c r="J269">
        <f t="shared" si="4"/>
        <v>88.232142857142847</v>
      </c>
      <c r="K269">
        <v>0</v>
      </c>
      <c r="L269">
        <v>6.5</v>
      </c>
      <c r="M269">
        <v>6.89</v>
      </c>
      <c r="N269">
        <v>6.89</v>
      </c>
      <c r="O269">
        <v>7.66</v>
      </c>
      <c r="P269">
        <v>7.66</v>
      </c>
      <c r="Q269">
        <v>8.2899999999999991</v>
      </c>
      <c r="R269">
        <v>8.57</v>
      </c>
      <c r="S269">
        <v>9.16</v>
      </c>
      <c r="T269">
        <v>11.31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11.55</v>
      </c>
      <c r="AB269">
        <v>22.18</v>
      </c>
      <c r="AC269">
        <v>37.67</v>
      </c>
      <c r="AD269">
        <v>45.08</v>
      </c>
      <c r="AE269">
        <v>48.5</v>
      </c>
      <c r="AF269">
        <v>49.41</v>
      </c>
      <c r="AG269">
        <v>49.41</v>
      </c>
      <c r="AH269">
        <v>560000</v>
      </c>
      <c r="AI269">
        <v>5800</v>
      </c>
      <c r="AJ269">
        <v>85</v>
      </c>
      <c r="AK269" t="s">
        <v>130</v>
      </c>
      <c r="AL269" t="s">
        <v>373</v>
      </c>
      <c r="AM269">
        <v>1</v>
      </c>
      <c r="AN269" s="2" t="s">
        <v>517</v>
      </c>
    </row>
    <row r="270" spans="1:40">
      <c r="A270">
        <v>360</v>
      </c>
      <c r="B270" s="40" t="s">
        <v>385</v>
      </c>
      <c r="C270">
        <v>0</v>
      </c>
      <c r="D270">
        <v>12.37</v>
      </c>
      <c r="E270">
        <v>6.22</v>
      </c>
      <c r="F270">
        <v>7.41</v>
      </c>
      <c r="G270">
        <v>0</v>
      </c>
      <c r="H270">
        <v>26</v>
      </c>
      <c r="I270">
        <v>0.51</v>
      </c>
      <c r="J270">
        <f t="shared" si="4"/>
        <v>50.980392156862742</v>
      </c>
      <c r="K270">
        <v>3.25</v>
      </c>
      <c r="L270">
        <v>3.25</v>
      </c>
      <c r="M270">
        <v>4.09</v>
      </c>
      <c r="N270">
        <v>4.7300000000000004</v>
      </c>
      <c r="O270">
        <v>5.0199999999999996</v>
      </c>
      <c r="P270">
        <v>6.91</v>
      </c>
      <c r="Q270">
        <v>8.9499999999999993</v>
      </c>
      <c r="R270">
        <v>8.9499999999999993</v>
      </c>
      <c r="S270">
        <v>14.33</v>
      </c>
      <c r="T270">
        <v>21.62</v>
      </c>
      <c r="U270">
        <v>0</v>
      </c>
      <c r="V270">
        <v>0</v>
      </c>
      <c r="W270">
        <v>0</v>
      </c>
      <c r="X270">
        <v>6.15</v>
      </c>
      <c r="Y270">
        <v>10.130000000000001</v>
      </c>
      <c r="Z270">
        <v>10.8</v>
      </c>
      <c r="AA270">
        <v>14.88</v>
      </c>
      <c r="AB270">
        <v>15.95</v>
      </c>
      <c r="AC270">
        <v>17.239999999999998</v>
      </c>
      <c r="AD270">
        <v>17.239999999999998</v>
      </c>
      <c r="AE270">
        <v>17.239999999999998</v>
      </c>
      <c r="AF270">
        <v>20.85</v>
      </c>
      <c r="AG270">
        <v>20.85</v>
      </c>
      <c r="AH270">
        <v>510000</v>
      </c>
      <c r="AI270">
        <v>12800</v>
      </c>
      <c r="AJ270">
        <v>360</v>
      </c>
      <c r="AK270" t="s">
        <v>130</v>
      </c>
      <c r="AL270" t="s">
        <v>373</v>
      </c>
      <c r="AM270">
        <v>2</v>
      </c>
      <c r="AN270" s="2" t="s">
        <v>517</v>
      </c>
    </row>
    <row r="271" spans="1:40">
      <c r="A271">
        <v>372</v>
      </c>
      <c r="B271" s="39" t="s">
        <v>386</v>
      </c>
      <c r="C271">
        <v>0</v>
      </c>
      <c r="D271">
        <v>7.37</v>
      </c>
      <c r="E271">
        <v>10.45</v>
      </c>
      <c r="F271">
        <v>0</v>
      </c>
      <c r="G271">
        <v>0</v>
      </c>
      <c r="H271">
        <v>17.82</v>
      </c>
      <c r="I271">
        <v>0.4</v>
      </c>
      <c r="J271">
        <f t="shared" ref="J271:J334" si="5">H271/I271</f>
        <v>44.55</v>
      </c>
      <c r="K271">
        <v>8.5</v>
      </c>
      <c r="L271">
        <v>9.7899999999999991</v>
      </c>
      <c r="M271">
        <v>9.7899999999999991</v>
      </c>
      <c r="N271">
        <v>13.42</v>
      </c>
      <c r="O271">
        <v>13.42</v>
      </c>
      <c r="P271">
        <v>13.42</v>
      </c>
      <c r="Q271">
        <v>18.78</v>
      </c>
      <c r="R271">
        <v>18.78</v>
      </c>
      <c r="S271">
        <v>23.71</v>
      </c>
      <c r="T271">
        <v>23.71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0.79</v>
      </c>
      <c r="AD271">
        <v>3.41</v>
      </c>
      <c r="AE271">
        <v>3.41</v>
      </c>
      <c r="AF271">
        <v>6.11</v>
      </c>
      <c r="AG271">
        <v>11.37</v>
      </c>
      <c r="AH271">
        <v>400000</v>
      </c>
      <c r="AI271">
        <v>7000</v>
      </c>
      <c r="AJ271">
        <v>372</v>
      </c>
      <c r="AK271" t="s">
        <v>130</v>
      </c>
      <c r="AL271" t="s">
        <v>373</v>
      </c>
      <c r="AM271">
        <v>3</v>
      </c>
      <c r="AN271" s="2" t="s">
        <v>517</v>
      </c>
    </row>
    <row r="272" spans="1:40">
      <c r="A272">
        <v>355</v>
      </c>
      <c r="B272" s="39" t="s">
        <v>387</v>
      </c>
      <c r="C272">
        <v>0</v>
      </c>
      <c r="D272">
        <v>8.61</v>
      </c>
      <c r="E272">
        <v>7.85</v>
      </c>
      <c r="F272">
        <v>0</v>
      </c>
      <c r="G272">
        <v>0</v>
      </c>
      <c r="H272">
        <v>16.46</v>
      </c>
      <c r="I272">
        <v>0.38</v>
      </c>
      <c r="J272">
        <f t="shared" si="5"/>
        <v>43.315789473684212</v>
      </c>
      <c r="K272">
        <v>9.5</v>
      </c>
      <c r="L272">
        <v>13.17</v>
      </c>
      <c r="M272">
        <v>13.17</v>
      </c>
      <c r="N272">
        <v>14.93</v>
      </c>
      <c r="O272">
        <v>14.93</v>
      </c>
      <c r="P272">
        <v>19.36</v>
      </c>
      <c r="Q272">
        <v>19.36</v>
      </c>
      <c r="R272">
        <v>19.36</v>
      </c>
      <c r="S272">
        <v>19.36</v>
      </c>
      <c r="T272">
        <v>27.35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1.77</v>
      </c>
      <c r="AF272">
        <v>5.16</v>
      </c>
      <c r="AG272">
        <v>9.1999999999999993</v>
      </c>
      <c r="AH272">
        <v>380000</v>
      </c>
      <c r="AI272">
        <v>6000</v>
      </c>
      <c r="AJ272">
        <v>355</v>
      </c>
      <c r="AK272" t="s">
        <v>130</v>
      </c>
      <c r="AL272" t="s">
        <v>373</v>
      </c>
      <c r="AM272">
        <v>3</v>
      </c>
      <c r="AN272" s="2" t="s">
        <v>517</v>
      </c>
    </row>
    <row r="273" spans="1:40">
      <c r="A273">
        <v>342</v>
      </c>
      <c r="B273" s="40" t="s">
        <v>388</v>
      </c>
      <c r="C273">
        <v>0</v>
      </c>
      <c r="D273">
        <v>7.39</v>
      </c>
      <c r="E273">
        <v>6.15</v>
      </c>
      <c r="F273">
        <v>9.84</v>
      </c>
      <c r="G273">
        <v>0</v>
      </c>
      <c r="H273">
        <v>23.37</v>
      </c>
      <c r="I273">
        <v>0.35</v>
      </c>
      <c r="J273">
        <f t="shared" si="5"/>
        <v>66.771428571428572</v>
      </c>
      <c r="K273">
        <v>0</v>
      </c>
      <c r="L273">
        <v>4.25</v>
      </c>
      <c r="M273">
        <v>4.25</v>
      </c>
      <c r="N273">
        <v>4.49</v>
      </c>
      <c r="O273">
        <v>4.91</v>
      </c>
      <c r="P273">
        <v>5.32</v>
      </c>
      <c r="Q273">
        <v>6.95</v>
      </c>
      <c r="R273">
        <v>6.95</v>
      </c>
      <c r="S273">
        <v>9.5299999999999994</v>
      </c>
      <c r="T273">
        <v>13.14</v>
      </c>
      <c r="U273">
        <v>0</v>
      </c>
      <c r="V273">
        <v>0</v>
      </c>
      <c r="W273">
        <v>0</v>
      </c>
      <c r="X273">
        <v>0</v>
      </c>
      <c r="Y273">
        <v>10.88</v>
      </c>
      <c r="Z273">
        <v>14.35</v>
      </c>
      <c r="AA273">
        <v>16.28</v>
      </c>
      <c r="AB273">
        <v>16.28</v>
      </c>
      <c r="AC273">
        <v>16.28</v>
      </c>
      <c r="AD273">
        <v>18.989999999999998</v>
      </c>
      <c r="AE273">
        <v>18.989999999999998</v>
      </c>
      <c r="AF273">
        <v>21.54</v>
      </c>
      <c r="AG273">
        <v>23.37</v>
      </c>
      <c r="AH273">
        <v>350000</v>
      </c>
      <c r="AI273">
        <v>7600</v>
      </c>
      <c r="AJ273">
        <v>342</v>
      </c>
      <c r="AK273" t="s">
        <v>130</v>
      </c>
      <c r="AL273" t="s">
        <v>373</v>
      </c>
      <c r="AM273">
        <v>2</v>
      </c>
      <c r="AN273" s="2" t="s">
        <v>517</v>
      </c>
    </row>
    <row r="274" spans="1:40">
      <c r="A274">
        <v>384</v>
      </c>
      <c r="B274" s="40" t="s">
        <v>389</v>
      </c>
      <c r="C274">
        <v>0</v>
      </c>
      <c r="D274">
        <v>8.2799999999999994</v>
      </c>
      <c r="E274">
        <v>2.89</v>
      </c>
      <c r="F274">
        <v>0</v>
      </c>
      <c r="G274">
        <v>8.14</v>
      </c>
      <c r="H274">
        <v>19.3</v>
      </c>
      <c r="I274">
        <v>0.28999999999999998</v>
      </c>
      <c r="J274">
        <f t="shared" si="5"/>
        <v>66.551724137931046</v>
      </c>
      <c r="K274">
        <v>0</v>
      </c>
      <c r="L274">
        <v>0</v>
      </c>
      <c r="M274">
        <v>2</v>
      </c>
      <c r="N274">
        <v>2</v>
      </c>
      <c r="O274">
        <v>2.84</v>
      </c>
      <c r="P274">
        <v>5.52</v>
      </c>
      <c r="Q274">
        <v>5.52</v>
      </c>
      <c r="R274">
        <v>5.52</v>
      </c>
      <c r="S274">
        <v>11.32</v>
      </c>
      <c r="T274">
        <v>14.19</v>
      </c>
      <c r="U274">
        <v>0</v>
      </c>
      <c r="V274">
        <v>0</v>
      </c>
      <c r="W274">
        <v>9.08</v>
      </c>
      <c r="X274">
        <v>9.08</v>
      </c>
      <c r="Y274">
        <v>9.08</v>
      </c>
      <c r="Z274">
        <v>11.02</v>
      </c>
      <c r="AA274">
        <v>11.02</v>
      </c>
      <c r="AB274">
        <v>11.02</v>
      </c>
      <c r="AC274">
        <v>11.02</v>
      </c>
      <c r="AD274">
        <v>11.02</v>
      </c>
      <c r="AE274">
        <v>15.69</v>
      </c>
      <c r="AF274">
        <v>17.440000000000001</v>
      </c>
      <c r="AG274">
        <v>17.440000000000001</v>
      </c>
      <c r="AH274">
        <v>290000</v>
      </c>
      <c r="AI274">
        <v>3800</v>
      </c>
      <c r="AJ274">
        <v>384</v>
      </c>
      <c r="AK274" t="s">
        <v>130</v>
      </c>
      <c r="AL274" t="s">
        <v>373</v>
      </c>
      <c r="AM274">
        <v>2</v>
      </c>
      <c r="AN274" s="2" t="s">
        <v>517</v>
      </c>
    </row>
    <row r="275" spans="1:40">
      <c r="A275">
        <v>348</v>
      </c>
      <c r="B275" s="40" t="s">
        <v>390</v>
      </c>
      <c r="C275">
        <v>0</v>
      </c>
      <c r="D275">
        <v>1.1499999999999999</v>
      </c>
      <c r="E275">
        <v>4.9400000000000004</v>
      </c>
      <c r="F275">
        <v>9.23</v>
      </c>
      <c r="G275">
        <v>20.239999999999998</v>
      </c>
      <c r="H275">
        <v>35.56</v>
      </c>
      <c r="I275">
        <v>0.19</v>
      </c>
      <c r="J275">
        <f t="shared" si="5"/>
        <v>187.15789473684211</v>
      </c>
      <c r="K275">
        <v>0</v>
      </c>
      <c r="L275">
        <v>0</v>
      </c>
      <c r="M275">
        <v>0</v>
      </c>
      <c r="N275">
        <v>0.7</v>
      </c>
      <c r="O275">
        <v>0.94</v>
      </c>
      <c r="P275">
        <v>1.33</v>
      </c>
      <c r="Q275">
        <v>1.85</v>
      </c>
      <c r="R275">
        <v>2.35</v>
      </c>
      <c r="S275">
        <v>3.03</v>
      </c>
      <c r="T275">
        <v>4.6100000000000003</v>
      </c>
      <c r="U275">
        <v>16.809999999999999</v>
      </c>
      <c r="V275">
        <v>24.14</v>
      </c>
      <c r="W275">
        <v>31.24</v>
      </c>
      <c r="X275">
        <v>34.409999999999997</v>
      </c>
      <c r="Y275">
        <v>35.07</v>
      </c>
      <c r="Z275">
        <v>35.56</v>
      </c>
      <c r="AA275">
        <v>35.56</v>
      </c>
      <c r="AB275">
        <v>35.56</v>
      </c>
      <c r="AC275">
        <v>35.56</v>
      </c>
      <c r="AD275">
        <v>35.56</v>
      </c>
      <c r="AE275">
        <v>35.56</v>
      </c>
      <c r="AF275">
        <v>35.56</v>
      </c>
      <c r="AG275">
        <v>35.56</v>
      </c>
      <c r="AH275">
        <v>190000</v>
      </c>
      <c r="AI275">
        <v>2800</v>
      </c>
      <c r="AJ275">
        <v>348</v>
      </c>
      <c r="AK275" t="s">
        <v>130</v>
      </c>
      <c r="AL275" t="s">
        <v>373</v>
      </c>
      <c r="AM275">
        <v>1</v>
      </c>
      <c r="AN275" s="2" t="s">
        <v>517</v>
      </c>
    </row>
    <row r="276" spans="1:40">
      <c r="A276">
        <v>376</v>
      </c>
      <c r="B276" s="39" t="s">
        <v>391</v>
      </c>
      <c r="C276">
        <v>0</v>
      </c>
      <c r="D276">
        <v>1.89</v>
      </c>
      <c r="E276">
        <v>5.31</v>
      </c>
      <c r="F276">
        <v>0</v>
      </c>
      <c r="G276">
        <v>6.76</v>
      </c>
      <c r="H276">
        <v>13.96</v>
      </c>
      <c r="I276">
        <v>0.13</v>
      </c>
      <c r="J276">
        <f t="shared" si="5"/>
        <v>107.38461538461539</v>
      </c>
      <c r="K276">
        <v>0</v>
      </c>
      <c r="L276">
        <v>0</v>
      </c>
      <c r="M276">
        <v>0</v>
      </c>
      <c r="N276">
        <v>0</v>
      </c>
      <c r="O276">
        <v>1.3</v>
      </c>
      <c r="P276">
        <v>1.81</v>
      </c>
      <c r="Q276">
        <v>2.86</v>
      </c>
      <c r="R276">
        <v>3.65</v>
      </c>
      <c r="S276">
        <v>4.6399999999999997</v>
      </c>
      <c r="T276">
        <v>7.11</v>
      </c>
      <c r="U276">
        <v>0</v>
      </c>
      <c r="V276">
        <v>7.94</v>
      </c>
      <c r="W276">
        <v>9.74</v>
      </c>
      <c r="X276">
        <v>10.89</v>
      </c>
      <c r="Y276">
        <v>12.03</v>
      </c>
      <c r="Z276">
        <v>12.87</v>
      </c>
      <c r="AA276">
        <v>13.4</v>
      </c>
      <c r="AB276">
        <v>13.74</v>
      </c>
      <c r="AC276">
        <v>13.96</v>
      </c>
      <c r="AD276">
        <v>13.96</v>
      </c>
      <c r="AE276">
        <v>13.96</v>
      </c>
      <c r="AF276">
        <v>13.96</v>
      </c>
      <c r="AG276">
        <v>13.96</v>
      </c>
      <c r="AH276">
        <v>130000</v>
      </c>
      <c r="AI276">
        <v>2800</v>
      </c>
      <c r="AJ276">
        <v>376</v>
      </c>
      <c r="AK276" t="s">
        <v>130</v>
      </c>
      <c r="AL276" t="s">
        <v>373</v>
      </c>
      <c r="AM276">
        <v>1</v>
      </c>
      <c r="AN276" s="2" t="s">
        <v>517</v>
      </c>
    </row>
    <row r="277" spans="1:40">
      <c r="A277">
        <v>361</v>
      </c>
      <c r="B277" s="40" t="s">
        <v>392</v>
      </c>
      <c r="C277">
        <v>0</v>
      </c>
      <c r="D277">
        <v>3.08</v>
      </c>
      <c r="E277">
        <v>13.75</v>
      </c>
      <c r="F277">
        <v>14.56</v>
      </c>
      <c r="G277">
        <v>0</v>
      </c>
      <c r="H277">
        <v>31.39</v>
      </c>
      <c r="I277">
        <v>0.34</v>
      </c>
      <c r="J277">
        <f t="shared" si="5"/>
        <v>92.323529411764696</v>
      </c>
      <c r="K277">
        <v>4.75</v>
      </c>
      <c r="L277">
        <v>5.07</v>
      </c>
      <c r="M277">
        <v>5.07</v>
      </c>
      <c r="N277">
        <v>5.72</v>
      </c>
      <c r="O277">
        <v>5.72</v>
      </c>
      <c r="P277">
        <v>6.37</v>
      </c>
      <c r="Q277">
        <v>6.72</v>
      </c>
      <c r="R277">
        <v>7.14</v>
      </c>
      <c r="S277">
        <v>7.69</v>
      </c>
      <c r="T277">
        <v>10.66</v>
      </c>
      <c r="U277">
        <v>0</v>
      </c>
      <c r="V277">
        <v>0</v>
      </c>
      <c r="W277">
        <v>0</v>
      </c>
      <c r="X277">
        <v>0</v>
      </c>
      <c r="Y277">
        <v>2.0699999999999998</v>
      </c>
      <c r="Z277">
        <v>10.67</v>
      </c>
      <c r="AA277">
        <v>20.18</v>
      </c>
      <c r="AB277">
        <v>26.34</v>
      </c>
      <c r="AC277">
        <v>26.34</v>
      </c>
      <c r="AD277">
        <v>26.34</v>
      </c>
      <c r="AE277">
        <v>31.39</v>
      </c>
      <c r="AF277">
        <v>31.39</v>
      </c>
      <c r="AG277">
        <v>31.39</v>
      </c>
      <c r="AH277">
        <v>340000</v>
      </c>
      <c r="AI277">
        <v>7600</v>
      </c>
      <c r="AJ277">
        <v>361</v>
      </c>
      <c r="AK277" t="s">
        <v>130</v>
      </c>
      <c r="AL277" t="s">
        <v>373</v>
      </c>
      <c r="AM277">
        <v>1</v>
      </c>
      <c r="AN277" s="2" t="s">
        <v>517</v>
      </c>
    </row>
    <row r="278" spans="1:40">
      <c r="A278">
        <v>368</v>
      </c>
      <c r="B278" s="40" t="s">
        <v>393</v>
      </c>
      <c r="C278">
        <v>0</v>
      </c>
      <c r="D278">
        <v>0.66</v>
      </c>
      <c r="E278">
        <v>0</v>
      </c>
      <c r="F278">
        <v>2.92</v>
      </c>
      <c r="G278">
        <v>10.08</v>
      </c>
      <c r="H278">
        <v>13.65</v>
      </c>
      <c r="I278">
        <v>0.04</v>
      </c>
      <c r="J278">
        <f t="shared" si="5"/>
        <v>341.25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0.9</v>
      </c>
      <c r="S278">
        <v>0.9</v>
      </c>
      <c r="T278">
        <v>2.89</v>
      </c>
      <c r="U278">
        <v>10.08</v>
      </c>
      <c r="V278">
        <v>13</v>
      </c>
      <c r="W278">
        <v>13.39</v>
      </c>
      <c r="X278">
        <v>13.39</v>
      </c>
      <c r="Y278">
        <v>13.65</v>
      </c>
      <c r="Z278">
        <v>13.65</v>
      </c>
      <c r="AA278">
        <v>13.65</v>
      </c>
      <c r="AB278">
        <v>13.65</v>
      </c>
      <c r="AC278">
        <v>13.65</v>
      </c>
      <c r="AD278">
        <v>13.65</v>
      </c>
      <c r="AE278">
        <v>13.65</v>
      </c>
      <c r="AF278">
        <v>13.65</v>
      </c>
      <c r="AG278">
        <v>13.65</v>
      </c>
      <c r="AH278">
        <v>40000</v>
      </c>
      <c r="AI278">
        <v>1000</v>
      </c>
      <c r="AJ278">
        <v>368</v>
      </c>
      <c r="AK278" t="s">
        <v>130</v>
      </c>
      <c r="AL278" t="s">
        <v>373</v>
      </c>
      <c r="AM278">
        <v>1</v>
      </c>
      <c r="AN278" s="2" t="s">
        <v>517</v>
      </c>
    </row>
    <row r="279" spans="1:40">
      <c r="A279">
        <v>239</v>
      </c>
      <c r="B279" s="40" t="s">
        <v>394</v>
      </c>
      <c r="C279">
        <v>0.42</v>
      </c>
      <c r="D279">
        <v>48.79</v>
      </c>
      <c r="E279">
        <v>70.72</v>
      </c>
      <c r="F279">
        <v>67.849999999999994</v>
      </c>
      <c r="G279">
        <v>24.38</v>
      </c>
      <c r="H279">
        <v>212.16</v>
      </c>
      <c r="I279">
        <v>2.88</v>
      </c>
      <c r="J279">
        <f t="shared" si="5"/>
        <v>73.666666666666671</v>
      </c>
      <c r="K279">
        <v>1.87</v>
      </c>
      <c r="L279">
        <v>2.42</v>
      </c>
      <c r="M279">
        <v>3.11</v>
      </c>
      <c r="N279">
        <v>3.52</v>
      </c>
      <c r="O279">
        <v>4.4800000000000004</v>
      </c>
      <c r="P279">
        <v>5.08</v>
      </c>
      <c r="Q279">
        <v>6.07</v>
      </c>
      <c r="R279">
        <v>7.12</v>
      </c>
      <c r="S279">
        <v>9.18</v>
      </c>
      <c r="T279">
        <v>14.93</v>
      </c>
      <c r="U279">
        <v>0</v>
      </c>
      <c r="V279">
        <v>21.04</v>
      </c>
      <c r="W279">
        <v>51.83</v>
      </c>
      <c r="X279">
        <v>86.7</v>
      </c>
      <c r="Y279">
        <v>100.75</v>
      </c>
      <c r="Z279">
        <v>140.36000000000001</v>
      </c>
      <c r="AA279">
        <v>154.75</v>
      </c>
      <c r="AB279">
        <v>161.52000000000001</v>
      </c>
      <c r="AC279">
        <v>161.52000000000001</v>
      </c>
      <c r="AD279">
        <v>182.52</v>
      </c>
      <c r="AE279">
        <v>182.52</v>
      </c>
      <c r="AF279">
        <v>211.89</v>
      </c>
      <c r="AG279">
        <v>212.16</v>
      </c>
      <c r="AH279">
        <v>2880000</v>
      </c>
      <c r="AI279">
        <v>34000</v>
      </c>
      <c r="AJ279">
        <v>239</v>
      </c>
      <c r="AK279" t="s">
        <v>130</v>
      </c>
      <c r="AL279" t="s">
        <v>395</v>
      </c>
      <c r="AM279">
        <v>2</v>
      </c>
      <c r="AN279" s="2" t="s">
        <v>535</v>
      </c>
    </row>
    <row r="280" spans="1:40">
      <c r="A280">
        <v>315</v>
      </c>
      <c r="B280" s="40" t="s">
        <v>396</v>
      </c>
      <c r="C280">
        <v>0.24</v>
      </c>
      <c r="D280">
        <v>31.4</v>
      </c>
      <c r="E280">
        <v>50.98</v>
      </c>
      <c r="F280">
        <v>35.119999999999997</v>
      </c>
      <c r="G280">
        <v>4.83</v>
      </c>
      <c r="H280">
        <v>122.57</v>
      </c>
      <c r="I280">
        <v>1.83</v>
      </c>
      <c r="J280">
        <f t="shared" si="5"/>
        <v>66.978142076502721</v>
      </c>
      <c r="K280">
        <v>2.66</v>
      </c>
      <c r="L280">
        <v>3.99</v>
      </c>
      <c r="M280">
        <v>4.22</v>
      </c>
      <c r="N280">
        <v>5.45</v>
      </c>
      <c r="O280">
        <v>5.99</v>
      </c>
      <c r="P280">
        <v>6.41</v>
      </c>
      <c r="Q280">
        <v>7.37</v>
      </c>
      <c r="R280">
        <v>8.2799999999999994</v>
      </c>
      <c r="S280">
        <v>10.9</v>
      </c>
      <c r="T280">
        <v>16.760000000000002</v>
      </c>
      <c r="U280">
        <v>0</v>
      </c>
      <c r="V280">
        <v>4.83</v>
      </c>
      <c r="W280">
        <v>9.93</v>
      </c>
      <c r="X280">
        <v>22.82</v>
      </c>
      <c r="Y280">
        <v>26.2</v>
      </c>
      <c r="Z280">
        <v>59.19</v>
      </c>
      <c r="AA280">
        <v>74.97</v>
      </c>
      <c r="AB280">
        <v>80.86</v>
      </c>
      <c r="AC280">
        <v>88.46</v>
      </c>
      <c r="AD280">
        <v>88.46</v>
      </c>
      <c r="AE280">
        <v>104.9</v>
      </c>
      <c r="AF280">
        <v>116.57</v>
      </c>
      <c r="AG280">
        <v>122.57</v>
      </c>
      <c r="AH280">
        <v>1830000</v>
      </c>
      <c r="AI280">
        <v>21600</v>
      </c>
      <c r="AJ280">
        <v>315</v>
      </c>
      <c r="AK280" t="s">
        <v>130</v>
      </c>
      <c r="AL280" t="s">
        <v>395</v>
      </c>
      <c r="AM280">
        <v>2</v>
      </c>
      <c r="AN280" s="2" t="s">
        <v>535</v>
      </c>
    </row>
    <row r="281" spans="1:40">
      <c r="A281">
        <v>283</v>
      </c>
      <c r="B281" s="40" t="s">
        <v>397</v>
      </c>
      <c r="C281">
        <v>0.49</v>
      </c>
      <c r="D281">
        <v>11.06</v>
      </c>
      <c r="E281">
        <v>37.81</v>
      </c>
      <c r="F281">
        <v>110.51</v>
      </c>
      <c r="G281">
        <v>18.38</v>
      </c>
      <c r="H281">
        <v>178.26</v>
      </c>
      <c r="I281">
        <v>1.47</v>
      </c>
      <c r="J281">
        <f t="shared" si="5"/>
        <v>121.26530612244898</v>
      </c>
      <c r="K281">
        <v>1.94</v>
      </c>
      <c r="L281">
        <v>2.56</v>
      </c>
      <c r="M281">
        <v>2.96</v>
      </c>
      <c r="N281">
        <v>3.21</v>
      </c>
      <c r="O281">
        <v>3.58</v>
      </c>
      <c r="P281">
        <v>3.92</v>
      </c>
      <c r="Q281">
        <v>3.92</v>
      </c>
      <c r="R281">
        <v>4.7</v>
      </c>
      <c r="S281">
        <v>5.18</v>
      </c>
      <c r="T281">
        <v>7.24</v>
      </c>
      <c r="U281">
        <v>0</v>
      </c>
      <c r="V281">
        <v>15.31</v>
      </c>
      <c r="W281">
        <v>52.19</v>
      </c>
      <c r="X281">
        <v>105.11</v>
      </c>
      <c r="Y281">
        <v>152.85</v>
      </c>
      <c r="Z281">
        <v>169.71</v>
      </c>
      <c r="AA281">
        <v>169.71</v>
      </c>
      <c r="AB281">
        <v>178.26</v>
      </c>
      <c r="AC281">
        <v>178.26</v>
      </c>
      <c r="AD281">
        <v>178.26</v>
      </c>
      <c r="AE281">
        <v>178.26</v>
      </c>
      <c r="AF281">
        <v>178.26</v>
      </c>
      <c r="AG281">
        <v>178.26</v>
      </c>
      <c r="AH281">
        <v>1470000</v>
      </c>
      <c r="AI281">
        <v>12800</v>
      </c>
      <c r="AJ281">
        <v>283</v>
      </c>
      <c r="AK281" t="s">
        <v>130</v>
      </c>
      <c r="AL281" t="s">
        <v>395</v>
      </c>
      <c r="AM281">
        <v>1</v>
      </c>
      <c r="AN281" s="2" t="s">
        <v>535</v>
      </c>
    </row>
    <row r="282" spans="1:40">
      <c r="A282">
        <v>253</v>
      </c>
      <c r="B282" s="40" t="s">
        <v>398</v>
      </c>
      <c r="C282">
        <v>0.18</v>
      </c>
      <c r="D282">
        <v>11.73</v>
      </c>
      <c r="E282">
        <v>16.579999999999998</v>
      </c>
      <c r="F282">
        <v>19.46</v>
      </c>
      <c r="G282">
        <v>14.25</v>
      </c>
      <c r="H282">
        <v>62.2</v>
      </c>
      <c r="I282">
        <v>0.76</v>
      </c>
      <c r="J282">
        <f t="shared" si="5"/>
        <v>81.842105263157904</v>
      </c>
      <c r="K282">
        <v>1.6</v>
      </c>
      <c r="L282">
        <v>1.95</v>
      </c>
      <c r="M282">
        <v>2.77</v>
      </c>
      <c r="N282">
        <v>3.18</v>
      </c>
      <c r="O282">
        <v>3.68</v>
      </c>
      <c r="P282">
        <v>4.0199999999999996</v>
      </c>
      <c r="Q282">
        <v>5.28</v>
      </c>
      <c r="R282">
        <v>6.36</v>
      </c>
      <c r="S282">
        <v>7.81</v>
      </c>
      <c r="T282">
        <v>13.74</v>
      </c>
      <c r="U282">
        <v>0</v>
      </c>
      <c r="V282">
        <v>7.98</v>
      </c>
      <c r="W282">
        <v>20.81</v>
      </c>
      <c r="X282">
        <v>28.34</v>
      </c>
      <c r="Y282">
        <v>37.69</v>
      </c>
      <c r="Z282">
        <v>47.42</v>
      </c>
      <c r="AA282">
        <v>49.19</v>
      </c>
      <c r="AB282">
        <v>53.33</v>
      </c>
      <c r="AC282">
        <v>53.33</v>
      </c>
      <c r="AD282">
        <v>53.33</v>
      </c>
      <c r="AE282">
        <v>59.5</v>
      </c>
      <c r="AF282">
        <v>62.2</v>
      </c>
      <c r="AG282">
        <v>62.2</v>
      </c>
      <c r="AH282">
        <v>760000</v>
      </c>
      <c r="AI282">
        <v>10200</v>
      </c>
      <c r="AJ282">
        <v>253</v>
      </c>
      <c r="AK282" t="s">
        <v>130</v>
      </c>
      <c r="AL282" t="s">
        <v>395</v>
      </c>
      <c r="AM282">
        <v>1</v>
      </c>
      <c r="AN282" s="2" t="s">
        <v>535</v>
      </c>
    </row>
    <row r="283" spans="1:40">
      <c r="A283">
        <v>273</v>
      </c>
      <c r="B283" s="40" t="s">
        <v>399</v>
      </c>
      <c r="C283">
        <v>0</v>
      </c>
      <c r="D283">
        <v>10.89</v>
      </c>
      <c r="E283">
        <v>11.84</v>
      </c>
      <c r="F283">
        <v>2.75</v>
      </c>
      <c r="G283">
        <v>0</v>
      </c>
      <c r="H283">
        <v>25.49</v>
      </c>
      <c r="I283">
        <v>0.56000000000000005</v>
      </c>
      <c r="J283">
        <f t="shared" si="5"/>
        <v>45.517857142857139</v>
      </c>
      <c r="K283">
        <v>6.5</v>
      </c>
      <c r="L283">
        <v>7.4</v>
      </c>
      <c r="M283">
        <v>8.6300000000000008</v>
      </c>
      <c r="N283">
        <v>9.34</v>
      </c>
      <c r="O283">
        <v>12.34</v>
      </c>
      <c r="P283">
        <v>12.34</v>
      </c>
      <c r="Q283">
        <v>14.96</v>
      </c>
      <c r="R283">
        <v>14.96</v>
      </c>
      <c r="S283">
        <v>21.99</v>
      </c>
      <c r="T283">
        <v>21.99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2.75</v>
      </c>
      <c r="AB283">
        <v>3.82</v>
      </c>
      <c r="AC283">
        <v>6.84</v>
      </c>
      <c r="AD283">
        <v>8.17</v>
      </c>
      <c r="AE283">
        <v>8.17</v>
      </c>
      <c r="AF283">
        <v>15.78</v>
      </c>
      <c r="AG283">
        <v>15.78</v>
      </c>
      <c r="AH283">
        <v>560000</v>
      </c>
      <c r="AI283">
        <v>9000</v>
      </c>
      <c r="AJ283">
        <v>273</v>
      </c>
      <c r="AK283" t="s">
        <v>130</v>
      </c>
      <c r="AL283" t="s">
        <v>395</v>
      </c>
      <c r="AM283">
        <v>3</v>
      </c>
      <c r="AN283" s="2" t="s">
        <v>535</v>
      </c>
    </row>
    <row r="284" spans="1:40">
      <c r="A284">
        <v>210</v>
      </c>
      <c r="B284" s="40" t="s">
        <v>400</v>
      </c>
      <c r="C284">
        <v>0</v>
      </c>
      <c r="D284">
        <v>4.67</v>
      </c>
      <c r="E284">
        <v>7.63</v>
      </c>
      <c r="F284">
        <v>0</v>
      </c>
      <c r="G284">
        <v>0</v>
      </c>
      <c r="H284">
        <v>12.3</v>
      </c>
      <c r="I284">
        <v>0.25</v>
      </c>
      <c r="J284">
        <f t="shared" si="5"/>
        <v>49.2</v>
      </c>
      <c r="K284">
        <v>9.5</v>
      </c>
      <c r="L284">
        <v>10.52</v>
      </c>
      <c r="M284">
        <v>10.52</v>
      </c>
      <c r="N284">
        <v>11.85</v>
      </c>
      <c r="O284">
        <v>11.85</v>
      </c>
      <c r="P284">
        <v>14.03</v>
      </c>
      <c r="Q284">
        <v>14.03</v>
      </c>
      <c r="R284">
        <v>16.37</v>
      </c>
      <c r="S284">
        <v>20.46</v>
      </c>
      <c r="T284">
        <v>20.46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0.68</v>
      </c>
      <c r="AE284">
        <v>4.57</v>
      </c>
      <c r="AF284">
        <v>7.08</v>
      </c>
      <c r="AG284">
        <v>9</v>
      </c>
      <c r="AH284">
        <v>250000</v>
      </c>
      <c r="AI284">
        <v>4400</v>
      </c>
      <c r="AJ284">
        <v>210</v>
      </c>
      <c r="AK284" t="s">
        <v>130</v>
      </c>
      <c r="AL284" t="s">
        <v>395</v>
      </c>
      <c r="AM284">
        <v>3</v>
      </c>
      <c r="AN284" s="2" t="s">
        <v>535</v>
      </c>
    </row>
    <row r="285" spans="1:40">
      <c r="A285">
        <v>400</v>
      </c>
      <c r="B285" s="40" t="s">
        <v>401</v>
      </c>
      <c r="C285">
        <v>0.98</v>
      </c>
      <c r="D285">
        <v>62.75</v>
      </c>
      <c r="E285">
        <v>94.86</v>
      </c>
      <c r="F285">
        <v>272.86</v>
      </c>
      <c r="G285">
        <v>108.31</v>
      </c>
      <c r="H285">
        <v>539.76</v>
      </c>
      <c r="I285">
        <v>5</v>
      </c>
      <c r="J285">
        <f t="shared" si="5"/>
        <v>107.952</v>
      </c>
      <c r="K285">
        <v>1.54</v>
      </c>
      <c r="L285">
        <v>1.79</v>
      </c>
      <c r="M285">
        <v>2.1800000000000002</v>
      </c>
      <c r="N285">
        <v>2.4300000000000002</v>
      </c>
      <c r="O285">
        <v>2.64</v>
      </c>
      <c r="P285">
        <v>3.06</v>
      </c>
      <c r="Q285">
        <v>3.29</v>
      </c>
      <c r="R285">
        <v>4.1500000000000004</v>
      </c>
      <c r="S285">
        <v>5.04</v>
      </c>
      <c r="T285">
        <v>9.27</v>
      </c>
      <c r="U285">
        <v>0</v>
      </c>
      <c r="V285">
        <v>116.94</v>
      </c>
      <c r="W285">
        <v>285.42</v>
      </c>
      <c r="X285">
        <v>411.13</v>
      </c>
      <c r="Y285">
        <v>465.14</v>
      </c>
      <c r="Z285">
        <v>475.68</v>
      </c>
      <c r="AA285">
        <v>504.54</v>
      </c>
      <c r="AB285">
        <v>527.15</v>
      </c>
      <c r="AC285">
        <v>527.15</v>
      </c>
      <c r="AD285">
        <v>539.76</v>
      </c>
      <c r="AE285">
        <v>539.76</v>
      </c>
      <c r="AF285">
        <v>539.76</v>
      </c>
      <c r="AG285">
        <v>539.76</v>
      </c>
      <c r="AH285">
        <v>5000000</v>
      </c>
      <c r="AI285">
        <v>53200</v>
      </c>
      <c r="AJ285">
        <v>400</v>
      </c>
      <c r="AK285" t="s">
        <v>130</v>
      </c>
      <c r="AL285" t="s">
        <v>402</v>
      </c>
      <c r="AM285">
        <v>1</v>
      </c>
      <c r="AN285" s="2" t="s">
        <v>518</v>
      </c>
    </row>
    <row r="286" spans="1:40">
      <c r="A286">
        <v>430</v>
      </c>
      <c r="B286" s="39" t="s">
        <v>403</v>
      </c>
      <c r="C286">
        <v>1.1100000000000001</v>
      </c>
      <c r="D286">
        <v>24.74</v>
      </c>
      <c r="E286">
        <v>66.02</v>
      </c>
      <c r="F286">
        <v>43.01</v>
      </c>
      <c r="G286">
        <v>5.21</v>
      </c>
      <c r="H286">
        <v>140.09</v>
      </c>
      <c r="I286">
        <v>2.0299999999999998</v>
      </c>
      <c r="J286">
        <f t="shared" si="5"/>
        <v>69.009852216748783</v>
      </c>
      <c r="K286">
        <v>2.16</v>
      </c>
      <c r="L286">
        <v>3.85</v>
      </c>
      <c r="M286">
        <v>4.75</v>
      </c>
      <c r="N286">
        <v>4.75</v>
      </c>
      <c r="O286">
        <v>5.71</v>
      </c>
      <c r="P286">
        <v>6.4</v>
      </c>
      <c r="Q286">
        <v>6.92</v>
      </c>
      <c r="R286">
        <v>7.91</v>
      </c>
      <c r="S286">
        <v>9.65</v>
      </c>
      <c r="T286">
        <v>14.96</v>
      </c>
      <c r="U286">
        <v>0</v>
      </c>
      <c r="V286">
        <v>5.21</v>
      </c>
      <c r="W286">
        <v>7.88</v>
      </c>
      <c r="X286">
        <v>21.68</v>
      </c>
      <c r="Y286">
        <v>36.409999999999997</v>
      </c>
      <c r="Z286">
        <v>56.13</v>
      </c>
      <c r="AA286">
        <v>89.48</v>
      </c>
      <c r="AB286">
        <v>109.19</v>
      </c>
      <c r="AC286">
        <v>112.45</v>
      </c>
      <c r="AD286">
        <v>123</v>
      </c>
      <c r="AE286">
        <v>123</v>
      </c>
      <c r="AF286">
        <v>140.08000000000001</v>
      </c>
      <c r="AG286">
        <v>140.09</v>
      </c>
      <c r="AH286">
        <v>2030000</v>
      </c>
      <c r="AI286">
        <v>16800</v>
      </c>
      <c r="AJ286">
        <v>430</v>
      </c>
      <c r="AK286" t="s">
        <v>130</v>
      </c>
      <c r="AL286" t="s">
        <v>402</v>
      </c>
      <c r="AM286">
        <v>2</v>
      </c>
      <c r="AN286" s="2" t="s">
        <v>518</v>
      </c>
    </row>
    <row r="287" spans="1:40">
      <c r="A287">
        <v>438</v>
      </c>
      <c r="B287" s="40" t="s">
        <v>404</v>
      </c>
      <c r="C287">
        <v>0</v>
      </c>
      <c r="D287">
        <v>15.31</v>
      </c>
      <c r="E287">
        <v>38.5</v>
      </c>
      <c r="F287">
        <v>52.39</v>
      </c>
      <c r="G287">
        <v>0</v>
      </c>
      <c r="H287">
        <v>106.19</v>
      </c>
      <c r="I287">
        <v>1.27</v>
      </c>
      <c r="J287">
        <f t="shared" si="5"/>
        <v>83.614173228346459</v>
      </c>
      <c r="K287">
        <v>2.69</v>
      </c>
      <c r="L287">
        <v>2.69</v>
      </c>
      <c r="M287">
        <v>3</v>
      </c>
      <c r="N287">
        <v>3.36</v>
      </c>
      <c r="O287">
        <v>3.61</v>
      </c>
      <c r="P287">
        <v>4.2699999999999996</v>
      </c>
      <c r="Q287">
        <v>4.2699999999999996</v>
      </c>
      <c r="R287">
        <v>5.62</v>
      </c>
      <c r="S287">
        <v>6.3</v>
      </c>
      <c r="T287">
        <v>11.48</v>
      </c>
      <c r="U287">
        <v>0</v>
      </c>
      <c r="V287">
        <v>0</v>
      </c>
      <c r="W287">
        <v>10.1</v>
      </c>
      <c r="X287">
        <v>54.2</v>
      </c>
      <c r="Y287">
        <v>74.38</v>
      </c>
      <c r="Z287">
        <v>84.83</v>
      </c>
      <c r="AA287">
        <v>90.8</v>
      </c>
      <c r="AB287">
        <v>96.14</v>
      </c>
      <c r="AC287">
        <v>96.14</v>
      </c>
      <c r="AD287">
        <v>102.27</v>
      </c>
      <c r="AE287">
        <v>105.78</v>
      </c>
      <c r="AF287">
        <v>106.19</v>
      </c>
      <c r="AG287">
        <v>106.19</v>
      </c>
      <c r="AH287">
        <v>1270000</v>
      </c>
      <c r="AI287">
        <v>18000</v>
      </c>
      <c r="AJ287">
        <v>438</v>
      </c>
      <c r="AK287" t="s">
        <v>130</v>
      </c>
      <c r="AL287" t="s">
        <v>402</v>
      </c>
      <c r="AM287">
        <v>1</v>
      </c>
      <c r="AN287" s="2" t="s">
        <v>518</v>
      </c>
    </row>
    <row r="288" spans="1:40">
      <c r="A288">
        <v>405</v>
      </c>
      <c r="B288" s="40" t="s">
        <v>405</v>
      </c>
      <c r="C288">
        <v>0</v>
      </c>
      <c r="D288">
        <v>13.3</v>
      </c>
      <c r="E288">
        <v>23.04</v>
      </c>
      <c r="F288">
        <v>44.6</v>
      </c>
      <c r="G288">
        <v>0</v>
      </c>
      <c r="H288">
        <v>80.94</v>
      </c>
      <c r="I288">
        <v>0.94</v>
      </c>
      <c r="J288">
        <f t="shared" si="5"/>
        <v>86.106382978723403</v>
      </c>
      <c r="K288">
        <v>2.4</v>
      </c>
      <c r="L288">
        <v>2.78</v>
      </c>
      <c r="M288">
        <v>3.12</v>
      </c>
      <c r="N288">
        <v>3.12</v>
      </c>
      <c r="O288">
        <v>3.52</v>
      </c>
      <c r="P288">
        <v>3.89</v>
      </c>
      <c r="Q288">
        <v>4.45</v>
      </c>
      <c r="R288">
        <v>5.25</v>
      </c>
      <c r="S288">
        <v>5.93</v>
      </c>
      <c r="T288">
        <v>8.9700000000000006</v>
      </c>
      <c r="U288">
        <v>0</v>
      </c>
      <c r="V288">
        <v>0</v>
      </c>
      <c r="W288">
        <v>14.79</v>
      </c>
      <c r="X288">
        <v>49.24</v>
      </c>
      <c r="Y288">
        <v>58.35</v>
      </c>
      <c r="Z288">
        <v>68.55</v>
      </c>
      <c r="AA288">
        <v>68.55</v>
      </c>
      <c r="AB288">
        <v>73.459999999999994</v>
      </c>
      <c r="AC288">
        <v>77.64</v>
      </c>
      <c r="AD288">
        <v>77.64</v>
      </c>
      <c r="AE288">
        <v>80.94</v>
      </c>
      <c r="AF288">
        <v>80.94</v>
      </c>
      <c r="AG288">
        <v>80.94</v>
      </c>
      <c r="AH288">
        <v>940000</v>
      </c>
      <c r="AI288">
        <v>16200</v>
      </c>
      <c r="AJ288">
        <v>405</v>
      </c>
      <c r="AK288" t="s">
        <v>130</v>
      </c>
      <c r="AL288" t="s">
        <v>402</v>
      </c>
      <c r="AM288">
        <v>1</v>
      </c>
      <c r="AN288" s="2" t="s">
        <v>518</v>
      </c>
    </row>
    <row r="289" spans="1:40">
      <c r="A289">
        <v>389</v>
      </c>
      <c r="B289" s="39" t="s">
        <v>406</v>
      </c>
      <c r="C289">
        <v>0</v>
      </c>
      <c r="D289">
        <v>18.82</v>
      </c>
      <c r="E289">
        <v>15.05</v>
      </c>
      <c r="F289">
        <v>2.33</v>
      </c>
      <c r="G289">
        <v>0</v>
      </c>
      <c r="H289">
        <v>36.200000000000003</v>
      </c>
      <c r="I289">
        <v>0.76</v>
      </c>
      <c r="J289">
        <f t="shared" si="5"/>
        <v>47.631578947368425</v>
      </c>
      <c r="K289">
        <v>4.3099999999999996</v>
      </c>
      <c r="L289">
        <v>5.51</v>
      </c>
      <c r="M289">
        <v>6.69</v>
      </c>
      <c r="N289">
        <v>7.87</v>
      </c>
      <c r="O289">
        <v>10.119999999999999</v>
      </c>
      <c r="P289">
        <v>10.119999999999999</v>
      </c>
      <c r="Q289">
        <v>15.7</v>
      </c>
      <c r="R289">
        <v>15.7</v>
      </c>
      <c r="S289">
        <v>21.71</v>
      </c>
      <c r="T289">
        <v>21.71</v>
      </c>
      <c r="U289">
        <v>0</v>
      </c>
      <c r="V289">
        <v>0</v>
      </c>
      <c r="W289">
        <v>0</v>
      </c>
      <c r="X289">
        <v>2.33</v>
      </c>
      <c r="Y289">
        <v>3.47</v>
      </c>
      <c r="Z289">
        <v>5.55</v>
      </c>
      <c r="AA289">
        <v>9.19</v>
      </c>
      <c r="AB289">
        <v>11.72</v>
      </c>
      <c r="AC289">
        <v>11.72</v>
      </c>
      <c r="AD289">
        <v>11.72</v>
      </c>
      <c r="AE289">
        <v>15.08</v>
      </c>
      <c r="AF289">
        <v>15.08</v>
      </c>
      <c r="AG289">
        <v>24.13</v>
      </c>
      <c r="AH289">
        <v>760000</v>
      </c>
      <c r="AI289">
        <v>13800</v>
      </c>
      <c r="AJ289">
        <v>389</v>
      </c>
      <c r="AK289" t="s">
        <v>130</v>
      </c>
      <c r="AL289" t="s">
        <v>402</v>
      </c>
      <c r="AM289">
        <v>3</v>
      </c>
      <c r="AN289" s="2" t="s">
        <v>518</v>
      </c>
    </row>
    <row r="290" spans="1:40">
      <c r="A290">
        <v>415</v>
      </c>
      <c r="B290" s="39" t="s">
        <v>407</v>
      </c>
      <c r="C290">
        <v>0</v>
      </c>
      <c r="D290">
        <v>7.71</v>
      </c>
      <c r="E290">
        <v>15.75</v>
      </c>
      <c r="F290">
        <v>16.399999999999999</v>
      </c>
      <c r="G290">
        <v>0</v>
      </c>
      <c r="H290">
        <v>39.86</v>
      </c>
      <c r="I290">
        <v>0.56999999999999995</v>
      </c>
      <c r="J290">
        <f t="shared" si="5"/>
        <v>69.929824561403507</v>
      </c>
      <c r="K290">
        <v>2.4</v>
      </c>
      <c r="L290">
        <v>3.18</v>
      </c>
      <c r="M290">
        <v>3.41</v>
      </c>
      <c r="N290">
        <v>4.07</v>
      </c>
      <c r="O290">
        <v>4.8099999999999996</v>
      </c>
      <c r="P290">
        <v>6.25</v>
      </c>
      <c r="Q290">
        <v>6.94</v>
      </c>
      <c r="R290">
        <v>8.6</v>
      </c>
      <c r="S290">
        <v>10.97</v>
      </c>
      <c r="T290">
        <v>13.62</v>
      </c>
      <c r="U290">
        <v>0</v>
      </c>
      <c r="V290">
        <v>0</v>
      </c>
      <c r="W290">
        <v>3</v>
      </c>
      <c r="X290">
        <v>12.17</v>
      </c>
      <c r="Y290">
        <v>18.059999999999999</v>
      </c>
      <c r="Z290">
        <v>21.43</v>
      </c>
      <c r="AA290">
        <v>25.43</v>
      </c>
      <c r="AB290">
        <v>25.43</v>
      </c>
      <c r="AC290">
        <v>29.93</v>
      </c>
      <c r="AD290">
        <v>29.93</v>
      </c>
      <c r="AE290">
        <v>34.979999999999997</v>
      </c>
      <c r="AF290">
        <v>38.49</v>
      </c>
      <c r="AG290">
        <v>39.86</v>
      </c>
      <c r="AH290">
        <v>570000</v>
      </c>
      <c r="AI290">
        <v>9600</v>
      </c>
      <c r="AJ290">
        <v>415</v>
      </c>
      <c r="AK290" t="s">
        <v>130</v>
      </c>
      <c r="AL290" t="s">
        <v>402</v>
      </c>
      <c r="AM290">
        <v>2</v>
      </c>
      <c r="AN290" s="2" t="s">
        <v>518</v>
      </c>
    </row>
    <row r="291" spans="1:40">
      <c r="A291">
        <v>424</v>
      </c>
      <c r="B291" s="40" t="s">
        <v>408</v>
      </c>
      <c r="C291">
        <v>0</v>
      </c>
      <c r="D291">
        <v>9.7200000000000006</v>
      </c>
      <c r="E291">
        <v>5.96</v>
      </c>
      <c r="F291">
        <v>1.64</v>
      </c>
      <c r="G291">
        <v>0</v>
      </c>
      <c r="H291">
        <v>17.32</v>
      </c>
      <c r="I291">
        <v>0.39</v>
      </c>
      <c r="J291">
        <f t="shared" si="5"/>
        <v>44.410256410256409</v>
      </c>
      <c r="K291">
        <v>5.75</v>
      </c>
      <c r="L291">
        <v>7.47</v>
      </c>
      <c r="M291">
        <v>8.56</v>
      </c>
      <c r="N291">
        <v>9.6300000000000008</v>
      </c>
      <c r="O291">
        <v>11.11</v>
      </c>
      <c r="P291">
        <v>11.11</v>
      </c>
      <c r="Q291">
        <v>16.27</v>
      </c>
      <c r="R291">
        <v>16.27</v>
      </c>
      <c r="S291">
        <v>21.82</v>
      </c>
      <c r="T291">
        <v>21.82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1.64</v>
      </c>
      <c r="AA291">
        <v>1.64</v>
      </c>
      <c r="AB291">
        <v>3.04</v>
      </c>
      <c r="AC291">
        <v>4.3899999999999997</v>
      </c>
      <c r="AD291">
        <v>5.79</v>
      </c>
      <c r="AE291">
        <v>7.03</v>
      </c>
      <c r="AF291">
        <v>7.03</v>
      </c>
      <c r="AG291">
        <v>11.19</v>
      </c>
      <c r="AH291">
        <v>390000</v>
      </c>
      <c r="AI291">
        <v>5600</v>
      </c>
      <c r="AJ291">
        <v>424</v>
      </c>
      <c r="AK291" t="s">
        <v>130</v>
      </c>
      <c r="AL291" t="s">
        <v>402</v>
      </c>
      <c r="AM291">
        <v>3</v>
      </c>
      <c r="AN291" s="2" t="s">
        <v>518</v>
      </c>
    </row>
    <row r="292" spans="1:40">
      <c r="A292">
        <v>394</v>
      </c>
      <c r="B292" s="39" t="s">
        <v>409</v>
      </c>
      <c r="C292">
        <v>0</v>
      </c>
      <c r="D292">
        <v>8.23</v>
      </c>
      <c r="E292">
        <v>5.82</v>
      </c>
      <c r="F292">
        <v>3.5</v>
      </c>
      <c r="G292">
        <v>0</v>
      </c>
      <c r="H292">
        <v>17.55</v>
      </c>
      <c r="I292">
        <v>0.35</v>
      </c>
      <c r="J292">
        <f t="shared" si="5"/>
        <v>50.142857142857146</v>
      </c>
      <c r="K292">
        <v>0</v>
      </c>
      <c r="L292">
        <v>5.69</v>
      </c>
      <c r="M292">
        <v>5.69</v>
      </c>
      <c r="N292">
        <v>7.01</v>
      </c>
      <c r="O292">
        <v>8.17</v>
      </c>
      <c r="P292">
        <v>9.58</v>
      </c>
      <c r="Q292">
        <v>9.58</v>
      </c>
      <c r="R292">
        <v>13.98</v>
      </c>
      <c r="S292">
        <v>13.98</v>
      </c>
      <c r="T292">
        <v>20.38</v>
      </c>
      <c r="U292">
        <v>0</v>
      </c>
      <c r="V292">
        <v>0</v>
      </c>
      <c r="W292">
        <v>0</v>
      </c>
      <c r="X292">
        <v>0</v>
      </c>
      <c r="Y292">
        <v>1.95</v>
      </c>
      <c r="Z292">
        <v>3.5</v>
      </c>
      <c r="AA292">
        <v>3.5</v>
      </c>
      <c r="AB292">
        <v>5.35</v>
      </c>
      <c r="AC292">
        <v>7.56</v>
      </c>
      <c r="AD292">
        <v>8.82</v>
      </c>
      <c r="AE292">
        <v>8.82</v>
      </c>
      <c r="AF292">
        <v>12.34</v>
      </c>
      <c r="AG292">
        <v>12.34</v>
      </c>
      <c r="AH292">
        <v>350000</v>
      </c>
      <c r="AI292">
        <v>5600</v>
      </c>
      <c r="AJ292">
        <v>394</v>
      </c>
      <c r="AK292" t="s">
        <v>130</v>
      </c>
      <c r="AL292" t="s">
        <v>402</v>
      </c>
      <c r="AM292">
        <v>2</v>
      </c>
      <c r="AN292" s="2" t="s">
        <v>518</v>
      </c>
    </row>
    <row r="293" spans="1:40">
      <c r="A293">
        <v>416</v>
      </c>
      <c r="B293" s="39" t="s">
        <v>410</v>
      </c>
      <c r="C293">
        <v>0</v>
      </c>
      <c r="D293">
        <v>7.49</v>
      </c>
      <c r="E293">
        <v>3.81</v>
      </c>
      <c r="F293">
        <v>0</v>
      </c>
      <c r="G293">
        <v>0</v>
      </c>
      <c r="H293">
        <v>11.3</v>
      </c>
      <c r="I293">
        <v>0.28999999999999998</v>
      </c>
      <c r="J293">
        <f t="shared" si="5"/>
        <v>38.965517241379317</v>
      </c>
      <c r="K293">
        <v>0</v>
      </c>
      <c r="L293">
        <v>9.5</v>
      </c>
      <c r="M293">
        <v>11.66</v>
      </c>
      <c r="N293">
        <v>11.66</v>
      </c>
      <c r="O293">
        <v>18.010000000000002</v>
      </c>
      <c r="P293">
        <v>18.010000000000002</v>
      </c>
      <c r="Q293">
        <v>18.010000000000002</v>
      </c>
      <c r="R293">
        <v>26.07</v>
      </c>
      <c r="S293">
        <v>26.07</v>
      </c>
      <c r="T293">
        <v>26.07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2.06</v>
      </c>
      <c r="AE293">
        <v>2.76</v>
      </c>
      <c r="AF293">
        <v>2.76</v>
      </c>
      <c r="AG293">
        <v>5.27</v>
      </c>
      <c r="AH293">
        <v>290000</v>
      </c>
      <c r="AI293">
        <v>5800</v>
      </c>
      <c r="AJ293">
        <v>416</v>
      </c>
      <c r="AK293" t="s">
        <v>130</v>
      </c>
      <c r="AL293" t="s">
        <v>402</v>
      </c>
      <c r="AM293">
        <v>3</v>
      </c>
      <c r="AN293" s="2" t="s">
        <v>518</v>
      </c>
    </row>
    <row r="294" spans="1:40">
      <c r="A294">
        <v>434</v>
      </c>
      <c r="B294" s="39" t="s">
        <v>411</v>
      </c>
      <c r="C294">
        <v>0</v>
      </c>
      <c r="D294">
        <v>5.21</v>
      </c>
      <c r="E294">
        <v>6.28</v>
      </c>
      <c r="F294">
        <v>0</v>
      </c>
      <c r="G294">
        <v>0</v>
      </c>
      <c r="H294">
        <v>11.49</v>
      </c>
      <c r="I294">
        <v>0.23</v>
      </c>
      <c r="J294">
        <f t="shared" si="5"/>
        <v>49.95652173913043</v>
      </c>
      <c r="K294">
        <v>7.5</v>
      </c>
      <c r="L294">
        <v>7.97</v>
      </c>
      <c r="M294">
        <v>8.49</v>
      </c>
      <c r="N294">
        <v>9.07</v>
      </c>
      <c r="O294">
        <v>11.16</v>
      </c>
      <c r="P294">
        <v>11.16</v>
      </c>
      <c r="Q294">
        <v>11.16</v>
      </c>
      <c r="R294">
        <v>16.34</v>
      </c>
      <c r="S294">
        <v>20.059999999999999</v>
      </c>
      <c r="T294">
        <v>20.059999999999999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3.02</v>
      </c>
      <c r="AD294">
        <v>3.94</v>
      </c>
      <c r="AE294">
        <v>5.13</v>
      </c>
      <c r="AF294">
        <v>5.13</v>
      </c>
      <c r="AG294">
        <v>8.2100000000000009</v>
      </c>
      <c r="AH294">
        <v>230000</v>
      </c>
      <c r="AI294">
        <v>4600</v>
      </c>
      <c r="AJ294">
        <v>434</v>
      </c>
      <c r="AK294" t="s">
        <v>130</v>
      </c>
      <c r="AL294" t="s">
        <v>402</v>
      </c>
      <c r="AM294">
        <v>3</v>
      </c>
      <c r="AN294" s="2" t="s">
        <v>518</v>
      </c>
    </row>
    <row r="295" spans="1:40">
      <c r="A295">
        <v>454</v>
      </c>
      <c r="B295" s="40" t="s">
        <v>412</v>
      </c>
      <c r="C295">
        <v>0</v>
      </c>
      <c r="D295">
        <v>4.2699999999999996</v>
      </c>
      <c r="E295">
        <v>2.5099999999999998</v>
      </c>
      <c r="F295">
        <v>3.83</v>
      </c>
      <c r="G295">
        <v>0</v>
      </c>
      <c r="H295">
        <v>10.61</v>
      </c>
      <c r="I295">
        <v>0.19</v>
      </c>
      <c r="J295">
        <f t="shared" si="5"/>
        <v>55.84210526315789</v>
      </c>
      <c r="K295">
        <v>0</v>
      </c>
      <c r="L295">
        <v>0</v>
      </c>
      <c r="M295">
        <v>3.75</v>
      </c>
      <c r="N295">
        <v>4.1900000000000004</v>
      </c>
      <c r="O295">
        <v>5.33</v>
      </c>
      <c r="P295">
        <v>7.56</v>
      </c>
      <c r="Q295">
        <v>9.74</v>
      </c>
      <c r="R295">
        <v>9.74</v>
      </c>
      <c r="S295">
        <v>16.920000000000002</v>
      </c>
      <c r="T295">
        <v>16.920000000000002</v>
      </c>
      <c r="U295">
        <v>0</v>
      </c>
      <c r="V295">
        <v>0</v>
      </c>
      <c r="W295">
        <v>0</v>
      </c>
      <c r="X295">
        <v>2.13</v>
      </c>
      <c r="Y295">
        <v>3.83</v>
      </c>
      <c r="Z295">
        <v>4.88</v>
      </c>
      <c r="AA295">
        <v>4.88</v>
      </c>
      <c r="AB295">
        <v>6.34</v>
      </c>
      <c r="AC295">
        <v>6.34</v>
      </c>
      <c r="AD295">
        <v>7.25</v>
      </c>
      <c r="AE295">
        <v>7.25</v>
      </c>
      <c r="AF295">
        <v>7.25</v>
      </c>
      <c r="AG295">
        <v>9.5</v>
      </c>
      <c r="AH295">
        <v>190000</v>
      </c>
      <c r="AI295">
        <v>4000</v>
      </c>
      <c r="AJ295">
        <v>454</v>
      </c>
      <c r="AK295" t="s">
        <v>130</v>
      </c>
      <c r="AL295" t="s">
        <v>402</v>
      </c>
      <c r="AM295">
        <v>2</v>
      </c>
      <c r="AN295" s="2" t="s">
        <v>518</v>
      </c>
    </row>
    <row r="296" spans="1:40">
      <c r="A296">
        <v>385</v>
      </c>
      <c r="B296" s="39" t="s">
        <v>413</v>
      </c>
      <c r="C296">
        <v>0</v>
      </c>
      <c r="D296">
        <v>3.73</v>
      </c>
      <c r="E296">
        <v>3.16</v>
      </c>
      <c r="F296">
        <v>5.92</v>
      </c>
      <c r="G296">
        <v>0</v>
      </c>
      <c r="H296">
        <v>12.81</v>
      </c>
      <c r="I296">
        <v>0.17</v>
      </c>
      <c r="J296">
        <f t="shared" si="5"/>
        <v>75.35294117647058</v>
      </c>
      <c r="K296">
        <v>0</v>
      </c>
      <c r="L296">
        <v>3.25</v>
      </c>
      <c r="M296">
        <v>3.58</v>
      </c>
      <c r="N296">
        <v>3.58</v>
      </c>
      <c r="O296">
        <v>4</v>
      </c>
      <c r="P296">
        <v>4.72</v>
      </c>
      <c r="Q296">
        <v>5.28</v>
      </c>
      <c r="R296">
        <v>5.28</v>
      </c>
      <c r="S296">
        <v>9.98</v>
      </c>
      <c r="T296">
        <v>12.76</v>
      </c>
      <c r="U296">
        <v>0</v>
      </c>
      <c r="V296">
        <v>0</v>
      </c>
      <c r="W296">
        <v>0</v>
      </c>
      <c r="X296">
        <v>5.92</v>
      </c>
      <c r="Y296">
        <v>7.52</v>
      </c>
      <c r="Z296">
        <v>8.52</v>
      </c>
      <c r="AA296">
        <v>8.52</v>
      </c>
      <c r="AB296">
        <v>8.52</v>
      </c>
      <c r="AC296">
        <v>8.52</v>
      </c>
      <c r="AD296">
        <v>11.19</v>
      </c>
      <c r="AE296">
        <v>11.19</v>
      </c>
      <c r="AF296">
        <v>12.33</v>
      </c>
      <c r="AG296">
        <v>12.81</v>
      </c>
      <c r="AH296">
        <v>170000</v>
      </c>
      <c r="AI296">
        <v>4000</v>
      </c>
      <c r="AJ296">
        <v>385</v>
      </c>
      <c r="AK296" t="s">
        <v>130</v>
      </c>
      <c r="AL296" t="s">
        <v>402</v>
      </c>
      <c r="AM296">
        <v>1</v>
      </c>
      <c r="AN296" s="2" t="s">
        <v>518</v>
      </c>
    </row>
    <row r="297" spans="1:40">
      <c r="A297">
        <v>369</v>
      </c>
      <c r="B297" s="40" t="s">
        <v>414</v>
      </c>
      <c r="C297">
        <v>5.34</v>
      </c>
      <c r="D297">
        <v>79.81</v>
      </c>
      <c r="E297">
        <v>210.67</v>
      </c>
      <c r="F297">
        <v>427.02</v>
      </c>
      <c r="G297">
        <v>61.68</v>
      </c>
      <c r="H297">
        <v>784.51</v>
      </c>
      <c r="I297">
        <v>8.25</v>
      </c>
      <c r="J297">
        <f t="shared" si="5"/>
        <v>95.092121212121214</v>
      </c>
      <c r="K297">
        <v>1.9</v>
      </c>
      <c r="L297">
        <v>2.2400000000000002</v>
      </c>
      <c r="M297">
        <v>2.72</v>
      </c>
      <c r="N297">
        <v>3.2</v>
      </c>
      <c r="O297">
        <v>3.66</v>
      </c>
      <c r="P297">
        <v>3.85</v>
      </c>
      <c r="Q297">
        <v>4.53</v>
      </c>
      <c r="R297">
        <v>5.0199999999999996</v>
      </c>
      <c r="S297">
        <v>6.19</v>
      </c>
      <c r="T297">
        <v>10.24</v>
      </c>
      <c r="U297">
        <v>0</v>
      </c>
      <c r="V297">
        <v>58.15</v>
      </c>
      <c r="W297">
        <v>240.23</v>
      </c>
      <c r="X297">
        <v>424.87</v>
      </c>
      <c r="Y297">
        <v>581.64</v>
      </c>
      <c r="Z297">
        <v>670.52</v>
      </c>
      <c r="AA297">
        <v>700.73</v>
      </c>
      <c r="AB297">
        <v>739.14</v>
      </c>
      <c r="AC297">
        <v>766.69</v>
      </c>
      <c r="AD297">
        <v>783.87</v>
      </c>
      <c r="AE297">
        <v>784.51</v>
      </c>
      <c r="AF297">
        <v>784.51</v>
      </c>
      <c r="AG297">
        <v>784.51</v>
      </c>
      <c r="AH297">
        <v>8250000</v>
      </c>
      <c r="AI297">
        <v>59200</v>
      </c>
      <c r="AJ297">
        <v>369</v>
      </c>
      <c r="AK297" t="s">
        <v>130</v>
      </c>
      <c r="AL297" t="s">
        <v>415</v>
      </c>
      <c r="AM297">
        <v>1</v>
      </c>
      <c r="AN297" s="2" t="s">
        <v>531</v>
      </c>
    </row>
    <row r="298" spans="1:40">
      <c r="A298">
        <v>338</v>
      </c>
      <c r="B298" s="39" t="s">
        <v>416</v>
      </c>
      <c r="C298">
        <v>0.99</v>
      </c>
      <c r="D298">
        <v>38.630000000000003</v>
      </c>
      <c r="E298">
        <v>46.47</v>
      </c>
      <c r="F298">
        <v>91.42</v>
      </c>
      <c r="G298">
        <v>9.91</v>
      </c>
      <c r="H298">
        <v>187.42</v>
      </c>
      <c r="I298">
        <v>2.46</v>
      </c>
      <c r="J298">
        <f t="shared" si="5"/>
        <v>76.1869918699187</v>
      </c>
      <c r="K298">
        <v>1.94</v>
      </c>
      <c r="L298">
        <v>2.5099999999999998</v>
      </c>
      <c r="M298">
        <v>3.56</v>
      </c>
      <c r="N298">
        <v>3.89</v>
      </c>
      <c r="O298">
        <v>4.26</v>
      </c>
      <c r="P298">
        <v>4.8499999999999996</v>
      </c>
      <c r="Q298">
        <v>5.65</v>
      </c>
      <c r="R298">
        <v>6.55</v>
      </c>
      <c r="S298">
        <v>8.51</v>
      </c>
      <c r="T298">
        <v>14.71</v>
      </c>
      <c r="U298">
        <v>0</v>
      </c>
      <c r="V298">
        <v>15.71</v>
      </c>
      <c r="W298">
        <v>24.93</v>
      </c>
      <c r="X298">
        <v>66.67</v>
      </c>
      <c r="Y298">
        <v>107.8</v>
      </c>
      <c r="Z298">
        <v>135.84</v>
      </c>
      <c r="AA298">
        <v>142.47</v>
      </c>
      <c r="AB298">
        <v>142.47</v>
      </c>
      <c r="AC298">
        <v>159.4</v>
      </c>
      <c r="AD298">
        <v>159.4</v>
      </c>
      <c r="AE298">
        <v>179.1</v>
      </c>
      <c r="AF298">
        <v>187.42</v>
      </c>
      <c r="AG298">
        <v>187.42</v>
      </c>
      <c r="AH298">
        <v>2460000</v>
      </c>
      <c r="AI298">
        <v>25400</v>
      </c>
      <c r="AJ298">
        <v>338</v>
      </c>
      <c r="AK298" t="s">
        <v>130</v>
      </c>
      <c r="AL298" t="s">
        <v>415</v>
      </c>
      <c r="AM298">
        <v>1</v>
      </c>
      <c r="AN298" s="2" t="s">
        <v>531</v>
      </c>
    </row>
    <row r="299" spans="1:40">
      <c r="A299">
        <v>268</v>
      </c>
      <c r="B299" s="40" t="s">
        <v>417</v>
      </c>
      <c r="C299">
        <v>0.08</v>
      </c>
      <c r="D299">
        <v>17.66</v>
      </c>
      <c r="E299">
        <v>18.84</v>
      </c>
      <c r="F299">
        <v>4.6100000000000003</v>
      </c>
      <c r="G299">
        <v>3.38</v>
      </c>
      <c r="H299">
        <v>44.57</v>
      </c>
      <c r="I299">
        <v>0.83</v>
      </c>
      <c r="J299">
        <f t="shared" si="5"/>
        <v>53.698795180722897</v>
      </c>
      <c r="K299">
        <v>2.4</v>
      </c>
      <c r="L299">
        <v>3.93</v>
      </c>
      <c r="M299">
        <v>5.38</v>
      </c>
      <c r="N299">
        <v>6.18</v>
      </c>
      <c r="O299">
        <v>6.18</v>
      </c>
      <c r="P299">
        <v>7.76</v>
      </c>
      <c r="Q299">
        <v>8.5399999999999991</v>
      </c>
      <c r="R299">
        <v>10.46</v>
      </c>
      <c r="S299">
        <v>10.46</v>
      </c>
      <c r="T299">
        <v>21.89</v>
      </c>
      <c r="U299">
        <v>0</v>
      </c>
      <c r="V299">
        <v>0</v>
      </c>
      <c r="W299">
        <v>3.38</v>
      </c>
      <c r="X299">
        <v>6.75</v>
      </c>
      <c r="Y299">
        <v>6.75</v>
      </c>
      <c r="Z299">
        <v>11.35</v>
      </c>
      <c r="AA299">
        <v>15.28</v>
      </c>
      <c r="AB299">
        <v>25.65</v>
      </c>
      <c r="AC299">
        <v>28.23</v>
      </c>
      <c r="AD299">
        <v>28.23</v>
      </c>
      <c r="AE299">
        <v>31.96</v>
      </c>
      <c r="AF299">
        <v>31.96</v>
      </c>
      <c r="AG299">
        <v>40.54</v>
      </c>
      <c r="AH299">
        <v>830000</v>
      </c>
      <c r="AI299">
        <v>16400</v>
      </c>
      <c r="AJ299">
        <v>268</v>
      </c>
      <c r="AK299" t="s">
        <v>130</v>
      </c>
      <c r="AL299" t="s">
        <v>415</v>
      </c>
      <c r="AM299">
        <v>2</v>
      </c>
      <c r="AN299" s="2" t="s">
        <v>531</v>
      </c>
    </row>
    <row r="300" spans="1:40">
      <c r="A300">
        <v>308</v>
      </c>
      <c r="B300" s="39" t="s">
        <v>418</v>
      </c>
      <c r="C300">
        <v>0</v>
      </c>
      <c r="D300">
        <v>18.54</v>
      </c>
      <c r="E300">
        <v>12.66</v>
      </c>
      <c r="F300">
        <v>1.35</v>
      </c>
      <c r="G300">
        <v>0</v>
      </c>
      <c r="H300">
        <v>32.54</v>
      </c>
      <c r="I300">
        <v>0.77</v>
      </c>
      <c r="J300">
        <f t="shared" si="5"/>
        <v>42.259740259740255</v>
      </c>
      <c r="K300">
        <v>7.5</v>
      </c>
      <c r="L300">
        <v>8.11</v>
      </c>
      <c r="M300">
        <v>9.57</v>
      </c>
      <c r="N300">
        <v>10.33</v>
      </c>
      <c r="O300">
        <v>12.1</v>
      </c>
      <c r="P300">
        <v>12.1</v>
      </c>
      <c r="Q300">
        <v>16.28</v>
      </c>
      <c r="R300">
        <v>16.28</v>
      </c>
      <c r="S300">
        <v>16.28</v>
      </c>
      <c r="T300">
        <v>22.81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1.35</v>
      </c>
      <c r="AC300">
        <v>6.7</v>
      </c>
      <c r="AD300">
        <v>9.5299999999999994</v>
      </c>
      <c r="AE300">
        <v>11.09</v>
      </c>
      <c r="AF300">
        <v>14.41</v>
      </c>
      <c r="AG300">
        <v>21.32</v>
      </c>
      <c r="AH300">
        <v>770000</v>
      </c>
      <c r="AI300">
        <v>12800</v>
      </c>
      <c r="AJ300">
        <v>308</v>
      </c>
      <c r="AK300" t="s">
        <v>130</v>
      </c>
      <c r="AL300" t="s">
        <v>415</v>
      </c>
      <c r="AM300">
        <v>3</v>
      </c>
      <c r="AN300" s="2" t="s">
        <v>531</v>
      </c>
    </row>
    <row r="301" spans="1:40">
      <c r="A301">
        <v>264</v>
      </c>
      <c r="B301" s="40" t="s">
        <v>419</v>
      </c>
      <c r="C301">
        <v>0</v>
      </c>
      <c r="D301">
        <v>12.93</v>
      </c>
      <c r="E301">
        <v>16.72</v>
      </c>
      <c r="F301">
        <v>11.74</v>
      </c>
      <c r="G301">
        <v>0</v>
      </c>
      <c r="H301">
        <v>41.39</v>
      </c>
      <c r="I301">
        <v>0.75</v>
      </c>
      <c r="J301">
        <f t="shared" si="5"/>
        <v>55.186666666666667</v>
      </c>
      <c r="K301">
        <v>3.25</v>
      </c>
      <c r="L301">
        <v>4.72</v>
      </c>
      <c r="M301">
        <v>5.69</v>
      </c>
      <c r="N301">
        <v>6.22</v>
      </c>
      <c r="O301">
        <v>6.45</v>
      </c>
      <c r="P301">
        <v>7.65</v>
      </c>
      <c r="Q301">
        <v>8.68</v>
      </c>
      <c r="R301">
        <v>10.66</v>
      </c>
      <c r="S301">
        <v>10.66</v>
      </c>
      <c r="T301">
        <v>16.41</v>
      </c>
      <c r="U301">
        <v>0</v>
      </c>
      <c r="V301">
        <v>0</v>
      </c>
      <c r="W301">
        <v>0</v>
      </c>
      <c r="X301">
        <v>2.13</v>
      </c>
      <c r="Y301">
        <v>5.16</v>
      </c>
      <c r="Z301">
        <v>11.41</v>
      </c>
      <c r="AA301">
        <v>21.6</v>
      </c>
      <c r="AB301">
        <v>24.3</v>
      </c>
      <c r="AC301">
        <v>26.98</v>
      </c>
      <c r="AD301">
        <v>26.98</v>
      </c>
      <c r="AE301">
        <v>30.7</v>
      </c>
      <c r="AF301">
        <v>30.7</v>
      </c>
      <c r="AG301">
        <v>38.19</v>
      </c>
      <c r="AH301">
        <v>750000</v>
      </c>
      <c r="AI301">
        <v>14600</v>
      </c>
      <c r="AJ301">
        <v>264</v>
      </c>
      <c r="AK301" t="s">
        <v>130</v>
      </c>
      <c r="AL301" t="s">
        <v>415</v>
      </c>
      <c r="AM301">
        <v>2</v>
      </c>
      <c r="AN301" s="2" t="s">
        <v>531</v>
      </c>
    </row>
    <row r="302" spans="1:40">
      <c r="A302">
        <v>316</v>
      </c>
      <c r="B302" s="39" t="s">
        <v>420</v>
      </c>
      <c r="C302">
        <v>0</v>
      </c>
      <c r="D302">
        <v>9.35</v>
      </c>
      <c r="E302">
        <v>1.53</v>
      </c>
      <c r="F302">
        <v>2.71</v>
      </c>
      <c r="G302">
        <v>0</v>
      </c>
      <c r="H302">
        <v>13.58</v>
      </c>
      <c r="I302">
        <v>0.33</v>
      </c>
      <c r="J302">
        <f t="shared" si="5"/>
        <v>41.151515151515149</v>
      </c>
      <c r="K302">
        <v>0</v>
      </c>
      <c r="L302">
        <v>7.5</v>
      </c>
      <c r="M302">
        <v>8.02</v>
      </c>
      <c r="N302">
        <v>9.92</v>
      </c>
      <c r="O302">
        <v>9.92</v>
      </c>
      <c r="P302">
        <v>15.23</v>
      </c>
      <c r="Q302">
        <v>15.23</v>
      </c>
      <c r="R302">
        <v>15.23</v>
      </c>
      <c r="S302">
        <v>15.23</v>
      </c>
      <c r="T302">
        <v>25.7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2.71</v>
      </c>
      <c r="AC302">
        <v>4.24</v>
      </c>
      <c r="AD302">
        <v>4.72</v>
      </c>
      <c r="AE302">
        <v>4.72</v>
      </c>
      <c r="AF302">
        <v>4.72</v>
      </c>
      <c r="AG302">
        <v>7.3</v>
      </c>
      <c r="AH302">
        <v>330000</v>
      </c>
      <c r="AI302">
        <v>5400</v>
      </c>
      <c r="AJ302">
        <v>316</v>
      </c>
      <c r="AK302" t="s">
        <v>130</v>
      </c>
      <c r="AL302" t="s">
        <v>415</v>
      </c>
      <c r="AM302">
        <v>3</v>
      </c>
      <c r="AN302" s="2" t="s">
        <v>531</v>
      </c>
    </row>
    <row r="303" spans="1:40">
      <c r="A303">
        <v>336</v>
      </c>
      <c r="B303" s="39" t="s">
        <v>421</v>
      </c>
      <c r="C303">
        <v>0</v>
      </c>
      <c r="D303">
        <v>5.19</v>
      </c>
      <c r="E303">
        <v>4.6500000000000004</v>
      </c>
      <c r="F303">
        <v>4.8</v>
      </c>
      <c r="G303">
        <v>0</v>
      </c>
      <c r="H303">
        <v>14.64</v>
      </c>
      <c r="I303">
        <v>0.25</v>
      </c>
      <c r="J303">
        <f t="shared" si="5"/>
        <v>58.56</v>
      </c>
      <c r="K303">
        <v>0</v>
      </c>
      <c r="L303">
        <v>3.75</v>
      </c>
      <c r="M303">
        <v>3.75</v>
      </c>
      <c r="N303">
        <v>3.98</v>
      </c>
      <c r="O303">
        <v>5.45</v>
      </c>
      <c r="P303">
        <v>5.97</v>
      </c>
      <c r="Q303">
        <v>8.02</v>
      </c>
      <c r="R303">
        <v>10.24</v>
      </c>
      <c r="S303">
        <v>10.24</v>
      </c>
      <c r="T303">
        <v>16.57</v>
      </c>
      <c r="U303">
        <v>0</v>
      </c>
      <c r="V303">
        <v>0</v>
      </c>
      <c r="W303">
        <v>0</v>
      </c>
      <c r="X303">
        <v>4.79</v>
      </c>
      <c r="Y303">
        <v>5.87</v>
      </c>
      <c r="Z303">
        <v>7.5</v>
      </c>
      <c r="AA303">
        <v>7.5</v>
      </c>
      <c r="AB303">
        <v>8.84</v>
      </c>
      <c r="AC303">
        <v>9.44</v>
      </c>
      <c r="AD303">
        <v>9.44</v>
      </c>
      <c r="AE303">
        <v>10.87</v>
      </c>
      <c r="AF303">
        <v>10.87</v>
      </c>
      <c r="AG303">
        <v>14.64</v>
      </c>
      <c r="AH303">
        <v>250000</v>
      </c>
      <c r="AI303">
        <v>4000</v>
      </c>
      <c r="AJ303">
        <v>336</v>
      </c>
      <c r="AK303" t="s">
        <v>130</v>
      </c>
      <c r="AL303" t="s">
        <v>415</v>
      </c>
      <c r="AM303">
        <v>2</v>
      </c>
      <c r="AN303" s="2" t="s">
        <v>531</v>
      </c>
    </row>
    <row r="304" spans="1:40">
      <c r="A304">
        <v>146</v>
      </c>
      <c r="B304" s="39" t="s">
        <v>422</v>
      </c>
      <c r="C304">
        <v>1.79</v>
      </c>
      <c r="D304">
        <v>73.349999999999994</v>
      </c>
      <c r="E304">
        <v>155.88</v>
      </c>
      <c r="F304">
        <v>325.57</v>
      </c>
      <c r="G304">
        <v>146.26</v>
      </c>
      <c r="H304">
        <v>702.86</v>
      </c>
      <c r="I304">
        <v>6.58</v>
      </c>
      <c r="J304">
        <f t="shared" si="5"/>
        <v>106.81762917933131</v>
      </c>
      <c r="K304">
        <v>1.27</v>
      </c>
      <c r="L304">
        <v>1.99</v>
      </c>
      <c r="M304">
        <v>2.2400000000000002</v>
      </c>
      <c r="N304">
        <v>2.48</v>
      </c>
      <c r="O304">
        <v>2.9</v>
      </c>
      <c r="P304">
        <v>3.26</v>
      </c>
      <c r="Q304">
        <v>3.61</v>
      </c>
      <c r="R304">
        <v>4.1500000000000004</v>
      </c>
      <c r="S304">
        <v>5.25</v>
      </c>
      <c r="T304">
        <v>9.25</v>
      </c>
      <c r="U304">
        <v>0</v>
      </c>
      <c r="V304">
        <v>132.22</v>
      </c>
      <c r="W304">
        <v>343.57</v>
      </c>
      <c r="X304">
        <v>508.45</v>
      </c>
      <c r="Y304">
        <v>602.87</v>
      </c>
      <c r="Z304">
        <v>621.20000000000005</v>
      </c>
      <c r="AA304">
        <v>656.07</v>
      </c>
      <c r="AB304">
        <v>656.07</v>
      </c>
      <c r="AC304">
        <v>691.39</v>
      </c>
      <c r="AD304">
        <v>702.86</v>
      </c>
      <c r="AE304">
        <v>702.86</v>
      </c>
      <c r="AF304">
        <v>702.86</v>
      </c>
      <c r="AG304">
        <v>702.86</v>
      </c>
      <c r="AH304">
        <v>6580000</v>
      </c>
      <c r="AI304">
        <v>56200</v>
      </c>
      <c r="AJ304">
        <v>146</v>
      </c>
      <c r="AK304" t="s">
        <v>130</v>
      </c>
      <c r="AL304" t="s">
        <v>423</v>
      </c>
      <c r="AM304">
        <v>1</v>
      </c>
      <c r="AN304" s="2" t="s">
        <v>532</v>
      </c>
    </row>
    <row r="305" spans="1:40">
      <c r="A305">
        <v>220</v>
      </c>
      <c r="B305" s="39" t="s">
        <v>424</v>
      </c>
      <c r="C305">
        <v>0</v>
      </c>
      <c r="D305">
        <v>10.48</v>
      </c>
      <c r="E305">
        <v>21.97</v>
      </c>
      <c r="F305">
        <v>20.67</v>
      </c>
      <c r="G305">
        <v>0</v>
      </c>
      <c r="H305">
        <v>53.12</v>
      </c>
      <c r="I305">
        <v>0.74</v>
      </c>
      <c r="J305">
        <f t="shared" si="5"/>
        <v>71.783783783783775</v>
      </c>
      <c r="K305">
        <v>2.8</v>
      </c>
      <c r="L305">
        <v>3.6</v>
      </c>
      <c r="M305">
        <v>4.3499999999999996</v>
      </c>
      <c r="N305">
        <v>4.3499999999999996</v>
      </c>
      <c r="O305">
        <v>4.3499999999999996</v>
      </c>
      <c r="P305">
        <v>6.17</v>
      </c>
      <c r="Q305">
        <v>6.65</v>
      </c>
      <c r="R305">
        <v>7.45</v>
      </c>
      <c r="S305">
        <v>8.93</v>
      </c>
      <c r="T305">
        <v>12.79</v>
      </c>
      <c r="U305">
        <v>0</v>
      </c>
      <c r="V305">
        <v>0</v>
      </c>
      <c r="W305">
        <v>2.6</v>
      </c>
      <c r="X305">
        <v>9.42</v>
      </c>
      <c r="Y305">
        <v>14.49</v>
      </c>
      <c r="Z305">
        <v>27.39</v>
      </c>
      <c r="AA305">
        <v>38.71</v>
      </c>
      <c r="AB305">
        <v>41.01</v>
      </c>
      <c r="AC305">
        <v>44.76</v>
      </c>
      <c r="AD305">
        <v>44.76</v>
      </c>
      <c r="AE305">
        <v>44.76</v>
      </c>
      <c r="AF305">
        <v>51.13</v>
      </c>
      <c r="AG305">
        <v>53.12</v>
      </c>
      <c r="AH305">
        <v>740000</v>
      </c>
      <c r="AI305">
        <v>13800</v>
      </c>
      <c r="AJ305">
        <v>220</v>
      </c>
      <c r="AK305" t="s">
        <v>130</v>
      </c>
      <c r="AL305" t="s">
        <v>423</v>
      </c>
      <c r="AM305">
        <v>2</v>
      </c>
      <c r="AN305" s="2" t="s">
        <v>532</v>
      </c>
    </row>
    <row r="306" spans="1:40">
      <c r="A306">
        <v>186</v>
      </c>
      <c r="B306" s="39" t="s">
        <v>425</v>
      </c>
      <c r="C306">
        <v>0</v>
      </c>
      <c r="D306">
        <v>10.53</v>
      </c>
      <c r="E306">
        <v>20.02</v>
      </c>
      <c r="F306">
        <v>21.54</v>
      </c>
      <c r="G306">
        <v>16.2</v>
      </c>
      <c r="H306">
        <v>68.290000000000006</v>
      </c>
      <c r="I306">
        <v>0.71</v>
      </c>
      <c r="J306">
        <f t="shared" si="5"/>
        <v>96.18309859154931</v>
      </c>
      <c r="K306">
        <v>1.6</v>
      </c>
      <c r="L306">
        <v>1.86</v>
      </c>
      <c r="M306">
        <v>2.1</v>
      </c>
      <c r="N306">
        <v>2.54</v>
      </c>
      <c r="O306">
        <v>3.1</v>
      </c>
      <c r="P306">
        <v>3.38</v>
      </c>
      <c r="Q306">
        <v>4.26</v>
      </c>
      <c r="R306">
        <v>5.35</v>
      </c>
      <c r="S306">
        <v>6.03</v>
      </c>
      <c r="T306">
        <v>10.029999999999999</v>
      </c>
      <c r="U306">
        <v>0</v>
      </c>
      <c r="V306">
        <v>16.2</v>
      </c>
      <c r="W306">
        <v>30.36</v>
      </c>
      <c r="X306">
        <v>36.5</v>
      </c>
      <c r="Y306">
        <v>50.86</v>
      </c>
      <c r="Z306">
        <v>53.93</v>
      </c>
      <c r="AA306">
        <v>56.99</v>
      </c>
      <c r="AB306">
        <v>61.74</v>
      </c>
      <c r="AC306">
        <v>61.74</v>
      </c>
      <c r="AD306">
        <v>61.74</v>
      </c>
      <c r="AE306">
        <v>68.290000000000006</v>
      </c>
      <c r="AF306">
        <v>68.290000000000006</v>
      </c>
      <c r="AG306">
        <v>68.290000000000006</v>
      </c>
      <c r="AH306">
        <v>710000</v>
      </c>
      <c r="AI306">
        <v>9800</v>
      </c>
      <c r="AJ306">
        <v>186</v>
      </c>
      <c r="AK306" t="s">
        <v>130</v>
      </c>
      <c r="AL306" t="s">
        <v>423</v>
      </c>
      <c r="AM306">
        <v>1</v>
      </c>
      <c r="AN306" s="2" t="s">
        <v>532</v>
      </c>
    </row>
    <row r="307" spans="1:40">
      <c r="A307">
        <v>219</v>
      </c>
      <c r="B307" s="39" t="s">
        <v>426</v>
      </c>
      <c r="C307">
        <v>0</v>
      </c>
      <c r="D307">
        <v>12.5</v>
      </c>
      <c r="E307">
        <v>13.46</v>
      </c>
      <c r="F307">
        <v>5.6</v>
      </c>
      <c r="G307">
        <v>3.49</v>
      </c>
      <c r="H307">
        <v>35.049999999999997</v>
      </c>
      <c r="I307">
        <v>0.64</v>
      </c>
      <c r="J307">
        <f t="shared" si="5"/>
        <v>54.765624999999993</v>
      </c>
      <c r="K307">
        <v>2</v>
      </c>
      <c r="L307">
        <v>3.18</v>
      </c>
      <c r="M307">
        <v>4.7699999999999996</v>
      </c>
      <c r="N307">
        <v>5.75</v>
      </c>
      <c r="O307">
        <v>5.75</v>
      </c>
      <c r="P307">
        <v>7.53</v>
      </c>
      <c r="Q307">
        <v>9.8800000000000008</v>
      </c>
      <c r="R307">
        <v>9.8800000000000008</v>
      </c>
      <c r="S307">
        <v>9.8800000000000008</v>
      </c>
      <c r="T307">
        <v>18.07</v>
      </c>
      <c r="U307">
        <v>0</v>
      </c>
      <c r="V307">
        <v>0</v>
      </c>
      <c r="W307">
        <v>3.49</v>
      </c>
      <c r="X307">
        <v>5.09</v>
      </c>
      <c r="Y307">
        <v>9.09</v>
      </c>
      <c r="Z307">
        <v>12.32</v>
      </c>
      <c r="AA307">
        <v>17.7</v>
      </c>
      <c r="AB307">
        <v>20.56</v>
      </c>
      <c r="AC307">
        <v>21.98</v>
      </c>
      <c r="AD307">
        <v>24.41</v>
      </c>
      <c r="AE307">
        <v>24.41</v>
      </c>
      <c r="AF307">
        <v>24.41</v>
      </c>
      <c r="AG307">
        <v>33.53</v>
      </c>
      <c r="AH307">
        <v>640000</v>
      </c>
      <c r="AI307">
        <v>9800</v>
      </c>
      <c r="AJ307">
        <v>219</v>
      </c>
      <c r="AK307" t="s">
        <v>130</v>
      </c>
      <c r="AL307" t="s">
        <v>423</v>
      </c>
      <c r="AM307">
        <v>2</v>
      </c>
      <c r="AN307" s="2" t="s">
        <v>532</v>
      </c>
    </row>
    <row r="308" spans="1:40">
      <c r="A308">
        <v>144</v>
      </c>
      <c r="B308" s="40" t="s">
        <v>427</v>
      </c>
      <c r="C308">
        <v>0</v>
      </c>
      <c r="D308">
        <v>12.41</v>
      </c>
      <c r="E308">
        <v>11.2</v>
      </c>
      <c r="F308">
        <v>1.52</v>
      </c>
      <c r="G308">
        <v>0</v>
      </c>
      <c r="H308">
        <v>25.13</v>
      </c>
      <c r="I308">
        <v>0.54</v>
      </c>
      <c r="J308">
        <f t="shared" si="5"/>
        <v>46.537037037037031</v>
      </c>
      <c r="K308">
        <v>4.75</v>
      </c>
      <c r="L308">
        <v>7.56</v>
      </c>
      <c r="M308">
        <v>9.49</v>
      </c>
      <c r="N308">
        <v>9.49</v>
      </c>
      <c r="O308">
        <v>12.06</v>
      </c>
      <c r="P308">
        <v>12.06</v>
      </c>
      <c r="Q308">
        <v>12.06</v>
      </c>
      <c r="R308">
        <v>17.41</v>
      </c>
      <c r="S308">
        <v>22.08</v>
      </c>
      <c r="T308">
        <v>22.08</v>
      </c>
      <c r="U308">
        <v>0</v>
      </c>
      <c r="V308">
        <v>0</v>
      </c>
      <c r="W308">
        <v>0</v>
      </c>
      <c r="X308">
        <v>0</v>
      </c>
      <c r="Y308">
        <v>1.52</v>
      </c>
      <c r="Z308">
        <v>1.52</v>
      </c>
      <c r="AA308">
        <v>3.12</v>
      </c>
      <c r="AB308">
        <v>4.55</v>
      </c>
      <c r="AC308">
        <v>6.58</v>
      </c>
      <c r="AD308">
        <v>7.32</v>
      </c>
      <c r="AE308">
        <v>7.32</v>
      </c>
      <c r="AF308">
        <v>10.49</v>
      </c>
      <c r="AG308">
        <v>17.88</v>
      </c>
      <c r="AH308">
        <v>540000</v>
      </c>
      <c r="AI308">
        <v>7200</v>
      </c>
      <c r="AJ308">
        <v>144</v>
      </c>
      <c r="AK308" t="s">
        <v>130</v>
      </c>
      <c r="AL308" t="s">
        <v>423</v>
      </c>
      <c r="AM308">
        <v>3</v>
      </c>
      <c r="AN308" s="2" t="s">
        <v>532</v>
      </c>
    </row>
    <row r="309" spans="1:40">
      <c r="A309">
        <v>172</v>
      </c>
      <c r="B309" s="39" t="s">
        <v>428</v>
      </c>
      <c r="C309">
        <v>0.05</v>
      </c>
      <c r="D309">
        <v>8.69</v>
      </c>
      <c r="E309">
        <v>16.05</v>
      </c>
      <c r="F309">
        <v>0</v>
      </c>
      <c r="G309">
        <v>0</v>
      </c>
      <c r="H309">
        <v>24.79</v>
      </c>
      <c r="I309">
        <v>0.51</v>
      </c>
      <c r="J309">
        <f t="shared" si="5"/>
        <v>48.607843137254896</v>
      </c>
      <c r="K309">
        <v>6.5</v>
      </c>
      <c r="L309">
        <v>6.5</v>
      </c>
      <c r="M309">
        <v>8.14</v>
      </c>
      <c r="N309">
        <v>8.66</v>
      </c>
      <c r="O309">
        <v>9.68</v>
      </c>
      <c r="P309">
        <v>10.86</v>
      </c>
      <c r="Q309">
        <v>10.86</v>
      </c>
      <c r="R309">
        <v>14.58</v>
      </c>
      <c r="S309">
        <v>14.58</v>
      </c>
      <c r="T309">
        <v>24.07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0.96</v>
      </c>
      <c r="AB309">
        <v>0.96</v>
      </c>
      <c r="AC309">
        <v>8.65</v>
      </c>
      <c r="AD309">
        <v>11.81</v>
      </c>
      <c r="AE309">
        <v>13.76</v>
      </c>
      <c r="AF309">
        <v>18.670000000000002</v>
      </c>
      <c r="AG309">
        <v>22.44</v>
      </c>
      <c r="AH309">
        <v>510000</v>
      </c>
      <c r="AI309">
        <v>6200</v>
      </c>
      <c r="AJ309">
        <v>172</v>
      </c>
      <c r="AK309" t="s">
        <v>130</v>
      </c>
      <c r="AL309" t="s">
        <v>423</v>
      </c>
      <c r="AM309">
        <v>3</v>
      </c>
      <c r="AN309" s="2" t="s">
        <v>532</v>
      </c>
    </row>
    <row r="310" spans="1:40">
      <c r="A310">
        <v>321</v>
      </c>
      <c r="B310" s="39" t="s">
        <v>429</v>
      </c>
      <c r="C310">
        <v>0</v>
      </c>
      <c r="D310">
        <v>7.05</v>
      </c>
      <c r="E310">
        <v>10.84</v>
      </c>
      <c r="F310">
        <v>3.59</v>
      </c>
      <c r="G310">
        <v>0</v>
      </c>
      <c r="H310">
        <v>21.49</v>
      </c>
      <c r="I310">
        <v>0.43</v>
      </c>
      <c r="J310">
        <f t="shared" si="5"/>
        <v>49.97674418604651</v>
      </c>
      <c r="K310">
        <v>0</v>
      </c>
      <c r="L310">
        <v>5.83</v>
      </c>
      <c r="M310">
        <v>8.3000000000000007</v>
      </c>
      <c r="N310">
        <v>9.52</v>
      </c>
      <c r="O310">
        <v>9.52</v>
      </c>
      <c r="P310">
        <v>12.48</v>
      </c>
      <c r="Q310">
        <v>12.48</v>
      </c>
      <c r="R310">
        <v>16.03</v>
      </c>
      <c r="S310">
        <v>16.03</v>
      </c>
      <c r="T310">
        <v>20.170000000000002</v>
      </c>
      <c r="U310">
        <v>0</v>
      </c>
      <c r="V310">
        <v>0</v>
      </c>
      <c r="W310">
        <v>0</v>
      </c>
      <c r="X310">
        <v>0</v>
      </c>
      <c r="Y310">
        <v>2.1800000000000002</v>
      </c>
      <c r="Z310">
        <v>3.59</v>
      </c>
      <c r="AA310">
        <v>3.59</v>
      </c>
      <c r="AB310">
        <v>5.49</v>
      </c>
      <c r="AC310">
        <v>6.28</v>
      </c>
      <c r="AD310">
        <v>7.68</v>
      </c>
      <c r="AE310">
        <v>7.68</v>
      </c>
      <c r="AF310">
        <v>11.79</v>
      </c>
      <c r="AG310">
        <v>16.47</v>
      </c>
      <c r="AH310">
        <v>429999.99</v>
      </c>
      <c r="AI310">
        <v>7200</v>
      </c>
      <c r="AJ310">
        <v>321</v>
      </c>
      <c r="AK310" t="s">
        <v>130</v>
      </c>
      <c r="AL310" t="s">
        <v>423</v>
      </c>
      <c r="AM310">
        <v>3</v>
      </c>
      <c r="AN310" s="2" t="s">
        <v>532</v>
      </c>
    </row>
    <row r="311" spans="1:40">
      <c r="A311">
        <v>581</v>
      </c>
      <c r="B311" s="40" t="s">
        <v>430</v>
      </c>
      <c r="C311">
        <v>0</v>
      </c>
      <c r="D311">
        <v>7.98</v>
      </c>
      <c r="E311">
        <v>14.02</v>
      </c>
      <c r="F311">
        <v>0</v>
      </c>
      <c r="G311">
        <v>0</v>
      </c>
      <c r="H311">
        <v>22</v>
      </c>
      <c r="I311">
        <v>0.43</v>
      </c>
      <c r="J311">
        <f t="shared" si="5"/>
        <v>51.162790697674417</v>
      </c>
      <c r="K311">
        <v>5.75</v>
      </c>
      <c r="L311">
        <v>6.23</v>
      </c>
      <c r="M311">
        <v>7.14</v>
      </c>
      <c r="N311">
        <v>7.14</v>
      </c>
      <c r="O311">
        <v>8.52</v>
      </c>
      <c r="P311">
        <v>8.91</v>
      </c>
      <c r="Q311">
        <v>10.17</v>
      </c>
      <c r="R311">
        <v>10.17</v>
      </c>
      <c r="S311">
        <v>13.67</v>
      </c>
      <c r="T311">
        <v>17.22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1.05</v>
      </c>
      <c r="AA311">
        <v>4.54</v>
      </c>
      <c r="AB311">
        <v>6.04</v>
      </c>
      <c r="AC311">
        <v>11.64</v>
      </c>
      <c r="AD311">
        <v>11.64</v>
      </c>
      <c r="AE311">
        <v>13.51</v>
      </c>
      <c r="AF311">
        <v>17.690000000000001</v>
      </c>
      <c r="AG311">
        <v>20.440000000000001</v>
      </c>
      <c r="AH311">
        <v>430000</v>
      </c>
      <c r="AI311">
        <v>5600</v>
      </c>
      <c r="AJ311">
        <v>581</v>
      </c>
      <c r="AK311" t="s">
        <v>130</v>
      </c>
      <c r="AL311" t="s">
        <v>423</v>
      </c>
      <c r="AM311">
        <v>2</v>
      </c>
      <c r="AN311" s="2" t="s">
        <v>532</v>
      </c>
    </row>
    <row r="312" spans="1:40">
      <c r="A312">
        <v>184</v>
      </c>
      <c r="B312" s="39" t="s">
        <v>431</v>
      </c>
      <c r="C312">
        <v>0</v>
      </c>
      <c r="D312">
        <v>10.36</v>
      </c>
      <c r="E312">
        <v>4.26</v>
      </c>
      <c r="F312">
        <v>0</v>
      </c>
      <c r="G312">
        <v>0</v>
      </c>
      <c r="H312">
        <v>14.62</v>
      </c>
      <c r="I312">
        <v>0.36</v>
      </c>
      <c r="J312">
        <f t="shared" si="5"/>
        <v>40.611111111111107</v>
      </c>
      <c r="K312">
        <v>13.15</v>
      </c>
      <c r="L312">
        <v>13.15</v>
      </c>
      <c r="M312">
        <v>15.86</v>
      </c>
      <c r="N312">
        <v>15.86</v>
      </c>
      <c r="O312">
        <v>15.86</v>
      </c>
      <c r="P312">
        <v>21.46</v>
      </c>
      <c r="Q312">
        <v>21.46</v>
      </c>
      <c r="R312">
        <v>21.46</v>
      </c>
      <c r="S312">
        <v>21.46</v>
      </c>
      <c r="T312">
        <v>29.19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1.39</v>
      </c>
      <c r="AG312">
        <v>3.16</v>
      </c>
      <c r="AH312">
        <v>360000</v>
      </c>
      <c r="AI312">
        <v>5400</v>
      </c>
      <c r="AJ312">
        <v>184</v>
      </c>
      <c r="AK312" t="s">
        <v>130</v>
      </c>
      <c r="AL312" t="s">
        <v>423</v>
      </c>
      <c r="AM312">
        <v>3</v>
      </c>
      <c r="AN312" s="2" t="s">
        <v>532</v>
      </c>
    </row>
    <row r="313" spans="1:40">
      <c r="A313">
        <v>135</v>
      </c>
      <c r="B313" s="40" t="s">
        <v>432</v>
      </c>
      <c r="C313">
        <v>0</v>
      </c>
      <c r="D313">
        <v>8.58</v>
      </c>
      <c r="E313">
        <v>3.67</v>
      </c>
      <c r="F313">
        <v>0</v>
      </c>
      <c r="G313">
        <v>0</v>
      </c>
      <c r="H313">
        <v>12.25</v>
      </c>
      <c r="I313">
        <v>0.34</v>
      </c>
      <c r="J313">
        <f t="shared" si="5"/>
        <v>36.029411764705877</v>
      </c>
      <c r="K313">
        <v>7.5</v>
      </c>
      <c r="L313">
        <v>7.5</v>
      </c>
      <c r="M313">
        <v>10.54</v>
      </c>
      <c r="N313">
        <v>10.54</v>
      </c>
      <c r="O313">
        <v>17.63</v>
      </c>
      <c r="P313">
        <v>17.63</v>
      </c>
      <c r="Q313">
        <v>17.63</v>
      </c>
      <c r="R313">
        <v>17.63</v>
      </c>
      <c r="S313">
        <v>29.24</v>
      </c>
      <c r="T313">
        <v>29.24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1.17</v>
      </c>
      <c r="AD313">
        <v>1.17</v>
      </c>
      <c r="AE313">
        <v>2.62</v>
      </c>
      <c r="AF313">
        <v>2.62</v>
      </c>
      <c r="AG313">
        <v>5.13</v>
      </c>
      <c r="AH313">
        <v>340000</v>
      </c>
      <c r="AI313">
        <v>7600</v>
      </c>
      <c r="AJ313">
        <v>135</v>
      </c>
      <c r="AK313" t="s">
        <v>130</v>
      </c>
      <c r="AL313" t="s">
        <v>423</v>
      </c>
      <c r="AM313">
        <v>3</v>
      </c>
      <c r="AN313" s="2" t="s">
        <v>532</v>
      </c>
    </row>
    <row r="314" spans="1:40">
      <c r="A314">
        <v>109</v>
      </c>
      <c r="B314" s="40" t="s">
        <v>429</v>
      </c>
      <c r="C314">
        <v>0</v>
      </c>
      <c r="D314">
        <v>5.0199999999999996</v>
      </c>
      <c r="E314">
        <v>3.72</v>
      </c>
      <c r="F314">
        <v>2.58</v>
      </c>
      <c r="G314">
        <v>0</v>
      </c>
      <c r="H314">
        <v>11.32</v>
      </c>
      <c r="I314">
        <v>0.21</v>
      </c>
      <c r="J314">
        <f t="shared" si="5"/>
        <v>53.904761904761905</v>
      </c>
      <c r="K314">
        <v>0</v>
      </c>
      <c r="L314">
        <v>0</v>
      </c>
      <c r="M314">
        <v>3.75</v>
      </c>
      <c r="N314">
        <v>3.75</v>
      </c>
      <c r="O314">
        <v>8.77</v>
      </c>
      <c r="P314">
        <v>10.55</v>
      </c>
      <c r="Q314">
        <v>10.55</v>
      </c>
      <c r="R314">
        <v>15.55</v>
      </c>
      <c r="S314">
        <v>15.55</v>
      </c>
      <c r="T314">
        <v>20.04</v>
      </c>
      <c r="U314">
        <v>0</v>
      </c>
      <c r="V314">
        <v>0</v>
      </c>
      <c r="W314">
        <v>0</v>
      </c>
      <c r="X314">
        <v>2.58</v>
      </c>
      <c r="Y314">
        <v>2.58</v>
      </c>
      <c r="Z314">
        <v>2.58</v>
      </c>
      <c r="AA314">
        <v>2.58</v>
      </c>
      <c r="AB314">
        <v>2.58</v>
      </c>
      <c r="AC314">
        <v>4.66</v>
      </c>
      <c r="AD314">
        <v>4.66</v>
      </c>
      <c r="AE314">
        <v>5.78</v>
      </c>
      <c r="AF314">
        <v>5.78</v>
      </c>
      <c r="AG314">
        <v>8.84</v>
      </c>
      <c r="AH314">
        <v>210000</v>
      </c>
      <c r="AI314">
        <v>4400</v>
      </c>
      <c r="AJ314">
        <v>109</v>
      </c>
      <c r="AK314" t="s">
        <v>130</v>
      </c>
      <c r="AL314" t="s">
        <v>423</v>
      </c>
      <c r="AM314">
        <v>2</v>
      </c>
      <c r="AN314" s="2" t="s">
        <v>532</v>
      </c>
    </row>
    <row r="315" spans="1:40">
      <c r="A315">
        <v>557</v>
      </c>
      <c r="B315" s="39" t="s">
        <v>433</v>
      </c>
      <c r="C315">
        <v>2.04</v>
      </c>
      <c r="D315">
        <v>59.43</v>
      </c>
      <c r="E315">
        <v>105.03</v>
      </c>
      <c r="F315">
        <v>181.27</v>
      </c>
      <c r="G315">
        <v>19.36</v>
      </c>
      <c r="H315">
        <v>367.13</v>
      </c>
      <c r="I315">
        <v>4.5199999999999996</v>
      </c>
      <c r="J315">
        <f t="shared" si="5"/>
        <v>81.223451327433636</v>
      </c>
      <c r="K315">
        <v>2.23</v>
      </c>
      <c r="L315">
        <v>3</v>
      </c>
      <c r="M315">
        <v>3.32</v>
      </c>
      <c r="N315">
        <v>3.7</v>
      </c>
      <c r="O315">
        <v>4.24</v>
      </c>
      <c r="P315">
        <v>4.6399999999999997</v>
      </c>
      <c r="Q315">
        <v>5.19</v>
      </c>
      <c r="R315">
        <v>5.79</v>
      </c>
      <c r="S315">
        <v>6.52</v>
      </c>
      <c r="T315">
        <v>11.96</v>
      </c>
      <c r="U315">
        <v>0</v>
      </c>
      <c r="V315">
        <v>0</v>
      </c>
      <c r="W315">
        <v>65.86</v>
      </c>
      <c r="X315">
        <v>121.14</v>
      </c>
      <c r="Y315">
        <v>234.02</v>
      </c>
      <c r="Z315">
        <v>287.63</v>
      </c>
      <c r="AA315">
        <v>310.42</v>
      </c>
      <c r="AB315">
        <v>334.97</v>
      </c>
      <c r="AC315">
        <v>334.97</v>
      </c>
      <c r="AD315">
        <v>356.45</v>
      </c>
      <c r="AE315">
        <v>367.06</v>
      </c>
      <c r="AF315">
        <v>367.13</v>
      </c>
      <c r="AG315">
        <v>367.13</v>
      </c>
      <c r="AH315">
        <v>4520000</v>
      </c>
      <c r="AI315">
        <v>39400</v>
      </c>
      <c r="AJ315">
        <v>557</v>
      </c>
      <c r="AK315" t="s">
        <v>130</v>
      </c>
      <c r="AL315" t="s">
        <v>434</v>
      </c>
      <c r="AM315">
        <v>1</v>
      </c>
      <c r="AN315" s="2" t="s">
        <v>526</v>
      </c>
    </row>
    <row r="316" spans="1:40">
      <c r="A316">
        <v>465</v>
      </c>
      <c r="B316" s="40" t="s">
        <v>435</v>
      </c>
      <c r="C316">
        <v>1.07</v>
      </c>
      <c r="D316">
        <v>45.1</v>
      </c>
      <c r="E316">
        <v>70.989999999999995</v>
      </c>
      <c r="F316">
        <v>172.54</v>
      </c>
      <c r="G316">
        <v>20.64</v>
      </c>
      <c r="H316">
        <v>310.33999999999997</v>
      </c>
      <c r="I316">
        <v>3.58</v>
      </c>
      <c r="J316">
        <f t="shared" si="5"/>
        <v>86.687150837988824</v>
      </c>
      <c r="K316">
        <v>1.86</v>
      </c>
      <c r="L316">
        <v>2.5</v>
      </c>
      <c r="M316">
        <v>2.96</v>
      </c>
      <c r="N316">
        <v>3.33</v>
      </c>
      <c r="O316">
        <v>3.65</v>
      </c>
      <c r="P316">
        <v>4.13</v>
      </c>
      <c r="Q316">
        <v>4.5599999999999996</v>
      </c>
      <c r="R316">
        <v>5.07</v>
      </c>
      <c r="S316">
        <v>5.8</v>
      </c>
      <c r="T316">
        <v>10.41</v>
      </c>
      <c r="U316">
        <v>0</v>
      </c>
      <c r="V316">
        <v>20.64</v>
      </c>
      <c r="W316">
        <v>72.3</v>
      </c>
      <c r="X316">
        <v>161.9</v>
      </c>
      <c r="Y316">
        <v>227.38</v>
      </c>
      <c r="Z316">
        <v>265.39999999999998</v>
      </c>
      <c r="AA316">
        <v>265.39999999999998</v>
      </c>
      <c r="AB316">
        <v>289.60000000000002</v>
      </c>
      <c r="AC316">
        <v>303.99</v>
      </c>
      <c r="AD316">
        <v>303.99</v>
      </c>
      <c r="AE316">
        <v>310.33999999999997</v>
      </c>
      <c r="AF316">
        <v>310.33999999999997</v>
      </c>
      <c r="AG316">
        <v>310.33999999999997</v>
      </c>
      <c r="AH316">
        <v>3580000</v>
      </c>
      <c r="AI316">
        <v>28000</v>
      </c>
      <c r="AJ316">
        <v>465</v>
      </c>
      <c r="AK316" t="s">
        <v>130</v>
      </c>
      <c r="AL316" t="s">
        <v>434</v>
      </c>
      <c r="AM316">
        <v>1</v>
      </c>
      <c r="AN316" s="2" t="s">
        <v>526</v>
      </c>
    </row>
    <row r="317" spans="1:40">
      <c r="A317">
        <v>516</v>
      </c>
      <c r="B317" s="39" t="s">
        <v>436</v>
      </c>
      <c r="C317">
        <v>0.94</v>
      </c>
      <c r="D317">
        <v>28.11</v>
      </c>
      <c r="E317">
        <v>87.2</v>
      </c>
      <c r="F317">
        <v>110.64</v>
      </c>
      <c r="G317">
        <v>6.3</v>
      </c>
      <c r="H317">
        <v>233.19</v>
      </c>
      <c r="I317">
        <v>2.75</v>
      </c>
      <c r="J317">
        <f t="shared" si="5"/>
        <v>84.796363636363637</v>
      </c>
      <c r="K317">
        <v>2.9</v>
      </c>
      <c r="L317">
        <v>3.89</v>
      </c>
      <c r="M317">
        <v>3.89</v>
      </c>
      <c r="N317">
        <v>4.4000000000000004</v>
      </c>
      <c r="O317">
        <v>4.75</v>
      </c>
      <c r="P317">
        <v>5.2</v>
      </c>
      <c r="Q317">
        <v>5.53</v>
      </c>
      <c r="R317">
        <v>5.98</v>
      </c>
      <c r="S317">
        <v>6.95</v>
      </c>
      <c r="T317">
        <v>10.61</v>
      </c>
      <c r="U317">
        <v>0</v>
      </c>
      <c r="V317">
        <v>0</v>
      </c>
      <c r="W317">
        <v>16.86</v>
      </c>
      <c r="X317">
        <v>46.06</v>
      </c>
      <c r="Y317">
        <v>99.36</v>
      </c>
      <c r="Z317">
        <v>181.52</v>
      </c>
      <c r="AA317">
        <v>205.93</v>
      </c>
      <c r="AB317">
        <v>205.93</v>
      </c>
      <c r="AC317">
        <v>218.92</v>
      </c>
      <c r="AD317">
        <v>228.75</v>
      </c>
      <c r="AE317">
        <v>233.19</v>
      </c>
      <c r="AF317">
        <v>233.19</v>
      </c>
      <c r="AG317">
        <v>233.19</v>
      </c>
      <c r="AH317">
        <v>2750000</v>
      </c>
      <c r="AI317">
        <v>23600</v>
      </c>
      <c r="AJ317">
        <v>516</v>
      </c>
      <c r="AK317" t="s">
        <v>130</v>
      </c>
      <c r="AL317" t="s">
        <v>434</v>
      </c>
      <c r="AM317">
        <v>1</v>
      </c>
      <c r="AN317" s="2" t="s">
        <v>526</v>
      </c>
    </row>
    <row r="318" spans="1:40">
      <c r="A318">
        <v>463</v>
      </c>
      <c r="B318" s="39" t="s">
        <v>437</v>
      </c>
      <c r="C318">
        <v>1</v>
      </c>
      <c r="D318">
        <v>34.520000000000003</v>
      </c>
      <c r="E318">
        <v>74.94</v>
      </c>
      <c r="F318">
        <v>36.76</v>
      </c>
      <c r="G318">
        <v>0</v>
      </c>
      <c r="H318">
        <v>147.22</v>
      </c>
      <c r="I318">
        <v>2.25</v>
      </c>
      <c r="J318">
        <f t="shared" si="5"/>
        <v>65.431111111111107</v>
      </c>
      <c r="K318">
        <v>3.78</v>
      </c>
      <c r="L318">
        <v>4.78</v>
      </c>
      <c r="M318">
        <v>4.78</v>
      </c>
      <c r="N318">
        <v>5.58</v>
      </c>
      <c r="O318">
        <v>6.15</v>
      </c>
      <c r="P318">
        <v>6.6</v>
      </c>
      <c r="Q318">
        <v>7.21</v>
      </c>
      <c r="R318">
        <v>7.88</v>
      </c>
      <c r="S318">
        <v>9.81</v>
      </c>
      <c r="T318">
        <v>15.81</v>
      </c>
      <c r="U318">
        <v>0</v>
      </c>
      <c r="V318">
        <v>0</v>
      </c>
      <c r="W318">
        <v>2.34</v>
      </c>
      <c r="X318">
        <v>11.7</v>
      </c>
      <c r="Y318">
        <v>26.37</v>
      </c>
      <c r="Z318">
        <v>49.19</v>
      </c>
      <c r="AA318">
        <v>94.89</v>
      </c>
      <c r="AB318">
        <v>109.27</v>
      </c>
      <c r="AC318">
        <v>109.27</v>
      </c>
      <c r="AD318">
        <v>123.1</v>
      </c>
      <c r="AE318">
        <v>123.1</v>
      </c>
      <c r="AF318">
        <v>142.62</v>
      </c>
      <c r="AG318">
        <v>147.22</v>
      </c>
      <c r="AH318">
        <v>2250000</v>
      </c>
      <c r="AI318">
        <v>19600</v>
      </c>
      <c r="AJ318">
        <v>463</v>
      </c>
      <c r="AK318" t="s">
        <v>130</v>
      </c>
      <c r="AL318" t="s">
        <v>434</v>
      </c>
      <c r="AM318">
        <v>2</v>
      </c>
      <c r="AN318" s="2" t="s">
        <v>526</v>
      </c>
    </row>
    <row r="319" spans="1:40">
      <c r="A319">
        <v>533</v>
      </c>
      <c r="B319" s="39" t="s">
        <v>438</v>
      </c>
      <c r="C319">
        <v>0.18</v>
      </c>
      <c r="D319">
        <v>20.05</v>
      </c>
      <c r="E319">
        <v>53.88</v>
      </c>
      <c r="F319">
        <v>57.4</v>
      </c>
      <c r="G319">
        <v>6.8</v>
      </c>
      <c r="H319">
        <v>138.31</v>
      </c>
      <c r="I319">
        <v>1.62</v>
      </c>
      <c r="J319">
        <f t="shared" si="5"/>
        <v>85.376543209876544</v>
      </c>
      <c r="K319">
        <v>1.61</v>
      </c>
      <c r="L319">
        <v>2.7</v>
      </c>
      <c r="M319">
        <v>3.3</v>
      </c>
      <c r="N319">
        <v>3.82</v>
      </c>
      <c r="O319">
        <v>4.38</v>
      </c>
      <c r="P319">
        <v>4.38</v>
      </c>
      <c r="Q319">
        <v>5.32</v>
      </c>
      <c r="R319">
        <v>5.84</v>
      </c>
      <c r="S319">
        <v>6.82</v>
      </c>
      <c r="T319">
        <v>11.53</v>
      </c>
      <c r="U319">
        <v>0</v>
      </c>
      <c r="V319">
        <v>9.5</v>
      </c>
      <c r="W319">
        <v>24.26</v>
      </c>
      <c r="X319">
        <v>53.97</v>
      </c>
      <c r="Y319">
        <v>84.41</v>
      </c>
      <c r="Z319">
        <v>106.84</v>
      </c>
      <c r="AA319">
        <v>120.3</v>
      </c>
      <c r="AB319">
        <v>126.83</v>
      </c>
      <c r="AC319">
        <v>126.83</v>
      </c>
      <c r="AD319">
        <v>133.88999999999999</v>
      </c>
      <c r="AE319">
        <v>138.31</v>
      </c>
      <c r="AF319">
        <v>138.31</v>
      </c>
      <c r="AG319">
        <v>138.31</v>
      </c>
      <c r="AH319">
        <v>1620000</v>
      </c>
      <c r="AI319">
        <v>19400</v>
      </c>
      <c r="AJ319">
        <v>533</v>
      </c>
      <c r="AK319" t="s">
        <v>130</v>
      </c>
      <c r="AL319" t="s">
        <v>434</v>
      </c>
      <c r="AM319">
        <v>1</v>
      </c>
      <c r="AN319" s="2" t="s">
        <v>526</v>
      </c>
    </row>
    <row r="320" spans="1:40">
      <c r="A320">
        <v>534</v>
      </c>
      <c r="B320" s="39" t="s">
        <v>439</v>
      </c>
      <c r="C320">
        <v>0.67</v>
      </c>
      <c r="D320">
        <v>16.75</v>
      </c>
      <c r="E320">
        <v>50.83</v>
      </c>
      <c r="F320">
        <v>41.97</v>
      </c>
      <c r="G320">
        <v>3.07</v>
      </c>
      <c r="H320">
        <v>113.29</v>
      </c>
      <c r="I320">
        <v>1.45</v>
      </c>
      <c r="J320">
        <f t="shared" si="5"/>
        <v>78.131034482758622</v>
      </c>
      <c r="K320">
        <v>2.96</v>
      </c>
      <c r="L320">
        <v>3.9</v>
      </c>
      <c r="M320">
        <v>4.32</v>
      </c>
      <c r="N320">
        <v>4.32</v>
      </c>
      <c r="O320">
        <v>5.19</v>
      </c>
      <c r="P320">
        <v>5.55</v>
      </c>
      <c r="Q320">
        <v>6.02</v>
      </c>
      <c r="R320">
        <v>6.89</v>
      </c>
      <c r="S320">
        <v>7.55</v>
      </c>
      <c r="T320">
        <v>12.94</v>
      </c>
      <c r="U320">
        <v>0</v>
      </c>
      <c r="V320">
        <v>0</v>
      </c>
      <c r="W320">
        <v>8.4499999999999993</v>
      </c>
      <c r="X320">
        <v>21.33</v>
      </c>
      <c r="Y320">
        <v>30.22</v>
      </c>
      <c r="Z320">
        <v>59.52</v>
      </c>
      <c r="AA320">
        <v>88.8</v>
      </c>
      <c r="AB320">
        <v>95.42</v>
      </c>
      <c r="AC320">
        <v>102.47</v>
      </c>
      <c r="AD320">
        <v>102.47</v>
      </c>
      <c r="AE320">
        <v>109.96</v>
      </c>
      <c r="AF320">
        <v>113.29</v>
      </c>
      <c r="AG320">
        <v>113.29</v>
      </c>
      <c r="AH320">
        <v>1450000</v>
      </c>
      <c r="AI320">
        <v>13600</v>
      </c>
      <c r="AJ320">
        <v>534</v>
      </c>
      <c r="AK320" t="s">
        <v>130</v>
      </c>
      <c r="AL320" t="s">
        <v>434</v>
      </c>
      <c r="AM320">
        <v>1</v>
      </c>
      <c r="AN320" s="2" t="s">
        <v>526</v>
      </c>
    </row>
    <row r="321" spans="1:40">
      <c r="A321">
        <v>494</v>
      </c>
      <c r="B321" s="39" t="s">
        <v>440</v>
      </c>
      <c r="C321">
        <v>0</v>
      </c>
      <c r="D321">
        <v>11.55</v>
      </c>
      <c r="E321">
        <v>28.19</v>
      </c>
      <c r="F321">
        <v>12.01</v>
      </c>
      <c r="G321">
        <v>0</v>
      </c>
      <c r="H321">
        <v>51.75</v>
      </c>
      <c r="I321">
        <v>0.79</v>
      </c>
      <c r="J321">
        <f t="shared" si="5"/>
        <v>65.506329113924053</v>
      </c>
      <c r="K321">
        <v>4.5599999999999996</v>
      </c>
      <c r="L321">
        <v>5.0199999999999996</v>
      </c>
      <c r="M321">
        <v>5.44</v>
      </c>
      <c r="N321">
        <v>6.17</v>
      </c>
      <c r="O321">
        <v>6.17</v>
      </c>
      <c r="P321">
        <v>7.02</v>
      </c>
      <c r="Q321">
        <v>7.67</v>
      </c>
      <c r="R321">
        <v>8.92</v>
      </c>
      <c r="S321">
        <v>10.57</v>
      </c>
      <c r="T321">
        <v>13.82</v>
      </c>
      <c r="U321">
        <v>0</v>
      </c>
      <c r="V321">
        <v>0</v>
      </c>
      <c r="W321">
        <v>0</v>
      </c>
      <c r="X321">
        <v>0</v>
      </c>
      <c r="Y321">
        <v>6.7</v>
      </c>
      <c r="Z321">
        <v>13.21</v>
      </c>
      <c r="AA321">
        <v>25.95</v>
      </c>
      <c r="AB321">
        <v>35.14</v>
      </c>
      <c r="AC321">
        <v>40.97</v>
      </c>
      <c r="AD321">
        <v>40.97</v>
      </c>
      <c r="AE321">
        <v>45.66</v>
      </c>
      <c r="AF321">
        <v>51.75</v>
      </c>
      <c r="AG321">
        <v>51.75</v>
      </c>
      <c r="AH321">
        <v>790000</v>
      </c>
      <c r="AI321">
        <v>11200</v>
      </c>
      <c r="AJ321">
        <v>494</v>
      </c>
      <c r="AK321" t="s">
        <v>130</v>
      </c>
      <c r="AL321" t="s">
        <v>434</v>
      </c>
      <c r="AM321">
        <v>2</v>
      </c>
      <c r="AN321" s="2" t="s">
        <v>526</v>
      </c>
    </row>
    <row r="322" spans="1:40">
      <c r="A322">
        <v>493</v>
      </c>
      <c r="B322" s="40" t="s">
        <v>441</v>
      </c>
      <c r="C322">
        <v>0</v>
      </c>
      <c r="D322">
        <v>13.47</v>
      </c>
      <c r="E322">
        <v>15.83</v>
      </c>
      <c r="F322">
        <v>1.26</v>
      </c>
      <c r="G322">
        <v>0</v>
      </c>
      <c r="H322">
        <v>30.57</v>
      </c>
      <c r="I322">
        <v>0.63</v>
      </c>
      <c r="J322">
        <f t="shared" si="5"/>
        <v>48.523809523809526</v>
      </c>
      <c r="K322">
        <v>6.08</v>
      </c>
      <c r="L322">
        <v>7.15</v>
      </c>
      <c r="M322">
        <v>8.3800000000000008</v>
      </c>
      <c r="N322">
        <v>8.99</v>
      </c>
      <c r="O322">
        <v>10.66</v>
      </c>
      <c r="P322">
        <v>10.66</v>
      </c>
      <c r="Q322">
        <v>10.66</v>
      </c>
      <c r="R322">
        <v>15.83</v>
      </c>
      <c r="S322">
        <v>15.83</v>
      </c>
      <c r="T322">
        <v>19.97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1.26</v>
      </c>
      <c r="AA322">
        <v>2.2799999999999998</v>
      </c>
      <c r="AB322">
        <v>4.07</v>
      </c>
      <c r="AC322">
        <v>11.19</v>
      </c>
      <c r="AD322">
        <v>13.34</v>
      </c>
      <c r="AE322">
        <v>15.02</v>
      </c>
      <c r="AF322">
        <v>15.02</v>
      </c>
      <c r="AG322">
        <v>28.33</v>
      </c>
      <c r="AH322">
        <v>630000</v>
      </c>
      <c r="AI322">
        <v>7200</v>
      </c>
      <c r="AJ322">
        <v>493</v>
      </c>
      <c r="AK322" t="s">
        <v>130</v>
      </c>
      <c r="AL322" t="s">
        <v>434</v>
      </c>
      <c r="AM322">
        <v>3</v>
      </c>
      <c r="AN322" s="2" t="s">
        <v>526</v>
      </c>
    </row>
    <row r="323" spans="1:40">
      <c r="A323">
        <v>552</v>
      </c>
      <c r="B323" s="40" t="s">
        <v>442</v>
      </c>
      <c r="C323">
        <v>0</v>
      </c>
      <c r="D323">
        <v>5.75</v>
      </c>
      <c r="E323">
        <v>12.71</v>
      </c>
      <c r="F323">
        <v>9.25</v>
      </c>
      <c r="G323">
        <v>0</v>
      </c>
      <c r="H323">
        <v>27.71</v>
      </c>
      <c r="I323">
        <v>0.4</v>
      </c>
      <c r="J323">
        <f t="shared" si="5"/>
        <v>69.274999999999991</v>
      </c>
      <c r="K323">
        <v>5.53</v>
      </c>
      <c r="L323">
        <v>5.53</v>
      </c>
      <c r="M323">
        <v>6.17</v>
      </c>
      <c r="N323">
        <v>6.17</v>
      </c>
      <c r="O323">
        <v>6.74</v>
      </c>
      <c r="P323">
        <v>6.74</v>
      </c>
      <c r="Q323">
        <v>7.5</v>
      </c>
      <c r="R323">
        <v>8.11</v>
      </c>
      <c r="S323">
        <v>10.95</v>
      </c>
      <c r="T323">
        <v>13.02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2.4900000000000002</v>
      </c>
      <c r="AA323">
        <v>12.83</v>
      </c>
      <c r="AB323">
        <v>19.72</v>
      </c>
      <c r="AC323">
        <v>20.67</v>
      </c>
      <c r="AD323">
        <v>20.67</v>
      </c>
      <c r="AE323">
        <v>24.85</v>
      </c>
      <c r="AF323">
        <v>26.76</v>
      </c>
      <c r="AG323">
        <v>27.71</v>
      </c>
      <c r="AH323">
        <v>400000</v>
      </c>
      <c r="AI323">
        <v>7000</v>
      </c>
      <c r="AJ323">
        <v>552</v>
      </c>
      <c r="AK323" t="s">
        <v>130</v>
      </c>
      <c r="AL323" t="s">
        <v>434</v>
      </c>
      <c r="AM323">
        <v>2</v>
      </c>
      <c r="AN323" s="2" t="s">
        <v>526</v>
      </c>
    </row>
    <row r="324" spans="1:40">
      <c r="A324">
        <v>448</v>
      </c>
      <c r="B324" s="40" t="s">
        <v>443</v>
      </c>
      <c r="C324">
        <v>0</v>
      </c>
      <c r="D324">
        <v>9.0299999999999994</v>
      </c>
      <c r="E324">
        <v>4.5199999999999996</v>
      </c>
      <c r="F324">
        <v>0</v>
      </c>
      <c r="G324">
        <v>0</v>
      </c>
      <c r="H324">
        <v>13.55</v>
      </c>
      <c r="I324">
        <v>0.35</v>
      </c>
      <c r="J324">
        <f t="shared" si="5"/>
        <v>38.714285714285715</v>
      </c>
      <c r="K324">
        <v>13</v>
      </c>
      <c r="L324">
        <v>13</v>
      </c>
      <c r="M324">
        <v>16.350000000000001</v>
      </c>
      <c r="N324">
        <v>16.350000000000001</v>
      </c>
      <c r="O324">
        <v>16.350000000000001</v>
      </c>
      <c r="P324">
        <v>16.350000000000001</v>
      </c>
      <c r="Q324">
        <v>21.48</v>
      </c>
      <c r="R324">
        <v>21.48</v>
      </c>
      <c r="S324">
        <v>26.57</v>
      </c>
      <c r="T324">
        <v>26.57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0.56999999999999995</v>
      </c>
      <c r="AF324">
        <v>1.1499999999999999</v>
      </c>
      <c r="AG324">
        <v>3.48</v>
      </c>
      <c r="AH324">
        <v>350000</v>
      </c>
      <c r="AI324">
        <v>5400</v>
      </c>
      <c r="AJ324">
        <v>448</v>
      </c>
      <c r="AK324" t="s">
        <v>130</v>
      </c>
      <c r="AL324" t="s">
        <v>434</v>
      </c>
      <c r="AM324">
        <v>3</v>
      </c>
      <c r="AN324" s="2" t="s">
        <v>526</v>
      </c>
    </row>
    <row r="325" spans="1:40">
      <c r="A325">
        <v>500</v>
      </c>
      <c r="B325" s="40" t="s">
        <v>444</v>
      </c>
      <c r="C325">
        <v>0</v>
      </c>
      <c r="D325">
        <v>7.05</v>
      </c>
      <c r="E325">
        <v>3.68</v>
      </c>
      <c r="F325">
        <v>6.05</v>
      </c>
      <c r="G325">
        <v>3.91</v>
      </c>
      <c r="H325">
        <v>20.69</v>
      </c>
      <c r="I325">
        <v>0.33</v>
      </c>
      <c r="J325">
        <f t="shared" si="5"/>
        <v>62.696969696969695</v>
      </c>
      <c r="K325">
        <v>0</v>
      </c>
      <c r="L325">
        <v>2</v>
      </c>
      <c r="M325">
        <v>2</v>
      </c>
      <c r="N325">
        <v>2.4700000000000002</v>
      </c>
      <c r="O325">
        <v>3.36</v>
      </c>
      <c r="P325">
        <v>4.18</v>
      </c>
      <c r="Q325">
        <v>5.64</v>
      </c>
      <c r="R325">
        <v>7.8</v>
      </c>
      <c r="S325">
        <v>7.8</v>
      </c>
      <c r="T325">
        <v>15.09</v>
      </c>
      <c r="U325">
        <v>0</v>
      </c>
      <c r="V325">
        <v>0</v>
      </c>
      <c r="W325">
        <v>8.4600000000000009</v>
      </c>
      <c r="X325">
        <v>9.9600000000000009</v>
      </c>
      <c r="Y325">
        <v>12.45</v>
      </c>
      <c r="Z325">
        <v>13.64</v>
      </c>
      <c r="AA325">
        <v>13.64</v>
      </c>
      <c r="AB325">
        <v>15.35</v>
      </c>
      <c r="AC325">
        <v>15.35</v>
      </c>
      <c r="AD325">
        <v>15.35</v>
      </c>
      <c r="AE325">
        <v>15.35</v>
      </c>
      <c r="AF325">
        <v>15.35</v>
      </c>
      <c r="AG325">
        <v>20.69</v>
      </c>
      <c r="AH325">
        <v>330000</v>
      </c>
      <c r="AI325">
        <v>6400</v>
      </c>
      <c r="AJ325">
        <v>500</v>
      </c>
      <c r="AK325" t="s">
        <v>130</v>
      </c>
      <c r="AL325" t="s">
        <v>434</v>
      </c>
      <c r="AM325">
        <v>2</v>
      </c>
      <c r="AN325" s="2" t="s">
        <v>526</v>
      </c>
    </row>
    <row r="326" spans="1:40">
      <c r="A326">
        <v>544</v>
      </c>
      <c r="B326" s="39" t="s">
        <v>445</v>
      </c>
      <c r="C326">
        <v>0</v>
      </c>
      <c r="D326">
        <v>4.3600000000000003</v>
      </c>
      <c r="E326">
        <v>11.45</v>
      </c>
      <c r="F326">
        <v>1.65</v>
      </c>
      <c r="G326">
        <v>0</v>
      </c>
      <c r="H326">
        <v>17.46</v>
      </c>
      <c r="I326">
        <v>0.28999999999999998</v>
      </c>
      <c r="J326">
        <f t="shared" si="5"/>
        <v>60.206896551724142</v>
      </c>
      <c r="K326">
        <v>3.75</v>
      </c>
      <c r="L326">
        <v>4.53</v>
      </c>
      <c r="M326">
        <v>5.48</v>
      </c>
      <c r="N326">
        <v>5.98</v>
      </c>
      <c r="O326">
        <v>6.23</v>
      </c>
      <c r="P326">
        <v>7.04</v>
      </c>
      <c r="Q326">
        <v>8.2100000000000009</v>
      </c>
      <c r="R326">
        <v>10.71</v>
      </c>
      <c r="S326">
        <v>13.86</v>
      </c>
      <c r="T326">
        <v>13.86</v>
      </c>
      <c r="U326">
        <v>0</v>
      </c>
      <c r="V326">
        <v>0</v>
      </c>
      <c r="W326">
        <v>0</v>
      </c>
      <c r="X326">
        <v>1.65</v>
      </c>
      <c r="Y326">
        <v>2.7</v>
      </c>
      <c r="Z326">
        <v>6.96</v>
      </c>
      <c r="AA326">
        <v>7.71</v>
      </c>
      <c r="AB326">
        <v>10.81</v>
      </c>
      <c r="AC326">
        <v>11.87</v>
      </c>
      <c r="AD326">
        <v>11.87</v>
      </c>
      <c r="AE326">
        <v>13.95</v>
      </c>
      <c r="AF326">
        <v>15.63</v>
      </c>
      <c r="AG326">
        <v>15.63</v>
      </c>
      <c r="AH326">
        <v>290000</v>
      </c>
      <c r="AI326">
        <v>5200</v>
      </c>
      <c r="AJ326">
        <v>544</v>
      </c>
      <c r="AK326" t="s">
        <v>130</v>
      </c>
      <c r="AL326" t="s">
        <v>434</v>
      </c>
      <c r="AM326">
        <v>2</v>
      </c>
      <c r="AN326" s="2" t="s">
        <v>526</v>
      </c>
    </row>
    <row r="327" spans="1:40">
      <c r="A327">
        <v>590</v>
      </c>
      <c r="B327" s="39" t="s">
        <v>446</v>
      </c>
      <c r="C327">
        <v>1.8</v>
      </c>
      <c r="D327">
        <v>67.86</v>
      </c>
      <c r="E327">
        <v>95.23</v>
      </c>
      <c r="F327">
        <v>21.83</v>
      </c>
      <c r="G327">
        <v>0</v>
      </c>
      <c r="H327">
        <v>186.72</v>
      </c>
      <c r="I327">
        <v>3.69</v>
      </c>
      <c r="J327">
        <f t="shared" si="5"/>
        <v>50.601626016260163</v>
      </c>
      <c r="K327">
        <v>4.3600000000000003</v>
      </c>
      <c r="L327">
        <v>4.91</v>
      </c>
      <c r="M327">
        <v>6.84</v>
      </c>
      <c r="N327">
        <v>7.37</v>
      </c>
      <c r="O327">
        <v>8.41</v>
      </c>
      <c r="P327">
        <v>8.85</v>
      </c>
      <c r="Q327">
        <v>10.210000000000001</v>
      </c>
      <c r="R327">
        <v>10.210000000000001</v>
      </c>
      <c r="S327">
        <v>13.87</v>
      </c>
      <c r="T327">
        <v>20.89</v>
      </c>
      <c r="U327">
        <v>0</v>
      </c>
      <c r="V327">
        <v>0</v>
      </c>
      <c r="W327">
        <v>0</v>
      </c>
      <c r="X327">
        <v>11.23</v>
      </c>
      <c r="Y327">
        <v>20.25</v>
      </c>
      <c r="Z327">
        <v>20.25</v>
      </c>
      <c r="AA327">
        <v>55.26</v>
      </c>
      <c r="AB327">
        <v>80.88</v>
      </c>
      <c r="AC327">
        <v>96.15</v>
      </c>
      <c r="AD327">
        <v>96.15</v>
      </c>
      <c r="AE327">
        <v>112.97</v>
      </c>
      <c r="AF327">
        <v>150.09</v>
      </c>
      <c r="AG327">
        <v>185.41</v>
      </c>
      <c r="AH327">
        <v>3690000</v>
      </c>
      <c r="AI327">
        <v>25800</v>
      </c>
      <c r="AJ327">
        <v>590</v>
      </c>
      <c r="AK327" t="s">
        <v>130</v>
      </c>
      <c r="AL327" t="s">
        <v>447</v>
      </c>
      <c r="AM327">
        <v>2</v>
      </c>
      <c r="AN327" s="2" t="s">
        <v>527</v>
      </c>
    </row>
    <row r="328" spans="1:40">
      <c r="A328">
        <v>591</v>
      </c>
      <c r="B328" s="40" t="s">
        <v>448</v>
      </c>
      <c r="C328">
        <v>0.09</v>
      </c>
      <c r="D328">
        <v>12</v>
      </c>
      <c r="E328">
        <v>21.91</v>
      </c>
      <c r="F328">
        <v>140.55000000000001</v>
      </c>
      <c r="G328">
        <v>25.02</v>
      </c>
      <c r="H328">
        <v>199.57</v>
      </c>
      <c r="I328">
        <v>1.45</v>
      </c>
      <c r="J328">
        <f t="shared" si="5"/>
        <v>137.63448275862069</v>
      </c>
      <c r="K328">
        <v>1.71</v>
      </c>
      <c r="L328">
        <v>2.06</v>
      </c>
      <c r="M328">
        <v>2.33</v>
      </c>
      <c r="N328">
        <v>2.62</v>
      </c>
      <c r="O328">
        <v>2.62</v>
      </c>
      <c r="P328">
        <v>3.14</v>
      </c>
      <c r="Q328">
        <v>3.33</v>
      </c>
      <c r="R328">
        <v>3.66</v>
      </c>
      <c r="S328">
        <v>4.08</v>
      </c>
      <c r="T328">
        <v>6.78</v>
      </c>
      <c r="U328">
        <v>0</v>
      </c>
      <c r="V328">
        <v>15.23</v>
      </c>
      <c r="W328">
        <v>99.92</v>
      </c>
      <c r="X328">
        <v>163.94</v>
      </c>
      <c r="Y328">
        <v>192.01</v>
      </c>
      <c r="Z328">
        <v>196.5</v>
      </c>
      <c r="AA328">
        <v>199.57</v>
      </c>
      <c r="AB328">
        <v>199.57</v>
      </c>
      <c r="AC328">
        <v>199.57</v>
      </c>
      <c r="AD328">
        <v>199.57</v>
      </c>
      <c r="AE328">
        <v>199.57</v>
      </c>
      <c r="AF328">
        <v>199.57</v>
      </c>
      <c r="AG328">
        <v>199.57</v>
      </c>
      <c r="AH328">
        <v>1450000</v>
      </c>
      <c r="AI328">
        <v>13800</v>
      </c>
      <c r="AJ328">
        <v>591</v>
      </c>
      <c r="AK328" t="s">
        <v>130</v>
      </c>
      <c r="AL328" t="s">
        <v>447</v>
      </c>
      <c r="AM328">
        <v>1</v>
      </c>
      <c r="AN328" s="2" t="s">
        <v>527</v>
      </c>
    </row>
    <row r="329" spans="1:40">
      <c r="A329">
        <v>577</v>
      </c>
      <c r="B329" s="40" t="s">
        <v>449</v>
      </c>
      <c r="C329">
        <v>0.3</v>
      </c>
      <c r="D329">
        <v>19.2</v>
      </c>
      <c r="E329">
        <v>34.25</v>
      </c>
      <c r="F329">
        <v>21.68</v>
      </c>
      <c r="G329">
        <v>11.08</v>
      </c>
      <c r="H329">
        <v>86.52</v>
      </c>
      <c r="I329">
        <v>1.23</v>
      </c>
      <c r="J329">
        <f t="shared" si="5"/>
        <v>70.341463414634148</v>
      </c>
      <c r="K329">
        <v>1.3</v>
      </c>
      <c r="L329">
        <v>2.1800000000000002</v>
      </c>
      <c r="M329">
        <v>2.95</v>
      </c>
      <c r="N329">
        <v>3.74</v>
      </c>
      <c r="O329">
        <v>4.21</v>
      </c>
      <c r="P329">
        <v>4.72</v>
      </c>
      <c r="Q329">
        <v>5.38</v>
      </c>
      <c r="R329">
        <v>6.65</v>
      </c>
      <c r="S329">
        <v>8.4600000000000009</v>
      </c>
      <c r="T329">
        <v>15.67</v>
      </c>
      <c r="U329">
        <v>0</v>
      </c>
      <c r="V329">
        <v>11.08</v>
      </c>
      <c r="W329">
        <v>23.91</v>
      </c>
      <c r="X329">
        <v>34.57</v>
      </c>
      <c r="Y329">
        <v>48.53</v>
      </c>
      <c r="Z329">
        <v>62.22</v>
      </c>
      <c r="AA329">
        <v>65.989999999999995</v>
      </c>
      <c r="AB329">
        <v>65.989999999999995</v>
      </c>
      <c r="AC329">
        <v>73.2</v>
      </c>
      <c r="AD329">
        <v>73.2</v>
      </c>
      <c r="AE329">
        <v>80.5</v>
      </c>
      <c r="AF329">
        <v>80.5</v>
      </c>
      <c r="AG329">
        <v>86.52</v>
      </c>
      <c r="AH329">
        <v>1230000</v>
      </c>
      <c r="AI329">
        <v>19800</v>
      </c>
      <c r="AJ329">
        <v>577</v>
      </c>
      <c r="AK329" t="s">
        <v>130</v>
      </c>
      <c r="AL329" t="s">
        <v>447</v>
      </c>
      <c r="AM329">
        <v>2</v>
      </c>
      <c r="AN329" s="2" t="s">
        <v>527</v>
      </c>
    </row>
    <row r="330" spans="1:40">
      <c r="A330">
        <v>566</v>
      </c>
      <c r="B330" s="40" t="s">
        <v>450</v>
      </c>
      <c r="C330">
        <v>0.27</v>
      </c>
      <c r="D330">
        <v>8.98</v>
      </c>
      <c r="E330">
        <v>23.8</v>
      </c>
      <c r="F330">
        <v>38.29</v>
      </c>
      <c r="G330">
        <v>0</v>
      </c>
      <c r="H330">
        <v>71.34</v>
      </c>
      <c r="I330">
        <v>0.8</v>
      </c>
      <c r="J330">
        <f t="shared" si="5"/>
        <v>89.174999999999997</v>
      </c>
      <c r="K330">
        <v>2.8</v>
      </c>
      <c r="L330">
        <v>3.52</v>
      </c>
      <c r="M330">
        <v>3.52</v>
      </c>
      <c r="N330">
        <v>3.95</v>
      </c>
      <c r="O330">
        <v>3.95</v>
      </c>
      <c r="P330">
        <v>4.34</v>
      </c>
      <c r="Q330">
        <v>4.7</v>
      </c>
      <c r="R330">
        <v>5.33</v>
      </c>
      <c r="S330">
        <v>6.51</v>
      </c>
      <c r="T330">
        <v>10.86</v>
      </c>
      <c r="U330">
        <v>0</v>
      </c>
      <c r="V330">
        <v>0</v>
      </c>
      <c r="W330">
        <v>2.52</v>
      </c>
      <c r="X330">
        <v>25.26</v>
      </c>
      <c r="Y330">
        <v>51.88</v>
      </c>
      <c r="Z330">
        <v>60.26</v>
      </c>
      <c r="AA330">
        <v>63.3</v>
      </c>
      <c r="AB330">
        <v>65.66</v>
      </c>
      <c r="AC330">
        <v>68.92</v>
      </c>
      <c r="AD330">
        <v>68.92</v>
      </c>
      <c r="AE330">
        <v>71.34</v>
      </c>
      <c r="AF330">
        <v>71.34</v>
      </c>
      <c r="AG330">
        <v>71.34</v>
      </c>
      <c r="AH330">
        <v>800000</v>
      </c>
      <c r="AI330">
        <v>14200</v>
      </c>
      <c r="AJ330">
        <v>566</v>
      </c>
      <c r="AK330" t="s">
        <v>130</v>
      </c>
      <c r="AL330" t="s">
        <v>447</v>
      </c>
      <c r="AM330">
        <v>1</v>
      </c>
      <c r="AN330" s="2" t="s">
        <v>527</v>
      </c>
    </row>
    <row r="331" spans="1:40">
      <c r="A331">
        <v>597</v>
      </c>
      <c r="B331" s="39" t="s">
        <v>451</v>
      </c>
      <c r="C331">
        <v>0.11</v>
      </c>
      <c r="D331">
        <v>16.28</v>
      </c>
      <c r="E331">
        <v>14.05</v>
      </c>
      <c r="F331">
        <v>1.29</v>
      </c>
      <c r="G331">
        <v>0</v>
      </c>
      <c r="H331">
        <v>31.73</v>
      </c>
      <c r="I331">
        <v>0.67</v>
      </c>
      <c r="J331">
        <f t="shared" si="5"/>
        <v>47.35820895522388</v>
      </c>
      <c r="K331">
        <v>6.94</v>
      </c>
      <c r="L331">
        <v>7.83</v>
      </c>
      <c r="M331">
        <v>8.65</v>
      </c>
      <c r="N331">
        <v>10.08</v>
      </c>
      <c r="O331">
        <v>12.13</v>
      </c>
      <c r="P331">
        <v>12.13</v>
      </c>
      <c r="Q331">
        <v>12.13</v>
      </c>
      <c r="R331">
        <v>16.2</v>
      </c>
      <c r="S331">
        <v>16.2</v>
      </c>
      <c r="T331">
        <v>25.18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2.31</v>
      </c>
      <c r="AB331">
        <v>5.34</v>
      </c>
      <c r="AC331">
        <v>8.3000000000000007</v>
      </c>
      <c r="AD331">
        <v>10.3</v>
      </c>
      <c r="AE331">
        <v>11.52</v>
      </c>
      <c r="AF331">
        <v>15.56</v>
      </c>
      <c r="AG331">
        <v>22.76</v>
      </c>
      <c r="AH331">
        <v>670000</v>
      </c>
      <c r="AI331">
        <v>10400</v>
      </c>
      <c r="AJ331">
        <v>597</v>
      </c>
      <c r="AK331" t="s">
        <v>130</v>
      </c>
      <c r="AL331" t="s">
        <v>447</v>
      </c>
      <c r="AM331">
        <v>3</v>
      </c>
      <c r="AN331" s="2" t="s">
        <v>527</v>
      </c>
    </row>
    <row r="332" spans="1:40">
      <c r="A332">
        <v>573</v>
      </c>
      <c r="B332" s="39" t="s">
        <v>452</v>
      </c>
      <c r="C332">
        <v>0</v>
      </c>
      <c r="D332">
        <v>7.34</v>
      </c>
      <c r="E332">
        <v>17.23</v>
      </c>
      <c r="F332">
        <v>1.49</v>
      </c>
      <c r="G332">
        <v>0</v>
      </c>
      <c r="H332">
        <v>26.07</v>
      </c>
      <c r="I332">
        <v>0.49</v>
      </c>
      <c r="J332">
        <f t="shared" si="5"/>
        <v>53.204081632653065</v>
      </c>
      <c r="K332">
        <v>4.75</v>
      </c>
      <c r="L332">
        <v>6.57</v>
      </c>
      <c r="M332">
        <v>8.0500000000000007</v>
      </c>
      <c r="N332">
        <v>9.4</v>
      </c>
      <c r="O332">
        <v>10.27</v>
      </c>
      <c r="P332">
        <v>11.55</v>
      </c>
      <c r="Q332">
        <v>11.55</v>
      </c>
      <c r="R332">
        <v>11.55</v>
      </c>
      <c r="S332">
        <v>15.91</v>
      </c>
      <c r="T332">
        <v>18.47</v>
      </c>
      <c r="U332">
        <v>0</v>
      </c>
      <c r="V332">
        <v>0</v>
      </c>
      <c r="W332">
        <v>0</v>
      </c>
      <c r="X332">
        <v>0</v>
      </c>
      <c r="Y332">
        <v>1.49</v>
      </c>
      <c r="Z332">
        <v>3.51</v>
      </c>
      <c r="AA332">
        <v>5.05</v>
      </c>
      <c r="AB332">
        <v>5.05</v>
      </c>
      <c r="AC332">
        <v>7.57</v>
      </c>
      <c r="AD332">
        <v>10.4</v>
      </c>
      <c r="AE332">
        <v>14.77</v>
      </c>
      <c r="AF332">
        <v>14.77</v>
      </c>
      <c r="AG332">
        <v>24.45</v>
      </c>
      <c r="AH332">
        <v>490000</v>
      </c>
      <c r="AI332">
        <v>6600</v>
      </c>
      <c r="AJ332">
        <v>573</v>
      </c>
      <c r="AK332" t="s">
        <v>130</v>
      </c>
      <c r="AL332" t="s">
        <v>447</v>
      </c>
      <c r="AM332">
        <v>2</v>
      </c>
      <c r="AN332" s="2" t="s">
        <v>527</v>
      </c>
    </row>
    <row r="333" spans="1:40">
      <c r="A333">
        <v>482</v>
      </c>
      <c r="B333" s="40" t="s">
        <v>453</v>
      </c>
      <c r="C333">
        <v>0</v>
      </c>
      <c r="D333">
        <v>6.63</v>
      </c>
      <c r="E333">
        <v>4.41</v>
      </c>
      <c r="F333">
        <v>0</v>
      </c>
      <c r="G333">
        <v>0</v>
      </c>
      <c r="H333">
        <v>11.04</v>
      </c>
      <c r="I333">
        <v>0.26</v>
      </c>
      <c r="J333">
        <f t="shared" si="5"/>
        <v>42.46153846153846</v>
      </c>
      <c r="K333">
        <v>8.5</v>
      </c>
      <c r="L333">
        <v>8.9499999999999993</v>
      </c>
      <c r="M333">
        <v>11.73</v>
      </c>
      <c r="N333">
        <v>11.73</v>
      </c>
      <c r="O333">
        <v>17.45</v>
      </c>
      <c r="P333">
        <v>17.45</v>
      </c>
      <c r="Q333">
        <v>17.45</v>
      </c>
      <c r="R333">
        <v>17.45</v>
      </c>
      <c r="S333">
        <v>27.63</v>
      </c>
      <c r="T333">
        <v>27.63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1.5</v>
      </c>
      <c r="AE333">
        <v>2.78</v>
      </c>
      <c r="AF333">
        <v>2.78</v>
      </c>
      <c r="AG333">
        <v>4.8899999999999997</v>
      </c>
      <c r="AH333">
        <v>260000</v>
      </c>
      <c r="AI333">
        <v>4800</v>
      </c>
      <c r="AJ333">
        <v>482</v>
      </c>
      <c r="AK333" t="s">
        <v>130</v>
      </c>
      <c r="AL333" t="s">
        <v>447</v>
      </c>
      <c r="AM333">
        <v>3</v>
      </c>
      <c r="AN333" s="2" t="s">
        <v>527</v>
      </c>
    </row>
    <row r="334" spans="1:40">
      <c r="A334">
        <v>579</v>
      </c>
      <c r="B334" s="39" t="s">
        <v>454</v>
      </c>
      <c r="C334">
        <v>0</v>
      </c>
      <c r="D334">
        <v>6.72</v>
      </c>
      <c r="E334">
        <v>3.66</v>
      </c>
      <c r="F334">
        <v>0</v>
      </c>
      <c r="G334">
        <v>0</v>
      </c>
      <c r="H334">
        <v>10.38</v>
      </c>
      <c r="I334">
        <v>0.25</v>
      </c>
      <c r="J334">
        <f t="shared" si="5"/>
        <v>41.52</v>
      </c>
      <c r="K334">
        <v>0</v>
      </c>
      <c r="L334">
        <v>6.8</v>
      </c>
      <c r="M334">
        <v>7.57</v>
      </c>
      <c r="N334">
        <v>9.15</v>
      </c>
      <c r="O334">
        <v>10.32</v>
      </c>
      <c r="P334">
        <v>13.2</v>
      </c>
      <c r="Q334">
        <v>13.2</v>
      </c>
      <c r="R334">
        <v>13.2</v>
      </c>
      <c r="S334">
        <v>21.59</v>
      </c>
      <c r="T334">
        <v>28.38</v>
      </c>
      <c r="U334">
        <v>0</v>
      </c>
      <c r="V334">
        <v>0</v>
      </c>
      <c r="W334">
        <v>0</v>
      </c>
      <c r="X334">
        <v>0</v>
      </c>
      <c r="Y334">
        <v>1.05</v>
      </c>
      <c r="Z334">
        <v>1.05</v>
      </c>
      <c r="AA334">
        <v>2.0499999999999998</v>
      </c>
      <c r="AB334">
        <v>2.5099999999999998</v>
      </c>
      <c r="AC334">
        <v>2.5099999999999998</v>
      </c>
      <c r="AD334">
        <v>3.54</v>
      </c>
      <c r="AE334">
        <v>5.2</v>
      </c>
      <c r="AF334">
        <v>5.96</v>
      </c>
      <c r="AG334">
        <v>5.96</v>
      </c>
      <c r="AH334">
        <v>250000</v>
      </c>
      <c r="AI334">
        <v>5600</v>
      </c>
      <c r="AJ334">
        <v>579</v>
      </c>
      <c r="AK334" t="s">
        <v>130</v>
      </c>
      <c r="AL334" t="s">
        <v>447</v>
      </c>
      <c r="AM334">
        <v>3</v>
      </c>
      <c r="AN334" s="2" t="s">
        <v>527</v>
      </c>
    </row>
    <row r="335" spans="1:40">
      <c r="A335">
        <v>585</v>
      </c>
      <c r="B335" s="40" t="s">
        <v>455</v>
      </c>
      <c r="C335">
        <v>0</v>
      </c>
      <c r="D335">
        <v>5.08</v>
      </c>
      <c r="E335">
        <v>4.1500000000000004</v>
      </c>
      <c r="F335">
        <v>1.28</v>
      </c>
      <c r="G335">
        <v>0</v>
      </c>
      <c r="H335">
        <v>10.52</v>
      </c>
      <c r="I335">
        <v>0.23</v>
      </c>
      <c r="J335">
        <f t="shared" ref="J335:J383" si="6">H335/I335</f>
        <v>45.739130434782602</v>
      </c>
      <c r="K335">
        <v>0</v>
      </c>
      <c r="L335">
        <v>5.81</v>
      </c>
      <c r="M335">
        <v>5.81</v>
      </c>
      <c r="N335">
        <v>9.14</v>
      </c>
      <c r="O335">
        <v>10.41</v>
      </c>
      <c r="P335">
        <v>12.15</v>
      </c>
      <c r="Q335">
        <v>12.15</v>
      </c>
      <c r="R335">
        <v>12.15</v>
      </c>
      <c r="S335">
        <v>21.93</v>
      </c>
      <c r="T335">
        <v>21.93</v>
      </c>
      <c r="U335">
        <v>0</v>
      </c>
      <c r="V335">
        <v>0</v>
      </c>
      <c r="W335">
        <v>0</v>
      </c>
      <c r="X335">
        <v>0</v>
      </c>
      <c r="Y335">
        <v>1.28</v>
      </c>
      <c r="Z335">
        <v>2.02</v>
      </c>
      <c r="AA335">
        <v>2.02</v>
      </c>
      <c r="AB335">
        <v>3.17</v>
      </c>
      <c r="AC335">
        <v>3.7</v>
      </c>
      <c r="AD335">
        <v>4.1399999999999997</v>
      </c>
      <c r="AE335">
        <v>4.83</v>
      </c>
      <c r="AF335">
        <v>5.49</v>
      </c>
      <c r="AG335">
        <v>5.49</v>
      </c>
      <c r="AH335">
        <v>230000</v>
      </c>
      <c r="AI335">
        <v>5600</v>
      </c>
      <c r="AJ335">
        <v>585</v>
      </c>
      <c r="AK335" t="s">
        <v>130</v>
      </c>
      <c r="AL335" t="s">
        <v>447</v>
      </c>
      <c r="AM335">
        <v>3</v>
      </c>
      <c r="AN335" s="2" t="s">
        <v>527</v>
      </c>
    </row>
    <row r="336" spans="1:40">
      <c r="A336">
        <v>583</v>
      </c>
      <c r="B336" s="40" t="s">
        <v>456</v>
      </c>
      <c r="C336">
        <v>0</v>
      </c>
      <c r="D336">
        <v>1.18</v>
      </c>
      <c r="E336">
        <v>0</v>
      </c>
      <c r="F336">
        <v>12.12</v>
      </c>
      <c r="G336">
        <v>0</v>
      </c>
      <c r="H336">
        <v>13.3</v>
      </c>
      <c r="I336">
        <v>0.1</v>
      </c>
      <c r="J336">
        <f t="shared" si="6"/>
        <v>133</v>
      </c>
      <c r="K336">
        <v>0</v>
      </c>
      <c r="L336">
        <v>3.25</v>
      </c>
      <c r="M336">
        <v>3.25</v>
      </c>
      <c r="N336">
        <v>3.25</v>
      </c>
      <c r="O336">
        <v>4.13</v>
      </c>
      <c r="P336">
        <v>4.3600000000000003</v>
      </c>
      <c r="Q336">
        <v>4.3600000000000003</v>
      </c>
      <c r="R336">
        <v>4.58</v>
      </c>
      <c r="S336">
        <v>4.58</v>
      </c>
      <c r="T336">
        <v>5.89</v>
      </c>
      <c r="U336">
        <v>0</v>
      </c>
      <c r="V336">
        <v>0</v>
      </c>
      <c r="W336">
        <v>0</v>
      </c>
      <c r="X336">
        <v>2.62</v>
      </c>
      <c r="Y336">
        <v>9.4600000000000009</v>
      </c>
      <c r="Z336">
        <v>13.02</v>
      </c>
      <c r="AA336">
        <v>13.3</v>
      </c>
      <c r="AB336">
        <v>13.3</v>
      </c>
      <c r="AC336">
        <v>13.3</v>
      </c>
      <c r="AD336">
        <v>13.3</v>
      </c>
      <c r="AE336">
        <v>13.3</v>
      </c>
      <c r="AF336">
        <v>13.3</v>
      </c>
      <c r="AG336">
        <v>13.3</v>
      </c>
      <c r="AH336">
        <v>100000</v>
      </c>
      <c r="AI336">
        <v>1800</v>
      </c>
      <c r="AJ336">
        <v>583</v>
      </c>
      <c r="AK336" t="s">
        <v>130</v>
      </c>
      <c r="AL336" t="s">
        <v>447</v>
      </c>
      <c r="AM336">
        <v>1</v>
      </c>
      <c r="AN336" s="2" t="s">
        <v>527</v>
      </c>
    </row>
    <row r="337" spans="1:40">
      <c r="A337">
        <v>589</v>
      </c>
      <c r="B337" s="40" t="s">
        <v>457</v>
      </c>
      <c r="C337">
        <v>0</v>
      </c>
      <c r="D337">
        <v>2.38</v>
      </c>
      <c r="E337">
        <v>4.0599999999999996</v>
      </c>
      <c r="F337">
        <v>19.7</v>
      </c>
      <c r="G337">
        <v>6.81</v>
      </c>
      <c r="H337">
        <v>32.950000000000003</v>
      </c>
      <c r="I337">
        <v>0.23</v>
      </c>
      <c r="J337">
        <f t="shared" si="6"/>
        <v>143.2608695652174</v>
      </c>
      <c r="K337">
        <v>0</v>
      </c>
      <c r="L337">
        <v>0</v>
      </c>
      <c r="M337">
        <v>2.4</v>
      </c>
      <c r="N337">
        <v>2.4</v>
      </c>
      <c r="O337">
        <v>2.86</v>
      </c>
      <c r="P337">
        <v>2.86</v>
      </c>
      <c r="Q337">
        <v>3.48</v>
      </c>
      <c r="R337">
        <v>3.73</v>
      </c>
      <c r="S337">
        <v>4.32</v>
      </c>
      <c r="T337">
        <v>5.57</v>
      </c>
      <c r="U337">
        <v>0</v>
      </c>
      <c r="V337">
        <v>0</v>
      </c>
      <c r="W337">
        <v>14.78</v>
      </c>
      <c r="X337">
        <v>26.51</v>
      </c>
      <c r="Y337">
        <v>30.57</v>
      </c>
      <c r="Z337">
        <v>32.950000000000003</v>
      </c>
      <c r="AA337">
        <v>32.950000000000003</v>
      </c>
      <c r="AB337">
        <v>32.950000000000003</v>
      </c>
      <c r="AC337">
        <v>32.950000000000003</v>
      </c>
      <c r="AD337">
        <v>32.950000000000003</v>
      </c>
      <c r="AE337">
        <v>32.950000000000003</v>
      </c>
      <c r="AF337">
        <v>32.950000000000003</v>
      </c>
      <c r="AG337">
        <v>32.950000000000003</v>
      </c>
      <c r="AH337">
        <v>230000</v>
      </c>
      <c r="AI337">
        <v>3000</v>
      </c>
      <c r="AJ337">
        <v>589</v>
      </c>
      <c r="AK337" t="s">
        <v>130</v>
      </c>
      <c r="AL337" t="s">
        <v>447</v>
      </c>
      <c r="AM337">
        <v>1</v>
      </c>
      <c r="AN337" s="2" t="s">
        <v>527</v>
      </c>
    </row>
    <row r="338" spans="1:40">
      <c r="A338">
        <v>592</v>
      </c>
      <c r="B338" s="39" t="s">
        <v>458</v>
      </c>
      <c r="C338">
        <v>0</v>
      </c>
      <c r="D338">
        <v>6.9</v>
      </c>
      <c r="E338">
        <v>4.3600000000000003</v>
      </c>
      <c r="F338">
        <v>1.84</v>
      </c>
      <c r="G338">
        <v>0</v>
      </c>
      <c r="H338">
        <v>13.1</v>
      </c>
      <c r="I338">
        <v>0.27</v>
      </c>
      <c r="J338">
        <f t="shared" si="6"/>
        <v>48.518518518518512</v>
      </c>
      <c r="K338">
        <v>0</v>
      </c>
      <c r="L338">
        <v>3.25</v>
      </c>
      <c r="M338">
        <v>4.67</v>
      </c>
      <c r="N338">
        <v>5.97</v>
      </c>
      <c r="O338">
        <v>7.79</v>
      </c>
      <c r="P338">
        <v>10.14</v>
      </c>
      <c r="Q338">
        <v>10.14</v>
      </c>
      <c r="R338">
        <v>18.71</v>
      </c>
      <c r="S338">
        <v>18.71</v>
      </c>
      <c r="T338">
        <v>28.56</v>
      </c>
      <c r="U338">
        <v>0</v>
      </c>
      <c r="V338">
        <v>0</v>
      </c>
      <c r="W338">
        <v>0</v>
      </c>
      <c r="X338">
        <v>2.99</v>
      </c>
      <c r="Y338">
        <v>3.88</v>
      </c>
      <c r="Z338">
        <v>5.0599999999999996</v>
      </c>
      <c r="AA338">
        <v>5.0599999999999996</v>
      </c>
      <c r="AB338">
        <v>6.44</v>
      </c>
      <c r="AC338">
        <v>6.44</v>
      </c>
      <c r="AD338">
        <v>6.44</v>
      </c>
      <c r="AE338">
        <v>7.46</v>
      </c>
      <c r="AF338">
        <v>7.46</v>
      </c>
      <c r="AG338">
        <v>10.46</v>
      </c>
      <c r="AH338">
        <v>270000</v>
      </c>
      <c r="AI338">
        <v>6000</v>
      </c>
      <c r="AJ338">
        <v>592</v>
      </c>
      <c r="AK338" t="s">
        <v>130</v>
      </c>
      <c r="AL338" t="s">
        <v>447</v>
      </c>
      <c r="AM338">
        <v>3</v>
      </c>
      <c r="AN338" s="2" t="s">
        <v>527</v>
      </c>
    </row>
    <row r="339" spans="1:40">
      <c r="A339">
        <v>594</v>
      </c>
      <c r="B339" s="40" t="s">
        <v>458</v>
      </c>
      <c r="C339">
        <v>0</v>
      </c>
      <c r="D339">
        <v>4.6399999999999997</v>
      </c>
      <c r="E339">
        <v>4.9400000000000004</v>
      </c>
      <c r="F339">
        <v>1.25</v>
      </c>
      <c r="G339">
        <v>0</v>
      </c>
      <c r="H339">
        <v>10.83</v>
      </c>
      <c r="I339">
        <v>0.21</v>
      </c>
      <c r="J339">
        <f t="shared" si="6"/>
        <v>51.571428571428577</v>
      </c>
      <c r="K339">
        <v>0</v>
      </c>
      <c r="L339">
        <v>4.25</v>
      </c>
      <c r="M339">
        <v>4.4800000000000004</v>
      </c>
      <c r="N339">
        <v>5.43</v>
      </c>
      <c r="O339">
        <v>6.37</v>
      </c>
      <c r="P339">
        <v>7.25</v>
      </c>
      <c r="Q339">
        <v>8.24</v>
      </c>
      <c r="R339">
        <v>12.16</v>
      </c>
      <c r="S339">
        <v>12.16</v>
      </c>
      <c r="T339">
        <v>12.16</v>
      </c>
      <c r="U339">
        <v>0</v>
      </c>
      <c r="V339">
        <v>0</v>
      </c>
      <c r="W339">
        <v>0</v>
      </c>
      <c r="X339">
        <v>0</v>
      </c>
      <c r="Y339">
        <v>3.28</v>
      </c>
      <c r="Z339">
        <v>3.91</v>
      </c>
      <c r="AA339">
        <v>5.59</v>
      </c>
      <c r="AB339">
        <v>6.04</v>
      </c>
      <c r="AC339">
        <v>6.93</v>
      </c>
      <c r="AD339">
        <v>6.93</v>
      </c>
      <c r="AE339">
        <v>7.84</v>
      </c>
      <c r="AF339">
        <v>8.4</v>
      </c>
      <c r="AG339">
        <v>8.4</v>
      </c>
      <c r="AH339">
        <v>210000</v>
      </c>
      <c r="AI339">
        <v>3400</v>
      </c>
      <c r="AJ339">
        <v>594</v>
      </c>
      <c r="AK339" t="s">
        <v>130</v>
      </c>
      <c r="AL339" t="s">
        <v>447</v>
      </c>
      <c r="AM339">
        <v>2</v>
      </c>
      <c r="AN339" s="2" t="s">
        <v>527</v>
      </c>
    </row>
    <row r="340" spans="1:40">
      <c r="A340">
        <v>367</v>
      </c>
      <c r="B340" s="40" t="s">
        <v>459</v>
      </c>
      <c r="C340">
        <v>1.51</v>
      </c>
      <c r="D340">
        <v>45.78</v>
      </c>
      <c r="E340">
        <v>84.94</v>
      </c>
      <c r="F340">
        <v>269.13</v>
      </c>
      <c r="G340">
        <v>51.2</v>
      </c>
      <c r="H340">
        <v>452.57</v>
      </c>
      <c r="I340">
        <v>4.13</v>
      </c>
      <c r="J340">
        <f t="shared" si="6"/>
        <v>109.58111380145279</v>
      </c>
      <c r="K340">
        <v>1.51</v>
      </c>
      <c r="L340">
        <v>1.79</v>
      </c>
      <c r="M340">
        <v>2.52</v>
      </c>
      <c r="N340">
        <v>2.52</v>
      </c>
      <c r="O340">
        <v>2.92</v>
      </c>
      <c r="P340">
        <v>3.39</v>
      </c>
      <c r="Q340">
        <v>3.56</v>
      </c>
      <c r="R340">
        <v>4.1500000000000004</v>
      </c>
      <c r="S340">
        <v>5.15</v>
      </c>
      <c r="T340">
        <v>8.64</v>
      </c>
      <c r="U340">
        <v>10.72</v>
      </c>
      <c r="V340">
        <v>47.75</v>
      </c>
      <c r="W340">
        <v>182.75</v>
      </c>
      <c r="X340">
        <v>348.05</v>
      </c>
      <c r="Y340">
        <v>394.76</v>
      </c>
      <c r="Z340">
        <v>407.01</v>
      </c>
      <c r="AA340">
        <v>427.45</v>
      </c>
      <c r="AB340">
        <v>444.65</v>
      </c>
      <c r="AC340">
        <v>452.57</v>
      </c>
      <c r="AD340">
        <v>452.57</v>
      </c>
      <c r="AE340">
        <v>452.57</v>
      </c>
      <c r="AF340">
        <v>452.57</v>
      </c>
      <c r="AG340">
        <v>452.57</v>
      </c>
      <c r="AH340">
        <v>4130000</v>
      </c>
      <c r="AI340">
        <v>48400</v>
      </c>
      <c r="AJ340">
        <v>367</v>
      </c>
      <c r="AK340" t="s">
        <v>130</v>
      </c>
      <c r="AL340" t="s">
        <v>460</v>
      </c>
      <c r="AM340">
        <v>1</v>
      </c>
      <c r="AN340" s="2" t="s">
        <v>519</v>
      </c>
    </row>
    <row r="341" spans="1:40">
      <c r="A341">
        <v>382</v>
      </c>
      <c r="B341" s="39" t="s">
        <v>461</v>
      </c>
      <c r="C341">
        <v>0</v>
      </c>
      <c r="D341">
        <v>9.35</v>
      </c>
      <c r="E341">
        <v>4.26</v>
      </c>
      <c r="F341">
        <v>0</v>
      </c>
      <c r="G341">
        <v>0</v>
      </c>
      <c r="H341">
        <v>13.61</v>
      </c>
      <c r="I341">
        <v>0.32</v>
      </c>
      <c r="J341">
        <f t="shared" si="6"/>
        <v>42.53125</v>
      </c>
      <c r="K341">
        <v>5.75</v>
      </c>
      <c r="L341">
        <v>8.24</v>
      </c>
      <c r="M341">
        <v>8.24</v>
      </c>
      <c r="N341">
        <v>9.2899999999999991</v>
      </c>
      <c r="O341">
        <v>10.92</v>
      </c>
      <c r="P341">
        <v>12.25</v>
      </c>
      <c r="Q341">
        <v>12.25</v>
      </c>
      <c r="R341">
        <v>19.61</v>
      </c>
      <c r="S341">
        <v>19.61</v>
      </c>
      <c r="T341">
        <v>33.46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0.89</v>
      </c>
      <c r="AA341">
        <v>0.89</v>
      </c>
      <c r="AB341">
        <v>0.89</v>
      </c>
      <c r="AC341">
        <v>2.64</v>
      </c>
      <c r="AD341">
        <v>4.26</v>
      </c>
      <c r="AE341">
        <v>6.59</v>
      </c>
      <c r="AF341">
        <v>7.27</v>
      </c>
      <c r="AG341">
        <v>9.9</v>
      </c>
      <c r="AH341">
        <v>320000</v>
      </c>
      <c r="AI341">
        <v>6800</v>
      </c>
      <c r="AJ341">
        <v>382</v>
      </c>
      <c r="AK341" t="s">
        <v>130</v>
      </c>
      <c r="AL341" t="s">
        <v>460</v>
      </c>
      <c r="AM341">
        <v>3</v>
      </c>
      <c r="AN341" s="2" t="s">
        <v>519</v>
      </c>
    </row>
    <row r="342" spans="1:40">
      <c r="A342">
        <v>358</v>
      </c>
      <c r="B342" s="40" t="s">
        <v>462</v>
      </c>
      <c r="C342">
        <v>0</v>
      </c>
      <c r="D342">
        <v>5.0599999999999996</v>
      </c>
      <c r="E342">
        <v>5.33</v>
      </c>
      <c r="F342">
        <v>0</v>
      </c>
      <c r="G342">
        <v>0</v>
      </c>
      <c r="H342">
        <v>10.4</v>
      </c>
      <c r="I342">
        <v>0.26</v>
      </c>
      <c r="J342">
        <f t="shared" si="6"/>
        <v>40</v>
      </c>
      <c r="K342">
        <v>11</v>
      </c>
      <c r="L342">
        <v>15.87</v>
      </c>
      <c r="M342">
        <v>15.87</v>
      </c>
      <c r="N342">
        <v>15.87</v>
      </c>
      <c r="O342">
        <v>15.87</v>
      </c>
      <c r="P342">
        <v>21.83</v>
      </c>
      <c r="Q342">
        <v>21.83</v>
      </c>
      <c r="R342">
        <v>21.83</v>
      </c>
      <c r="S342">
        <v>28.65</v>
      </c>
      <c r="T342">
        <v>28.65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0.56000000000000005</v>
      </c>
      <c r="AF342">
        <v>0.56000000000000005</v>
      </c>
      <c r="AG342">
        <v>1.84</v>
      </c>
      <c r="AH342">
        <v>260000</v>
      </c>
      <c r="AI342">
        <v>6200</v>
      </c>
      <c r="AJ342">
        <v>358</v>
      </c>
      <c r="AK342" t="s">
        <v>130</v>
      </c>
      <c r="AL342" t="s">
        <v>460</v>
      </c>
      <c r="AM342">
        <v>3</v>
      </c>
      <c r="AN342" s="2" t="s">
        <v>519</v>
      </c>
    </row>
    <row r="343" spans="1:40">
      <c r="A343">
        <v>347</v>
      </c>
      <c r="B343" s="39" t="s">
        <v>463</v>
      </c>
      <c r="C343">
        <v>0</v>
      </c>
      <c r="D343">
        <v>5.91</v>
      </c>
      <c r="E343">
        <v>4.3</v>
      </c>
      <c r="F343">
        <v>0</v>
      </c>
      <c r="G343">
        <v>0</v>
      </c>
      <c r="H343">
        <v>10.210000000000001</v>
      </c>
      <c r="I343">
        <v>0.22</v>
      </c>
      <c r="J343">
        <f t="shared" si="6"/>
        <v>46.409090909090914</v>
      </c>
      <c r="K343">
        <v>0</v>
      </c>
      <c r="L343">
        <v>6.5</v>
      </c>
      <c r="M343">
        <v>6.81</v>
      </c>
      <c r="N343">
        <v>8.77</v>
      </c>
      <c r="O343">
        <v>8.77</v>
      </c>
      <c r="P343">
        <v>8.77</v>
      </c>
      <c r="Q343">
        <v>12.41</v>
      </c>
      <c r="R343">
        <v>16.95</v>
      </c>
      <c r="S343">
        <v>16.95</v>
      </c>
      <c r="T343">
        <v>16.95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2.39</v>
      </c>
      <c r="AB343">
        <v>2.39</v>
      </c>
      <c r="AC343">
        <v>4.07</v>
      </c>
      <c r="AD343">
        <v>4.07</v>
      </c>
      <c r="AE343">
        <v>4.07</v>
      </c>
      <c r="AF343">
        <v>6.72</v>
      </c>
      <c r="AG343">
        <v>8.0399999999999991</v>
      </c>
      <c r="AH343">
        <v>220000</v>
      </c>
      <c r="AI343">
        <v>5800</v>
      </c>
      <c r="AJ343">
        <v>347</v>
      </c>
      <c r="AK343" t="s">
        <v>130</v>
      </c>
      <c r="AL343" t="s">
        <v>460</v>
      </c>
      <c r="AM343">
        <v>3</v>
      </c>
      <c r="AN343" s="2" t="s">
        <v>519</v>
      </c>
    </row>
    <row r="344" spans="1:40">
      <c r="A344">
        <v>380</v>
      </c>
      <c r="B344" s="40" t="s">
        <v>464</v>
      </c>
      <c r="C344">
        <v>0</v>
      </c>
      <c r="D344">
        <v>2.0099999999999998</v>
      </c>
      <c r="E344">
        <v>2.69</v>
      </c>
      <c r="F344">
        <v>8.68</v>
      </c>
      <c r="G344">
        <v>0</v>
      </c>
      <c r="H344">
        <v>13.38</v>
      </c>
      <c r="I344">
        <v>0.15</v>
      </c>
      <c r="J344">
        <f t="shared" si="6"/>
        <v>89.2</v>
      </c>
      <c r="K344">
        <v>0</v>
      </c>
      <c r="L344">
        <v>0</v>
      </c>
      <c r="M344">
        <v>3.25</v>
      </c>
      <c r="N344">
        <v>3.25</v>
      </c>
      <c r="O344">
        <v>3.25</v>
      </c>
      <c r="P344">
        <v>3.25</v>
      </c>
      <c r="Q344">
        <v>3.52</v>
      </c>
      <c r="R344">
        <v>4.07</v>
      </c>
      <c r="S344">
        <v>5.28</v>
      </c>
      <c r="T344">
        <v>7.4</v>
      </c>
      <c r="U344">
        <v>0</v>
      </c>
      <c r="V344">
        <v>0</v>
      </c>
      <c r="W344">
        <v>0</v>
      </c>
      <c r="X344">
        <v>9.59</v>
      </c>
      <c r="Y344">
        <v>11.37</v>
      </c>
      <c r="Z344">
        <v>11.79</v>
      </c>
      <c r="AA344">
        <v>11.79</v>
      </c>
      <c r="AB344">
        <v>12.56</v>
      </c>
      <c r="AC344">
        <v>12.56</v>
      </c>
      <c r="AD344">
        <v>12.56</v>
      </c>
      <c r="AE344">
        <v>13.38</v>
      </c>
      <c r="AF344">
        <v>13.38</v>
      </c>
      <c r="AG344">
        <v>13.38</v>
      </c>
      <c r="AH344">
        <v>150000</v>
      </c>
      <c r="AI344">
        <v>3600</v>
      </c>
      <c r="AJ344">
        <v>380</v>
      </c>
      <c r="AK344" t="s">
        <v>130</v>
      </c>
      <c r="AL344" t="s">
        <v>460</v>
      </c>
      <c r="AM344">
        <v>1</v>
      </c>
      <c r="AN344" s="2" t="s">
        <v>519</v>
      </c>
    </row>
    <row r="345" spans="1:40">
      <c r="A345">
        <v>364</v>
      </c>
      <c r="B345" s="39" t="s">
        <v>465</v>
      </c>
      <c r="C345">
        <v>0</v>
      </c>
      <c r="D345">
        <v>1.21</v>
      </c>
      <c r="E345">
        <v>3.56</v>
      </c>
      <c r="F345">
        <v>5.83</v>
      </c>
      <c r="G345">
        <v>9.8699999999999992</v>
      </c>
      <c r="H345">
        <v>20.47</v>
      </c>
      <c r="I345">
        <v>0.13</v>
      </c>
      <c r="J345">
        <f t="shared" si="6"/>
        <v>157.46153846153845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1.6</v>
      </c>
      <c r="Q345">
        <v>1.97</v>
      </c>
      <c r="R345">
        <v>2.77</v>
      </c>
      <c r="S345">
        <v>3.45</v>
      </c>
      <c r="T345">
        <v>4.78</v>
      </c>
      <c r="U345">
        <v>0</v>
      </c>
      <c r="V345">
        <v>12.72</v>
      </c>
      <c r="W345">
        <v>15.7</v>
      </c>
      <c r="X345">
        <v>17.82</v>
      </c>
      <c r="Y345">
        <v>19.989999999999998</v>
      </c>
      <c r="Z345">
        <v>20.46</v>
      </c>
      <c r="AA345">
        <v>20.46</v>
      </c>
      <c r="AB345">
        <v>20.46</v>
      </c>
      <c r="AC345">
        <v>20.46</v>
      </c>
      <c r="AD345">
        <v>20.46</v>
      </c>
      <c r="AE345">
        <v>20.46</v>
      </c>
      <c r="AF345">
        <v>20.46</v>
      </c>
      <c r="AG345">
        <v>20.46</v>
      </c>
      <c r="AH345">
        <v>130000</v>
      </c>
      <c r="AI345">
        <v>3400</v>
      </c>
      <c r="AJ345">
        <v>364</v>
      </c>
      <c r="AK345" t="s">
        <v>130</v>
      </c>
      <c r="AL345" t="s">
        <v>460</v>
      </c>
      <c r="AM345">
        <v>1</v>
      </c>
      <c r="AN345" s="2" t="s">
        <v>519</v>
      </c>
    </row>
    <row r="346" spans="1:40">
      <c r="A346">
        <v>478</v>
      </c>
      <c r="B346" s="40" t="s">
        <v>466</v>
      </c>
      <c r="C346">
        <v>0</v>
      </c>
      <c r="D346">
        <v>0</v>
      </c>
      <c r="E346">
        <v>2.64</v>
      </c>
      <c r="F346">
        <v>8.4600000000000009</v>
      </c>
      <c r="G346">
        <v>7.95</v>
      </c>
      <c r="H346">
        <v>19.05</v>
      </c>
      <c r="I346">
        <v>0.09</v>
      </c>
      <c r="J346">
        <f t="shared" si="6"/>
        <v>211.66666666666669</v>
      </c>
      <c r="K346">
        <v>0</v>
      </c>
      <c r="L346">
        <v>0</v>
      </c>
      <c r="M346">
        <v>0</v>
      </c>
      <c r="N346">
        <v>0</v>
      </c>
      <c r="O346">
        <v>1.1000000000000001</v>
      </c>
      <c r="P346">
        <v>1.53</v>
      </c>
      <c r="Q346">
        <v>1.53</v>
      </c>
      <c r="R346">
        <v>2.35</v>
      </c>
      <c r="S346">
        <v>2.6</v>
      </c>
      <c r="T346">
        <v>3.09</v>
      </c>
      <c r="U346">
        <v>0</v>
      </c>
      <c r="V346">
        <v>9.94</v>
      </c>
      <c r="W346">
        <v>17.45</v>
      </c>
      <c r="X346">
        <v>19.05</v>
      </c>
      <c r="Y346">
        <v>19.05</v>
      </c>
      <c r="Z346">
        <v>19.05</v>
      </c>
      <c r="AA346">
        <v>19.05</v>
      </c>
      <c r="AB346">
        <v>19.05</v>
      </c>
      <c r="AC346">
        <v>19.05</v>
      </c>
      <c r="AD346">
        <v>19.05</v>
      </c>
      <c r="AE346">
        <v>19.05</v>
      </c>
      <c r="AF346">
        <v>19.05</v>
      </c>
      <c r="AG346">
        <v>19.05</v>
      </c>
      <c r="AH346">
        <v>90000</v>
      </c>
      <c r="AI346">
        <v>2800</v>
      </c>
      <c r="AJ346">
        <v>478</v>
      </c>
      <c r="AK346" t="s">
        <v>130</v>
      </c>
      <c r="AL346" t="s">
        <v>460</v>
      </c>
      <c r="AM346">
        <v>1</v>
      </c>
      <c r="AN346" s="2" t="s">
        <v>519</v>
      </c>
    </row>
    <row r="347" spans="1:40">
      <c r="A347">
        <v>582</v>
      </c>
      <c r="B347" s="40" t="s">
        <v>467</v>
      </c>
      <c r="C347">
        <v>2.2000000000000002</v>
      </c>
      <c r="D347">
        <v>57.84</v>
      </c>
      <c r="E347">
        <v>144.62</v>
      </c>
      <c r="F347">
        <v>364.19</v>
      </c>
      <c r="G347">
        <v>91.56</v>
      </c>
      <c r="H347">
        <v>660.41</v>
      </c>
      <c r="I347">
        <v>6.03</v>
      </c>
      <c r="J347">
        <f t="shared" si="6"/>
        <v>109.52072968490877</v>
      </c>
      <c r="K347">
        <v>1.85</v>
      </c>
      <c r="L347">
        <v>2.2200000000000002</v>
      </c>
      <c r="M347">
        <v>2.41</v>
      </c>
      <c r="N347">
        <v>2.64</v>
      </c>
      <c r="O347">
        <v>2.8</v>
      </c>
      <c r="P347">
        <v>3.16</v>
      </c>
      <c r="Q347">
        <v>3.42</v>
      </c>
      <c r="R347">
        <v>3.94</v>
      </c>
      <c r="S347">
        <v>4.8499999999999996</v>
      </c>
      <c r="T347">
        <v>8.2200000000000006</v>
      </c>
      <c r="U347">
        <v>0</v>
      </c>
      <c r="V347">
        <v>41.48</v>
      </c>
      <c r="W347">
        <v>295.5</v>
      </c>
      <c r="X347">
        <v>499.15</v>
      </c>
      <c r="Y347">
        <v>586.5</v>
      </c>
      <c r="Z347">
        <v>604.75</v>
      </c>
      <c r="AA347">
        <v>629.98</v>
      </c>
      <c r="AB347">
        <v>659.63</v>
      </c>
      <c r="AC347">
        <v>660.41</v>
      </c>
      <c r="AD347">
        <v>660.41</v>
      </c>
      <c r="AE347">
        <v>660.41</v>
      </c>
      <c r="AF347">
        <v>660.41</v>
      </c>
      <c r="AG347">
        <v>660.41</v>
      </c>
      <c r="AH347">
        <v>6030000</v>
      </c>
      <c r="AI347">
        <v>32000</v>
      </c>
      <c r="AJ347">
        <v>582</v>
      </c>
      <c r="AK347" t="s">
        <v>130</v>
      </c>
      <c r="AL347" t="s">
        <v>468</v>
      </c>
      <c r="AM347">
        <v>1</v>
      </c>
      <c r="AN347" s="2" t="s">
        <v>520</v>
      </c>
    </row>
    <row r="348" spans="1:40">
      <c r="A348">
        <v>565</v>
      </c>
      <c r="B348" s="39" t="s">
        <v>469</v>
      </c>
      <c r="C348">
        <v>1.68</v>
      </c>
      <c r="D348">
        <v>63.52</v>
      </c>
      <c r="E348">
        <v>94.56</v>
      </c>
      <c r="F348">
        <v>31.01</v>
      </c>
      <c r="G348">
        <v>3.83</v>
      </c>
      <c r="H348">
        <v>194.61</v>
      </c>
      <c r="I348">
        <v>3.59</v>
      </c>
      <c r="J348">
        <f t="shared" si="6"/>
        <v>54.208913649025078</v>
      </c>
      <c r="K348">
        <v>2.98</v>
      </c>
      <c r="L348">
        <v>3.82</v>
      </c>
      <c r="M348">
        <v>5.0599999999999996</v>
      </c>
      <c r="N348">
        <v>5.88</v>
      </c>
      <c r="O348">
        <v>6.36</v>
      </c>
      <c r="P348">
        <v>8.02</v>
      </c>
      <c r="Q348">
        <v>8.9499999999999993</v>
      </c>
      <c r="R348">
        <v>11.84</v>
      </c>
      <c r="S348">
        <v>11.84</v>
      </c>
      <c r="T348">
        <v>20.02</v>
      </c>
      <c r="U348">
        <v>0</v>
      </c>
      <c r="V348">
        <v>0</v>
      </c>
      <c r="W348">
        <v>17.52</v>
      </c>
      <c r="X348">
        <v>34.130000000000003</v>
      </c>
      <c r="Y348">
        <v>40.85</v>
      </c>
      <c r="Z348">
        <v>71.11</v>
      </c>
      <c r="AA348">
        <v>82.19</v>
      </c>
      <c r="AB348">
        <v>108.97</v>
      </c>
      <c r="AC348">
        <v>126.56</v>
      </c>
      <c r="AD348">
        <v>126.56</v>
      </c>
      <c r="AE348">
        <v>154.36000000000001</v>
      </c>
      <c r="AF348">
        <v>154.36000000000001</v>
      </c>
      <c r="AG348">
        <v>194.54</v>
      </c>
      <c r="AH348">
        <v>3590000</v>
      </c>
      <c r="AI348">
        <v>34400</v>
      </c>
      <c r="AJ348">
        <v>565</v>
      </c>
      <c r="AK348" t="s">
        <v>130</v>
      </c>
      <c r="AL348" t="s">
        <v>468</v>
      </c>
      <c r="AM348">
        <v>2</v>
      </c>
      <c r="AN348" s="2" t="s">
        <v>520</v>
      </c>
    </row>
    <row r="349" spans="1:40">
      <c r="A349">
        <v>542</v>
      </c>
      <c r="B349" s="39" t="s">
        <v>470</v>
      </c>
      <c r="C349">
        <v>0.3</v>
      </c>
      <c r="D349">
        <v>41.43</v>
      </c>
      <c r="E349">
        <v>86.53</v>
      </c>
      <c r="F349">
        <v>92.23</v>
      </c>
      <c r="G349">
        <v>25.18</v>
      </c>
      <c r="H349">
        <v>245.68</v>
      </c>
      <c r="I349">
        <v>3.02</v>
      </c>
      <c r="J349">
        <f t="shared" si="6"/>
        <v>81.350993377483448</v>
      </c>
      <c r="K349">
        <v>1.82</v>
      </c>
      <c r="L349">
        <v>2.15</v>
      </c>
      <c r="M349">
        <v>2.68</v>
      </c>
      <c r="N349">
        <v>3.11</v>
      </c>
      <c r="O349">
        <v>3.93</v>
      </c>
      <c r="P349">
        <v>4.34</v>
      </c>
      <c r="Q349">
        <v>4.8600000000000003</v>
      </c>
      <c r="R349">
        <v>5.94</v>
      </c>
      <c r="S349">
        <v>7.65</v>
      </c>
      <c r="T349">
        <v>10.49</v>
      </c>
      <c r="U349">
        <v>0</v>
      </c>
      <c r="V349">
        <v>31.09</v>
      </c>
      <c r="W349">
        <v>74.55</v>
      </c>
      <c r="X349">
        <v>122.13</v>
      </c>
      <c r="Y349">
        <v>157.77000000000001</v>
      </c>
      <c r="Z349">
        <v>195.56</v>
      </c>
      <c r="AA349">
        <v>204.54</v>
      </c>
      <c r="AB349">
        <v>219.13</v>
      </c>
      <c r="AC349">
        <v>219.13</v>
      </c>
      <c r="AD349">
        <v>219.13</v>
      </c>
      <c r="AE349">
        <v>245.68</v>
      </c>
      <c r="AF349">
        <v>245.68</v>
      </c>
      <c r="AG349">
        <v>245.68</v>
      </c>
      <c r="AH349">
        <v>3020000</v>
      </c>
      <c r="AI349">
        <v>28000</v>
      </c>
      <c r="AJ349">
        <v>542</v>
      </c>
      <c r="AK349" t="s">
        <v>130</v>
      </c>
      <c r="AL349" t="s">
        <v>468</v>
      </c>
      <c r="AM349">
        <v>1</v>
      </c>
      <c r="AN349" s="2" t="s">
        <v>520</v>
      </c>
    </row>
    <row r="350" spans="1:40">
      <c r="A350">
        <v>568</v>
      </c>
      <c r="B350" s="40" t="s">
        <v>471</v>
      </c>
      <c r="C350">
        <v>0.53</v>
      </c>
      <c r="D350">
        <v>38.99</v>
      </c>
      <c r="E350">
        <v>38.74</v>
      </c>
      <c r="F350">
        <v>164.9</v>
      </c>
      <c r="G350">
        <v>20.12</v>
      </c>
      <c r="H350">
        <v>263.27999999999997</v>
      </c>
      <c r="I350">
        <v>2.69</v>
      </c>
      <c r="J350">
        <f t="shared" si="6"/>
        <v>97.873605947955383</v>
      </c>
      <c r="K350">
        <v>2.2999999999999998</v>
      </c>
      <c r="L350">
        <v>2.57</v>
      </c>
      <c r="M350">
        <v>2.83</v>
      </c>
      <c r="N350">
        <v>3.32</v>
      </c>
      <c r="O350">
        <v>3.55</v>
      </c>
      <c r="P350">
        <v>4.01</v>
      </c>
      <c r="Q350">
        <v>4.37</v>
      </c>
      <c r="R350">
        <v>4.75</v>
      </c>
      <c r="S350">
        <v>5.39</v>
      </c>
      <c r="T350">
        <v>10.61</v>
      </c>
      <c r="U350">
        <v>0</v>
      </c>
      <c r="V350">
        <v>0</v>
      </c>
      <c r="W350">
        <v>58.64</v>
      </c>
      <c r="X350">
        <v>137.56</v>
      </c>
      <c r="Y350">
        <v>214.46</v>
      </c>
      <c r="Z350">
        <v>223.64</v>
      </c>
      <c r="AA350">
        <v>240.87</v>
      </c>
      <c r="AB350">
        <v>240.87</v>
      </c>
      <c r="AC350">
        <v>255.8</v>
      </c>
      <c r="AD350">
        <v>255.8</v>
      </c>
      <c r="AE350">
        <v>263.27999999999997</v>
      </c>
      <c r="AF350">
        <v>263.27999999999997</v>
      </c>
      <c r="AG350">
        <v>263.27999999999997</v>
      </c>
      <c r="AH350">
        <v>2690000</v>
      </c>
      <c r="AI350">
        <v>26000</v>
      </c>
      <c r="AJ350">
        <v>568</v>
      </c>
      <c r="AK350" t="s">
        <v>130</v>
      </c>
      <c r="AL350" t="s">
        <v>468</v>
      </c>
      <c r="AM350">
        <v>1</v>
      </c>
      <c r="AN350" s="2" t="s">
        <v>520</v>
      </c>
    </row>
    <row r="351" spans="1:40">
      <c r="A351">
        <v>549</v>
      </c>
      <c r="B351" s="39" t="s">
        <v>472</v>
      </c>
      <c r="C351">
        <v>0</v>
      </c>
      <c r="D351">
        <v>24.32</v>
      </c>
      <c r="E351">
        <v>29.81</v>
      </c>
      <c r="F351">
        <v>10.44</v>
      </c>
      <c r="G351">
        <v>0</v>
      </c>
      <c r="H351">
        <v>64.569999999999993</v>
      </c>
      <c r="I351">
        <v>1.28</v>
      </c>
      <c r="J351">
        <f t="shared" si="6"/>
        <v>50.445312499999993</v>
      </c>
      <c r="K351">
        <v>4.87</v>
      </c>
      <c r="L351">
        <v>6.05</v>
      </c>
      <c r="M351">
        <v>6.79</v>
      </c>
      <c r="N351">
        <v>8.2799999999999994</v>
      </c>
      <c r="O351">
        <v>9.01</v>
      </c>
      <c r="P351">
        <v>11.34</v>
      </c>
      <c r="Q351">
        <v>11.34</v>
      </c>
      <c r="R351">
        <v>14.92</v>
      </c>
      <c r="S351">
        <v>14.92</v>
      </c>
      <c r="T351">
        <v>18.760000000000002</v>
      </c>
      <c r="U351">
        <v>0</v>
      </c>
      <c r="V351">
        <v>0</v>
      </c>
      <c r="W351">
        <v>0</v>
      </c>
      <c r="X351">
        <v>0</v>
      </c>
      <c r="Y351">
        <v>3.66</v>
      </c>
      <c r="Z351">
        <v>9.1999999999999993</v>
      </c>
      <c r="AA351">
        <v>14.96</v>
      </c>
      <c r="AB351">
        <v>23.19</v>
      </c>
      <c r="AC351">
        <v>24.76</v>
      </c>
      <c r="AD351">
        <v>27.8</v>
      </c>
      <c r="AE351">
        <v>37.49</v>
      </c>
      <c r="AF351">
        <v>50.83</v>
      </c>
      <c r="AG351">
        <v>60.01</v>
      </c>
      <c r="AH351">
        <v>1279999.99</v>
      </c>
      <c r="AI351">
        <v>12000</v>
      </c>
      <c r="AJ351">
        <v>549</v>
      </c>
      <c r="AK351" t="s">
        <v>130</v>
      </c>
      <c r="AL351" t="s">
        <v>468</v>
      </c>
      <c r="AM351">
        <v>2</v>
      </c>
      <c r="AN351" s="2" t="s">
        <v>520</v>
      </c>
    </row>
    <row r="352" spans="1:40">
      <c r="A352">
        <v>598</v>
      </c>
      <c r="B352" s="40" t="s">
        <v>473</v>
      </c>
      <c r="C352">
        <v>0</v>
      </c>
      <c r="D352">
        <v>4.87</v>
      </c>
      <c r="E352">
        <v>17.68</v>
      </c>
      <c r="F352">
        <v>53.61</v>
      </c>
      <c r="G352">
        <v>0</v>
      </c>
      <c r="H352">
        <v>76.150000000000006</v>
      </c>
      <c r="I352">
        <v>0.68</v>
      </c>
      <c r="J352">
        <f t="shared" si="6"/>
        <v>111.98529411764706</v>
      </c>
      <c r="K352">
        <v>3.09</v>
      </c>
      <c r="L352">
        <v>3.09</v>
      </c>
      <c r="M352">
        <v>3.59</v>
      </c>
      <c r="N352">
        <v>3.95</v>
      </c>
      <c r="O352">
        <v>3.95</v>
      </c>
      <c r="P352">
        <v>4.53</v>
      </c>
      <c r="Q352">
        <v>4.53</v>
      </c>
      <c r="R352">
        <v>5.1100000000000003</v>
      </c>
      <c r="S352">
        <v>5.59</v>
      </c>
      <c r="T352">
        <v>7.2</v>
      </c>
      <c r="U352">
        <v>0</v>
      </c>
      <c r="V352">
        <v>0</v>
      </c>
      <c r="W352">
        <v>2.67</v>
      </c>
      <c r="X352">
        <v>28.02</v>
      </c>
      <c r="Y352">
        <v>53.61</v>
      </c>
      <c r="Z352">
        <v>70.7</v>
      </c>
      <c r="AA352">
        <v>73.77</v>
      </c>
      <c r="AB352">
        <v>75.03</v>
      </c>
      <c r="AC352">
        <v>76.16</v>
      </c>
      <c r="AD352">
        <v>76.16</v>
      </c>
      <c r="AE352">
        <v>76.16</v>
      </c>
      <c r="AF352">
        <v>76.16</v>
      </c>
      <c r="AG352">
        <v>76.16</v>
      </c>
      <c r="AH352">
        <v>680000</v>
      </c>
      <c r="AI352">
        <v>8600</v>
      </c>
      <c r="AJ352">
        <v>598</v>
      </c>
      <c r="AK352" t="s">
        <v>130</v>
      </c>
      <c r="AL352" t="s">
        <v>468</v>
      </c>
      <c r="AM352">
        <v>1</v>
      </c>
      <c r="AN352" s="2" t="s">
        <v>520</v>
      </c>
    </row>
    <row r="353" spans="1:40">
      <c r="A353">
        <v>575</v>
      </c>
      <c r="B353" s="40" t="s">
        <v>474</v>
      </c>
      <c r="C353">
        <v>0</v>
      </c>
      <c r="D353">
        <v>13.58</v>
      </c>
      <c r="E353">
        <v>14.48</v>
      </c>
      <c r="F353">
        <v>3.7</v>
      </c>
      <c r="G353">
        <v>0</v>
      </c>
      <c r="H353">
        <v>31.76</v>
      </c>
      <c r="I353">
        <v>0.65</v>
      </c>
      <c r="J353">
        <f t="shared" si="6"/>
        <v>48.861538461538466</v>
      </c>
      <c r="K353">
        <v>4.25</v>
      </c>
      <c r="L353">
        <v>6.1</v>
      </c>
      <c r="M353">
        <v>7.3</v>
      </c>
      <c r="N353">
        <v>8.33</v>
      </c>
      <c r="O353">
        <v>9.64</v>
      </c>
      <c r="P353">
        <v>10.5</v>
      </c>
      <c r="Q353">
        <v>10.5</v>
      </c>
      <c r="R353">
        <v>14.95</v>
      </c>
      <c r="S353">
        <v>14.95</v>
      </c>
      <c r="T353">
        <v>20.48</v>
      </c>
      <c r="U353">
        <v>0</v>
      </c>
      <c r="V353">
        <v>0</v>
      </c>
      <c r="W353">
        <v>0</v>
      </c>
      <c r="X353">
        <v>0</v>
      </c>
      <c r="Y353">
        <v>2.2599999999999998</v>
      </c>
      <c r="Z353">
        <v>4.8099999999999996</v>
      </c>
      <c r="AA353">
        <v>5.67</v>
      </c>
      <c r="AB353">
        <v>8.77</v>
      </c>
      <c r="AC353">
        <v>11.61</v>
      </c>
      <c r="AD353">
        <v>14.43</v>
      </c>
      <c r="AE353">
        <v>16.09</v>
      </c>
      <c r="AF353">
        <v>23.22</v>
      </c>
      <c r="AG353">
        <v>23.22</v>
      </c>
      <c r="AH353">
        <v>650000</v>
      </c>
      <c r="AI353">
        <v>10800</v>
      </c>
      <c r="AJ353">
        <v>575</v>
      </c>
      <c r="AK353" t="s">
        <v>130</v>
      </c>
      <c r="AL353" t="s">
        <v>468</v>
      </c>
      <c r="AM353">
        <v>3</v>
      </c>
      <c r="AN353" s="2" t="s">
        <v>520</v>
      </c>
    </row>
    <row r="354" spans="1:40">
      <c r="A354">
        <v>593</v>
      </c>
      <c r="B354" s="39" t="s">
        <v>473</v>
      </c>
      <c r="C354">
        <v>0</v>
      </c>
      <c r="D354">
        <v>13.41</v>
      </c>
      <c r="E354">
        <v>8.4700000000000006</v>
      </c>
      <c r="F354">
        <v>7.61</v>
      </c>
      <c r="G354">
        <v>0</v>
      </c>
      <c r="H354">
        <v>29.48</v>
      </c>
      <c r="I354">
        <v>0.62</v>
      </c>
      <c r="J354">
        <f t="shared" si="6"/>
        <v>47.548387096774192</v>
      </c>
      <c r="K354">
        <v>3.75</v>
      </c>
      <c r="L354">
        <v>4.2</v>
      </c>
      <c r="M354">
        <v>5.31</v>
      </c>
      <c r="N354">
        <v>5.96</v>
      </c>
      <c r="O354">
        <v>7.52</v>
      </c>
      <c r="P354">
        <v>8.6999999999999993</v>
      </c>
      <c r="Q354">
        <v>9.15</v>
      </c>
      <c r="R354">
        <v>11.41</v>
      </c>
      <c r="S354">
        <v>11.41</v>
      </c>
      <c r="T354">
        <v>17.78</v>
      </c>
      <c r="U354">
        <v>0</v>
      </c>
      <c r="V354">
        <v>0</v>
      </c>
      <c r="W354">
        <v>0</v>
      </c>
      <c r="X354">
        <v>2.54</v>
      </c>
      <c r="Y354">
        <v>6.4</v>
      </c>
      <c r="Z354">
        <v>10.39</v>
      </c>
      <c r="AA354">
        <v>10.39</v>
      </c>
      <c r="AB354">
        <v>14.37</v>
      </c>
      <c r="AC354">
        <v>17.07</v>
      </c>
      <c r="AD354">
        <v>17.940000000000001</v>
      </c>
      <c r="AE354">
        <v>20.92</v>
      </c>
      <c r="AF354">
        <v>20.92</v>
      </c>
      <c r="AG354">
        <v>26.91</v>
      </c>
      <c r="AH354">
        <v>620000</v>
      </c>
      <c r="AI354">
        <v>9800</v>
      </c>
      <c r="AJ354">
        <v>593</v>
      </c>
      <c r="AK354" t="s">
        <v>130</v>
      </c>
      <c r="AL354" t="s">
        <v>468</v>
      </c>
      <c r="AM354">
        <v>3</v>
      </c>
      <c r="AN354" s="2" t="s">
        <v>520</v>
      </c>
    </row>
    <row r="355" spans="1:40">
      <c r="A355">
        <v>541</v>
      </c>
      <c r="B355" s="40" t="s">
        <v>475</v>
      </c>
      <c r="C355">
        <v>0</v>
      </c>
      <c r="D355">
        <v>15.32</v>
      </c>
      <c r="E355">
        <v>9.07</v>
      </c>
      <c r="F355">
        <v>0</v>
      </c>
      <c r="G355">
        <v>0</v>
      </c>
      <c r="H355">
        <v>24.39</v>
      </c>
      <c r="I355">
        <v>0.6</v>
      </c>
      <c r="J355">
        <f t="shared" si="6"/>
        <v>40.650000000000006</v>
      </c>
      <c r="K355">
        <v>7.5</v>
      </c>
      <c r="L355">
        <v>8.19</v>
      </c>
      <c r="M355">
        <v>9.49</v>
      </c>
      <c r="N355">
        <v>11.35</v>
      </c>
      <c r="O355">
        <v>14.21</v>
      </c>
      <c r="P355">
        <v>14.21</v>
      </c>
      <c r="Q355">
        <v>14.21</v>
      </c>
      <c r="R355">
        <v>23.99</v>
      </c>
      <c r="S355">
        <v>23.99</v>
      </c>
      <c r="T355">
        <v>23.99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0.81</v>
      </c>
      <c r="AC355">
        <v>5.07</v>
      </c>
      <c r="AD355">
        <v>7.75</v>
      </c>
      <c r="AE355">
        <v>9.5299999999999994</v>
      </c>
      <c r="AF355">
        <v>12.06</v>
      </c>
      <c r="AG355">
        <v>12.06</v>
      </c>
      <c r="AH355">
        <v>600000</v>
      </c>
      <c r="AI355">
        <v>11800</v>
      </c>
      <c r="AJ355">
        <v>541</v>
      </c>
      <c r="AK355" t="s">
        <v>130</v>
      </c>
      <c r="AL355" t="s">
        <v>468</v>
      </c>
      <c r="AM355">
        <v>3</v>
      </c>
      <c r="AN355" s="2" t="s">
        <v>520</v>
      </c>
    </row>
    <row r="356" spans="1:40">
      <c r="A356">
        <v>551</v>
      </c>
      <c r="B356" s="39" t="s">
        <v>476</v>
      </c>
      <c r="C356">
        <v>0</v>
      </c>
      <c r="D356">
        <v>10.74</v>
      </c>
      <c r="E356">
        <v>7.89</v>
      </c>
      <c r="F356">
        <v>0</v>
      </c>
      <c r="G356">
        <v>0</v>
      </c>
      <c r="H356">
        <v>18.64</v>
      </c>
      <c r="I356">
        <v>0.44</v>
      </c>
      <c r="J356">
        <f t="shared" si="6"/>
        <v>42.363636363636367</v>
      </c>
      <c r="K356">
        <v>13</v>
      </c>
      <c r="L356">
        <v>14.59</v>
      </c>
      <c r="M356">
        <v>14.59</v>
      </c>
      <c r="N356">
        <v>16.3</v>
      </c>
      <c r="O356">
        <v>16.3</v>
      </c>
      <c r="P356">
        <v>16.3</v>
      </c>
      <c r="Q356">
        <v>20.04</v>
      </c>
      <c r="R356">
        <v>20.04</v>
      </c>
      <c r="S356">
        <v>20.04</v>
      </c>
      <c r="T356">
        <v>26.18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6.81</v>
      </c>
      <c r="AH356">
        <v>440000</v>
      </c>
      <c r="AI356">
        <v>5800</v>
      </c>
      <c r="AJ356">
        <v>551</v>
      </c>
      <c r="AK356" t="s">
        <v>130</v>
      </c>
      <c r="AL356" t="s">
        <v>468</v>
      </c>
      <c r="AM356">
        <v>3</v>
      </c>
      <c r="AN356" s="2" t="s">
        <v>520</v>
      </c>
    </row>
    <row r="357" spans="1:40">
      <c r="A357">
        <v>586</v>
      </c>
      <c r="B357" s="40" t="s">
        <v>477</v>
      </c>
      <c r="C357">
        <v>0</v>
      </c>
      <c r="D357">
        <v>5.63</v>
      </c>
      <c r="E357">
        <v>4.51</v>
      </c>
      <c r="F357">
        <v>0</v>
      </c>
      <c r="G357">
        <v>0</v>
      </c>
      <c r="H357">
        <v>10.14</v>
      </c>
      <c r="I357">
        <v>0.27</v>
      </c>
      <c r="J357">
        <f t="shared" si="6"/>
        <v>37.555555555555557</v>
      </c>
      <c r="K357">
        <v>11</v>
      </c>
      <c r="L357">
        <v>13.22</v>
      </c>
      <c r="M357">
        <v>15.56</v>
      </c>
      <c r="N357">
        <v>15.56</v>
      </c>
      <c r="O357">
        <v>19.64</v>
      </c>
      <c r="P357">
        <v>19.64</v>
      </c>
      <c r="Q357">
        <v>25.11</v>
      </c>
      <c r="R357">
        <v>25.11</v>
      </c>
      <c r="S357">
        <v>25.11</v>
      </c>
      <c r="T357">
        <v>25.11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1.44</v>
      </c>
      <c r="AG357">
        <v>4.96</v>
      </c>
      <c r="AH357">
        <v>270000</v>
      </c>
      <c r="AI357">
        <v>4600</v>
      </c>
      <c r="AJ357">
        <v>586</v>
      </c>
      <c r="AK357" t="s">
        <v>130</v>
      </c>
      <c r="AL357" t="s">
        <v>468</v>
      </c>
      <c r="AM357">
        <v>3</v>
      </c>
      <c r="AN357" s="2" t="s">
        <v>520</v>
      </c>
    </row>
    <row r="358" spans="1:40">
      <c r="A358">
        <v>553</v>
      </c>
      <c r="B358" s="39" t="s">
        <v>478</v>
      </c>
      <c r="C358">
        <v>0</v>
      </c>
      <c r="D358">
        <v>4.72</v>
      </c>
      <c r="E358">
        <v>2.57</v>
      </c>
      <c r="F358">
        <v>2.88</v>
      </c>
      <c r="G358">
        <v>0</v>
      </c>
      <c r="H358">
        <v>10.16</v>
      </c>
      <c r="I358">
        <v>0.21</v>
      </c>
      <c r="J358">
        <f t="shared" si="6"/>
        <v>48.380952380952387</v>
      </c>
      <c r="K358">
        <v>0</v>
      </c>
      <c r="L358">
        <v>6.5</v>
      </c>
      <c r="M358">
        <v>7.38</v>
      </c>
      <c r="N358">
        <v>7.91</v>
      </c>
      <c r="O358">
        <v>8.49</v>
      </c>
      <c r="P358">
        <v>10.19</v>
      </c>
      <c r="Q358">
        <v>10.19</v>
      </c>
      <c r="R358">
        <v>10.19</v>
      </c>
      <c r="S358">
        <v>10.19</v>
      </c>
      <c r="T358">
        <v>21.27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1.61</v>
      </c>
      <c r="AB358">
        <v>3.83</v>
      </c>
      <c r="AC358">
        <v>4.72</v>
      </c>
      <c r="AD358">
        <v>5.45</v>
      </c>
      <c r="AE358">
        <v>5.85</v>
      </c>
      <c r="AF358">
        <v>5.85</v>
      </c>
      <c r="AG358">
        <v>5.85</v>
      </c>
      <c r="AH358">
        <v>210000</v>
      </c>
      <c r="AI358">
        <v>4200</v>
      </c>
      <c r="AJ358">
        <v>553</v>
      </c>
      <c r="AK358" t="s">
        <v>130</v>
      </c>
      <c r="AL358" t="s">
        <v>468</v>
      </c>
      <c r="AM358">
        <v>3</v>
      </c>
      <c r="AN358" s="2" t="s">
        <v>520</v>
      </c>
    </row>
    <row r="359" spans="1:40">
      <c r="A359">
        <v>477</v>
      </c>
      <c r="B359" s="39" t="s">
        <v>479</v>
      </c>
      <c r="C359">
        <v>0</v>
      </c>
      <c r="D359">
        <v>0.71</v>
      </c>
      <c r="E359">
        <v>10.15</v>
      </c>
      <c r="F359">
        <v>14.71</v>
      </c>
      <c r="G359">
        <v>0</v>
      </c>
      <c r="H359">
        <v>25.57</v>
      </c>
      <c r="I359">
        <v>0.24</v>
      </c>
      <c r="J359">
        <f t="shared" si="6"/>
        <v>106.54166666666667</v>
      </c>
      <c r="K359">
        <v>0</v>
      </c>
      <c r="L359">
        <v>4.25</v>
      </c>
      <c r="M359">
        <v>4.25</v>
      </c>
      <c r="N359">
        <v>4.4400000000000004</v>
      </c>
      <c r="O359">
        <v>4.4400000000000004</v>
      </c>
      <c r="P359">
        <v>4.8099999999999996</v>
      </c>
      <c r="Q359">
        <v>4.8099999999999996</v>
      </c>
      <c r="R359">
        <v>5.2</v>
      </c>
      <c r="S359">
        <v>5.62</v>
      </c>
      <c r="T359">
        <v>6.16</v>
      </c>
      <c r="U359">
        <v>0</v>
      </c>
      <c r="V359">
        <v>0</v>
      </c>
      <c r="W359">
        <v>0</v>
      </c>
      <c r="X359">
        <v>0</v>
      </c>
      <c r="Y359">
        <v>14.71</v>
      </c>
      <c r="Z359">
        <v>23.83</v>
      </c>
      <c r="AA359">
        <v>25.57</v>
      </c>
      <c r="AB359">
        <v>25.57</v>
      </c>
      <c r="AC359">
        <v>25.57</v>
      </c>
      <c r="AD359">
        <v>25.57</v>
      </c>
      <c r="AE359">
        <v>25.57</v>
      </c>
      <c r="AF359">
        <v>25.57</v>
      </c>
      <c r="AG359">
        <v>25.57</v>
      </c>
      <c r="AH359">
        <v>240000</v>
      </c>
      <c r="AI359">
        <v>4600</v>
      </c>
      <c r="AJ359">
        <v>477</v>
      </c>
      <c r="AK359" t="s">
        <v>130</v>
      </c>
      <c r="AL359" t="s">
        <v>468</v>
      </c>
      <c r="AM359">
        <v>1</v>
      </c>
      <c r="AN359" s="2" t="s">
        <v>520</v>
      </c>
    </row>
    <row r="360" spans="1:40">
      <c r="A360">
        <v>584</v>
      </c>
      <c r="B360" s="39" t="s">
        <v>480</v>
      </c>
      <c r="C360">
        <v>0</v>
      </c>
      <c r="D360">
        <v>0.77</v>
      </c>
      <c r="E360">
        <v>1.95</v>
      </c>
      <c r="F360">
        <v>8.5399999999999991</v>
      </c>
      <c r="G360">
        <v>3.25</v>
      </c>
      <c r="H360">
        <v>14.51</v>
      </c>
      <c r="I360">
        <v>0.1</v>
      </c>
      <c r="J360">
        <f t="shared" si="6"/>
        <v>145.1</v>
      </c>
      <c r="K360">
        <v>0</v>
      </c>
      <c r="L360">
        <v>0</v>
      </c>
      <c r="M360">
        <v>2.4</v>
      </c>
      <c r="N360">
        <v>2.4</v>
      </c>
      <c r="O360">
        <v>2.78</v>
      </c>
      <c r="P360">
        <v>3.05</v>
      </c>
      <c r="Q360">
        <v>3.38</v>
      </c>
      <c r="R360">
        <v>3.38</v>
      </c>
      <c r="S360">
        <v>4.1100000000000003</v>
      </c>
      <c r="T360">
        <v>4.46</v>
      </c>
      <c r="U360">
        <v>0</v>
      </c>
      <c r="V360">
        <v>0</v>
      </c>
      <c r="W360">
        <v>5.88</v>
      </c>
      <c r="X360">
        <v>11.79</v>
      </c>
      <c r="Y360">
        <v>13.74</v>
      </c>
      <c r="Z360">
        <v>13.74</v>
      </c>
      <c r="AA360">
        <v>14.51</v>
      </c>
      <c r="AB360">
        <v>14.51</v>
      </c>
      <c r="AC360">
        <v>14.51</v>
      </c>
      <c r="AD360">
        <v>14.51</v>
      </c>
      <c r="AE360">
        <v>14.51</v>
      </c>
      <c r="AF360">
        <v>14.51</v>
      </c>
      <c r="AG360">
        <v>14.51</v>
      </c>
      <c r="AH360">
        <v>100000</v>
      </c>
      <c r="AI360">
        <v>2000</v>
      </c>
      <c r="AJ360">
        <v>584</v>
      </c>
      <c r="AK360" t="s">
        <v>130</v>
      </c>
      <c r="AL360" t="s">
        <v>468</v>
      </c>
      <c r="AM360">
        <v>1</v>
      </c>
      <c r="AN360" s="2" t="s">
        <v>520</v>
      </c>
    </row>
    <row r="361" spans="1:40">
      <c r="A361">
        <v>459</v>
      </c>
      <c r="B361" s="40" t="s">
        <v>481</v>
      </c>
      <c r="C361">
        <v>3.9</v>
      </c>
      <c r="D361">
        <v>57.77</v>
      </c>
      <c r="E361">
        <v>233.84</v>
      </c>
      <c r="F361">
        <v>288.86</v>
      </c>
      <c r="G361">
        <v>136.66999999999999</v>
      </c>
      <c r="H361">
        <v>721.04</v>
      </c>
      <c r="I361">
        <v>6.97</v>
      </c>
      <c r="J361">
        <f t="shared" si="6"/>
        <v>103.44906743185079</v>
      </c>
      <c r="K361">
        <v>1.51</v>
      </c>
      <c r="L361">
        <v>1.88</v>
      </c>
      <c r="M361">
        <v>2.33</v>
      </c>
      <c r="N361">
        <v>2.93</v>
      </c>
      <c r="O361">
        <v>3.2</v>
      </c>
      <c r="P361">
        <v>3.69</v>
      </c>
      <c r="Q361">
        <v>4.07</v>
      </c>
      <c r="R361">
        <v>4.38</v>
      </c>
      <c r="S361">
        <v>5.33</v>
      </c>
      <c r="T361">
        <v>8.7799999999999994</v>
      </c>
      <c r="U361">
        <v>0</v>
      </c>
      <c r="V361">
        <v>108.92</v>
      </c>
      <c r="W361">
        <v>278.91000000000003</v>
      </c>
      <c r="X361">
        <v>419.4</v>
      </c>
      <c r="Y361">
        <v>614.86</v>
      </c>
      <c r="Z361">
        <v>666</v>
      </c>
      <c r="AA361">
        <v>683.08</v>
      </c>
      <c r="AB361">
        <v>708.4</v>
      </c>
      <c r="AC361">
        <v>721.04</v>
      </c>
      <c r="AD361">
        <v>721.04</v>
      </c>
      <c r="AE361">
        <v>721.04</v>
      </c>
      <c r="AF361">
        <v>721.04</v>
      </c>
      <c r="AG361">
        <v>721.04</v>
      </c>
      <c r="AH361">
        <v>6969999.9900000002</v>
      </c>
      <c r="AI361">
        <v>29600</v>
      </c>
      <c r="AJ361">
        <v>459</v>
      </c>
      <c r="AK361" t="s">
        <v>130</v>
      </c>
      <c r="AL361" t="s">
        <v>482</v>
      </c>
      <c r="AM361">
        <v>1</v>
      </c>
      <c r="AN361" s="2" t="s">
        <v>521</v>
      </c>
    </row>
    <row r="362" spans="1:40">
      <c r="A362">
        <v>471</v>
      </c>
      <c r="B362" s="39" t="s">
        <v>483</v>
      </c>
      <c r="C362">
        <v>0.7</v>
      </c>
      <c r="D362">
        <v>66.41</v>
      </c>
      <c r="E362">
        <v>140.38999999999999</v>
      </c>
      <c r="F362">
        <v>55.29</v>
      </c>
      <c r="G362">
        <v>13.85</v>
      </c>
      <c r="H362">
        <v>276.63</v>
      </c>
      <c r="I362">
        <v>4.29</v>
      </c>
      <c r="J362">
        <f t="shared" si="6"/>
        <v>64.48251748251748</v>
      </c>
      <c r="K362">
        <v>2.95</v>
      </c>
      <c r="L362">
        <v>3.36</v>
      </c>
      <c r="M362">
        <v>4.08</v>
      </c>
      <c r="N362">
        <v>4.66</v>
      </c>
      <c r="O362">
        <v>5.65</v>
      </c>
      <c r="P362">
        <v>6.16</v>
      </c>
      <c r="Q362">
        <v>7.33</v>
      </c>
      <c r="R362">
        <v>8.0500000000000007</v>
      </c>
      <c r="S362">
        <v>10.33</v>
      </c>
      <c r="T362">
        <v>17.21</v>
      </c>
      <c r="U362">
        <v>0</v>
      </c>
      <c r="V362">
        <v>0</v>
      </c>
      <c r="W362">
        <v>25.56</v>
      </c>
      <c r="X362">
        <v>63.42</v>
      </c>
      <c r="Y362">
        <v>93.5</v>
      </c>
      <c r="Z362">
        <v>132.54</v>
      </c>
      <c r="AA362">
        <v>177.71</v>
      </c>
      <c r="AB362">
        <v>187.51</v>
      </c>
      <c r="AC362">
        <v>201.01</v>
      </c>
      <c r="AD362">
        <v>201.01</v>
      </c>
      <c r="AE362">
        <v>232.34</v>
      </c>
      <c r="AF362">
        <v>259.24</v>
      </c>
      <c r="AG362">
        <v>276.63</v>
      </c>
      <c r="AH362">
        <v>4290000</v>
      </c>
      <c r="AI362">
        <v>41800</v>
      </c>
      <c r="AJ362">
        <v>471</v>
      </c>
      <c r="AK362" t="s">
        <v>130</v>
      </c>
      <c r="AL362" t="s">
        <v>482</v>
      </c>
      <c r="AM362">
        <v>2</v>
      </c>
      <c r="AN362" s="2" t="s">
        <v>521</v>
      </c>
    </row>
    <row r="363" spans="1:40">
      <c r="A363">
        <v>504</v>
      </c>
      <c r="B363" s="39" t="s">
        <v>484</v>
      </c>
      <c r="C363">
        <v>0.87</v>
      </c>
      <c r="D363">
        <v>50.99</v>
      </c>
      <c r="E363">
        <v>122.22</v>
      </c>
      <c r="F363">
        <v>75.459999999999994</v>
      </c>
      <c r="G363">
        <v>7.49</v>
      </c>
      <c r="H363">
        <v>257.04000000000002</v>
      </c>
      <c r="I363">
        <v>3.81</v>
      </c>
      <c r="J363">
        <f t="shared" si="6"/>
        <v>67.464566929133866</v>
      </c>
      <c r="K363">
        <v>3.27</v>
      </c>
      <c r="L363">
        <v>3.78</v>
      </c>
      <c r="M363">
        <v>4.3499999999999996</v>
      </c>
      <c r="N363">
        <v>5.25</v>
      </c>
      <c r="O363">
        <v>5.8</v>
      </c>
      <c r="P363">
        <v>6.43</v>
      </c>
      <c r="Q363">
        <v>7.06</v>
      </c>
      <c r="R363">
        <v>8.4600000000000009</v>
      </c>
      <c r="S363">
        <v>10.029999999999999</v>
      </c>
      <c r="T363">
        <v>16.190000000000001</v>
      </c>
      <c r="U363">
        <v>0</v>
      </c>
      <c r="V363">
        <v>0</v>
      </c>
      <c r="W363">
        <v>6.82</v>
      </c>
      <c r="X363">
        <v>45.13</v>
      </c>
      <c r="Y363">
        <v>81.95</v>
      </c>
      <c r="Z363">
        <v>124.07</v>
      </c>
      <c r="AA363">
        <v>166.89</v>
      </c>
      <c r="AB363">
        <v>182.44</v>
      </c>
      <c r="AC363">
        <v>199.77</v>
      </c>
      <c r="AD363">
        <v>199.77</v>
      </c>
      <c r="AE363">
        <v>220.72</v>
      </c>
      <c r="AF363">
        <v>243.68</v>
      </c>
      <c r="AG363">
        <v>257.04000000000002</v>
      </c>
      <c r="AH363">
        <v>3810000</v>
      </c>
      <c r="AI363">
        <v>34800</v>
      </c>
      <c r="AJ363">
        <v>504</v>
      </c>
      <c r="AK363" t="s">
        <v>130</v>
      </c>
      <c r="AL363" t="s">
        <v>482</v>
      </c>
      <c r="AM363">
        <v>2</v>
      </c>
      <c r="AN363" s="2" t="s">
        <v>521</v>
      </c>
    </row>
    <row r="364" spans="1:40">
      <c r="A364">
        <v>530</v>
      </c>
      <c r="B364" s="40" t="s">
        <v>485</v>
      </c>
      <c r="C364">
        <v>1.24</v>
      </c>
      <c r="D364">
        <v>35.58</v>
      </c>
      <c r="E364">
        <v>85.18</v>
      </c>
      <c r="F364">
        <v>211.39</v>
      </c>
      <c r="G364">
        <v>43.22</v>
      </c>
      <c r="H364">
        <v>376.62</v>
      </c>
      <c r="I364">
        <v>3.58</v>
      </c>
      <c r="J364">
        <f t="shared" si="6"/>
        <v>105.20111731843575</v>
      </c>
      <c r="K364">
        <v>1.1000000000000001</v>
      </c>
      <c r="L364">
        <v>2.31</v>
      </c>
      <c r="M364">
        <v>2.76</v>
      </c>
      <c r="N364">
        <v>3.1</v>
      </c>
      <c r="O364">
        <v>3.48</v>
      </c>
      <c r="P364">
        <v>3.96</v>
      </c>
      <c r="Q364">
        <v>4.34</v>
      </c>
      <c r="R364">
        <v>4.74</v>
      </c>
      <c r="S364">
        <v>5.66</v>
      </c>
      <c r="T364">
        <v>9.25</v>
      </c>
      <c r="U364">
        <v>20.85</v>
      </c>
      <c r="V364">
        <v>47.06</v>
      </c>
      <c r="W364">
        <v>99.48</v>
      </c>
      <c r="X364">
        <v>222.69</v>
      </c>
      <c r="Y364">
        <v>309.67</v>
      </c>
      <c r="Z364">
        <v>335.54</v>
      </c>
      <c r="AA364">
        <v>356.85</v>
      </c>
      <c r="AB364">
        <v>369.51</v>
      </c>
      <c r="AC364">
        <v>369.51</v>
      </c>
      <c r="AD364">
        <v>376.62</v>
      </c>
      <c r="AE364">
        <v>376.62</v>
      </c>
      <c r="AF364">
        <v>376.62</v>
      </c>
      <c r="AG364">
        <v>376.62</v>
      </c>
      <c r="AH364">
        <v>3580000</v>
      </c>
      <c r="AI364">
        <v>24400</v>
      </c>
      <c r="AJ364">
        <v>530</v>
      </c>
      <c r="AK364" t="s">
        <v>130</v>
      </c>
      <c r="AL364" t="s">
        <v>482</v>
      </c>
      <c r="AM364">
        <v>1</v>
      </c>
      <c r="AN364" s="2" t="s">
        <v>521</v>
      </c>
    </row>
    <row r="365" spans="1:40">
      <c r="A365">
        <v>456</v>
      </c>
      <c r="B365" s="39" t="s">
        <v>486</v>
      </c>
      <c r="C365">
        <v>0.82</v>
      </c>
      <c r="D365">
        <v>21.56</v>
      </c>
      <c r="E365">
        <v>42.09</v>
      </c>
      <c r="F365">
        <v>8.68</v>
      </c>
      <c r="G365">
        <v>0</v>
      </c>
      <c r="H365">
        <v>73.150000000000006</v>
      </c>
      <c r="I365">
        <v>1.3</v>
      </c>
      <c r="J365">
        <f t="shared" si="6"/>
        <v>56.269230769230774</v>
      </c>
      <c r="K365">
        <v>4.75</v>
      </c>
      <c r="L365">
        <v>5.1100000000000003</v>
      </c>
      <c r="M365">
        <v>5.66</v>
      </c>
      <c r="N365">
        <v>6.55</v>
      </c>
      <c r="O365">
        <v>6.93</v>
      </c>
      <c r="P365">
        <v>7.8</v>
      </c>
      <c r="Q365">
        <v>9.36</v>
      </c>
      <c r="R365">
        <v>11.33</v>
      </c>
      <c r="S365">
        <v>11.33</v>
      </c>
      <c r="T365">
        <v>20.58</v>
      </c>
      <c r="U365">
        <v>0</v>
      </c>
      <c r="V365">
        <v>0</v>
      </c>
      <c r="W365">
        <v>0</v>
      </c>
      <c r="X365">
        <v>0</v>
      </c>
      <c r="Y365">
        <v>10.94</v>
      </c>
      <c r="Z365">
        <v>19.420000000000002</v>
      </c>
      <c r="AA365">
        <v>32.43</v>
      </c>
      <c r="AB365">
        <v>41.34</v>
      </c>
      <c r="AC365">
        <v>45.69</v>
      </c>
      <c r="AD365">
        <v>50.98</v>
      </c>
      <c r="AE365">
        <v>58.32</v>
      </c>
      <c r="AF365">
        <v>58.32</v>
      </c>
      <c r="AG365">
        <v>72.989999999999995</v>
      </c>
      <c r="AH365">
        <v>1300000</v>
      </c>
      <c r="AI365">
        <v>12400</v>
      </c>
      <c r="AJ365">
        <v>456</v>
      </c>
      <c r="AK365" t="s">
        <v>130</v>
      </c>
      <c r="AL365" t="s">
        <v>482</v>
      </c>
      <c r="AM365">
        <v>2</v>
      </c>
      <c r="AN365" s="2" t="s">
        <v>521</v>
      </c>
    </row>
    <row r="366" spans="1:40">
      <c r="A366">
        <v>479</v>
      </c>
      <c r="B366" s="39" t="s">
        <v>487</v>
      </c>
      <c r="C366">
        <v>0</v>
      </c>
      <c r="D366">
        <v>9.3699999999999992</v>
      </c>
      <c r="E366">
        <v>41.38</v>
      </c>
      <c r="F366">
        <v>2.5299999999999998</v>
      </c>
      <c r="G366">
        <v>13.48</v>
      </c>
      <c r="H366">
        <v>66.75</v>
      </c>
      <c r="I366">
        <v>0.86</v>
      </c>
      <c r="J366">
        <f t="shared" si="6"/>
        <v>77.616279069767444</v>
      </c>
      <c r="K366">
        <v>0</v>
      </c>
      <c r="L366">
        <v>0.9</v>
      </c>
      <c r="M366">
        <v>2.16</v>
      </c>
      <c r="N366">
        <v>3.14</v>
      </c>
      <c r="O366">
        <v>4.55</v>
      </c>
      <c r="P366">
        <v>4.55</v>
      </c>
      <c r="Q366">
        <v>5.88</v>
      </c>
      <c r="R366">
        <v>6.52</v>
      </c>
      <c r="S366">
        <v>7.58</v>
      </c>
      <c r="T366">
        <v>10.55</v>
      </c>
      <c r="U366">
        <v>9.83</v>
      </c>
      <c r="V366">
        <v>16.010000000000002</v>
      </c>
      <c r="W366">
        <v>17.14</v>
      </c>
      <c r="X366">
        <v>27.14</v>
      </c>
      <c r="Y366">
        <v>32.869999999999997</v>
      </c>
      <c r="Z366">
        <v>44.95</v>
      </c>
      <c r="AA366">
        <v>50.67</v>
      </c>
      <c r="AB366">
        <v>55.83</v>
      </c>
      <c r="AC366">
        <v>55.83</v>
      </c>
      <c r="AD366">
        <v>62.4</v>
      </c>
      <c r="AE366">
        <v>64.819999999999993</v>
      </c>
      <c r="AF366">
        <v>66.75</v>
      </c>
      <c r="AG366">
        <v>66.75</v>
      </c>
      <c r="AH366">
        <v>860000</v>
      </c>
      <c r="AI366">
        <v>9600</v>
      </c>
      <c r="AJ366">
        <v>479</v>
      </c>
      <c r="AK366" t="s">
        <v>130</v>
      </c>
      <c r="AL366" t="s">
        <v>482</v>
      </c>
      <c r="AM366">
        <v>1</v>
      </c>
      <c r="AN366" s="2" t="s">
        <v>521</v>
      </c>
    </row>
    <row r="367" spans="1:40">
      <c r="A367">
        <v>499</v>
      </c>
      <c r="B367" s="40" t="s">
        <v>488</v>
      </c>
      <c r="C367">
        <v>0</v>
      </c>
      <c r="D367">
        <v>18.38</v>
      </c>
      <c r="E367">
        <v>11.53</v>
      </c>
      <c r="F367">
        <v>1.39</v>
      </c>
      <c r="G367">
        <v>0</v>
      </c>
      <c r="H367">
        <v>31.3</v>
      </c>
      <c r="I367">
        <v>0.72</v>
      </c>
      <c r="J367">
        <f t="shared" si="6"/>
        <v>43.472222222222221</v>
      </c>
      <c r="K367">
        <v>6.92</v>
      </c>
      <c r="L367">
        <v>8.18</v>
      </c>
      <c r="M367">
        <v>9.25</v>
      </c>
      <c r="N367">
        <v>10.69</v>
      </c>
      <c r="O367">
        <v>11.32</v>
      </c>
      <c r="P367">
        <v>11.32</v>
      </c>
      <c r="Q367">
        <v>15.82</v>
      </c>
      <c r="R367">
        <v>15.82</v>
      </c>
      <c r="S367">
        <v>21.78</v>
      </c>
      <c r="T367">
        <v>30.86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2.4</v>
      </c>
      <c r="AB367">
        <v>3.15</v>
      </c>
      <c r="AC367">
        <v>5.26</v>
      </c>
      <c r="AD367">
        <v>9.43</v>
      </c>
      <c r="AE367">
        <v>12.86</v>
      </c>
      <c r="AF367">
        <v>12.86</v>
      </c>
      <c r="AG367">
        <v>19.149999999999999</v>
      </c>
      <c r="AH367">
        <v>720000</v>
      </c>
      <c r="AI367">
        <v>12000</v>
      </c>
      <c r="AJ367">
        <v>499</v>
      </c>
      <c r="AK367" t="s">
        <v>130</v>
      </c>
      <c r="AL367" t="s">
        <v>482</v>
      </c>
      <c r="AM367">
        <v>3</v>
      </c>
      <c r="AN367" s="2" t="s">
        <v>521</v>
      </c>
    </row>
    <row r="368" spans="1:40">
      <c r="A368">
        <v>480</v>
      </c>
      <c r="B368" s="40" t="s">
        <v>489</v>
      </c>
      <c r="C368">
        <v>0</v>
      </c>
      <c r="D368">
        <v>10.83</v>
      </c>
      <c r="E368">
        <v>12.81</v>
      </c>
      <c r="F368">
        <v>10.02</v>
      </c>
      <c r="G368">
        <v>4.78</v>
      </c>
      <c r="H368">
        <v>38.44</v>
      </c>
      <c r="I368">
        <v>0.56999999999999995</v>
      </c>
      <c r="J368">
        <f t="shared" si="6"/>
        <v>67.438596491228068</v>
      </c>
      <c r="K368">
        <v>0</v>
      </c>
      <c r="L368">
        <v>2.56</v>
      </c>
      <c r="M368">
        <v>3.33</v>
      </c>
      <c r="N368">
        <v>3.33</v>
      </c>
      <c r="O368">
        <v>5.19</v>
      </c>
      <c r="P368">
        <v>5.49</v>
      </c>
      <c r="Q368">
        <v>7.41</v>
      </c>
      <c r="R368">
        <v>8.64</v>
      </c>
      <c r="S368">
        <v>13.86</v>
      </c>
      <c r="T368">
        <v>13.86</v>
      </c>
      <c r="U368">
        <v>0</v>
      </c>
      <c r="V368">
        <v>4.78</v>
      </c>
      <c r="W368">
        <v>7.5</v>
      </c>
      <c r="X368">
        <v>11.14</v>
      </c>
      <c r="Y368">
        <v>15.88</v>
      </c>
      <c r="Z368">
        <v>20.27</v>
      </c>
      <c r="AA368">
        <v>25.72</v>
      </c>
      <c r="AB368">
        <v>26.74</v>
      </c>
      <c r="AC368">
        <v>28.74</v>
      </c>
      <c r="AD368">
        <v>28.74</v>
      </c>
      <c r="AE368">
        <v>28.74</v>
      </c>
      <c r="AF368">
        <v>34.479999999999997</v>
      </c>
      <c r="AG368">
        <v>34.479999999999997</v>
      </c>
      <c r="AH368">
        <v>570000</v>
      </c>
      <c r="AI368">
        <v>10200</v>
      </c>
      <c r="AJ368">
        <v>480</v>
      </c>
      <c r="AK368" t="s">
        <v>130</v>
      </c>
      <c r="AL368" t="s">
        <v>482</v>
      </c>
      <c r="AM368">
        <v>2</v>
      </c>
      <c r="AN368" s="2" t="s">
        <v>521</v>
      </c>
    </row>
    <row r="369" spans="1:40">
      <c r="A369">
        <v>513</v>
      </c>
      <c r="B369" s="40" t="s">
        <v>490</v>
      </c>
      <c r="C369">
        <v>0</v>
      </c>
      <c r="D369">
        <v>13.76</v>
      </c>
      <c r="E369">
        <v>7.88</v>
      </c>
      <c r="F369">
        <v>1.74</v>
      </c>
      <c r="G369">
        <v>0</v>
      </c>
      <c r="H369">
        <v>23.38</v>
      </c>
      <c r="I369">
        <v>0.56000000000000005</v>
      </c>
      <c r="J369">
        <f t="shared" si="6"/>
        <v>41.749999999999993</v>
      </c>
      <c r="K369">
        <v>7.5</v>
      </c>
      <c r="L369">
        <v>9.1199999999999992</v>
      </c>
      <c r="M369">
        <v>11.09</v>
      </c>
      <c r="N369">
        <v>11.09</v>
      </c>
      <c r="O369">
        <v>17.059999999999999</v>
      </c>
      <c r="P369">
        <v>17.059999999999999</v>
      </c>
      <c r="Q369">
        <v>17.059999999999999</v>
      </c>
      <c r="R369">
        <v>17.059999999999999</v>
      </c>
      <c r="S369">
        <v>26.05</v>
      </c>
      <c r="T369">
        <v>34.799999999999997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1.74</v>
      </c>
      <c r="AC369">
        <v>3.18</v>
      </c>
      <c r="AD369">
        <v>5.43</v>
      </c>
      <c r="AE369">
        <v>6.61</v>
      </c>
      <c r="AF369">
        <v>6.61</v>
      </c>
      <c r="AG369">
        <v>11.58</v>
      </c>
      <c r="AH369">
        <v>560000</v>
      </c>
      <c r="AI369">
        <v>11200</v>
      </c>
      <c r="AJ369">
        <v>513</v>
      </c>
      <c r="AK369" t="s">
        <v>130</v>
      </c>
      <c r="AL369" t="s">
        <v>482</v>
      </c>
      <c r="AM369">
        <v>3</v>
      </c>
      <c r="AN369" s="2" t="s">
        <v>521</v>
      </c>
    </row>
    <row r="370" spans="1:40">
      <c r="A370">
        <v>521</v>
      </c>
      <c r="B370" s="40" t="s">
        <v>491</v>
      </c>
      <c r="C370">
        <v>0</v>
      </c>
      <c r="D370">
        <v>8.43</v>
      </c>
      <c r="E370">
        <v>13.26</v>
      </c>
      <c r="F370">
        <v>1.62</v>
      </c>
      <c r="G370">
        <v>0</v>
      </c>
      <c r="H370">
        <v>23.3</v>
      </c>
      <c r="I370">
        <v>0.47</v>
      </c>
      <c r="J370">
        <f t="shared" si="6"/>
        <v>49.574468085106389</v>
      </c>
      <c r="K370">
        <v>0</v>
      </c>
      <c r="L370">
        <v>8.59</v>
      </c>
      <c r="M370">
        <v>9.26</v>
      </c>
      <c r="N370">
        <v>11.17</v>
      </c>
      <c r="O370">
        <v>11.17</v>
      </c>
      <c r="P370">
        <v>13.82</v>
      </c>
      <c r="Q370">
        <v>13.82</v>
      </c>
      <c r="R370">
        <v>16.190000000000001</v>
      </c>
      <c r="S370">
        <v>16.190000000000001</v>
      </c>
      <c r="T370">
        <v>21.36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3.34</v>
      </c>
      <c r="AC370">
        <v>4.5199999999999996</v>
      </c>
      <c r="AD370">
        <v>5.34</v>
      </c>
      <c r="AE370">
        <v>7.99</v>
      </c>
      <c r="AF370">
        <v>13.05</v>
      </c>
      <c r="AG370">
        <v>16.559999999999999</v>
      </c>
      <c r="AH370">
        <v>470000</v>
      </c>
      <c r="AI370">
        <v>7800</v>
      </c>
      <c r="AJ370">
        <v>521</v>
      </c>
      <c r="AK370" t="s">
        <v>130</v>
      </c>
      <c r="AL370" t="s">
        <v>482</v>
      </c>
      <c r="AM370">
        <v>3</v>
      </c>
      <c r="AN370" s="2" t="s">
        <v>521</v>
      </c>
    </row>
    <row r="371" spans="1:40">
      <c r="A371">
        <v>462</v>
      </c>
      <c r="B371" s="39" t="s">
        <v>492</v>
      </c>
      <c r="C371">
        <v>0</v>
      </c>
      <c r="D371">
        <v>12.29</v>
      </c>
      <c r="E371">
        <v>4.79</v>
      </c>
      <c r="F371">
        <v>0</v>
      </c>
      <c r="G371">
        <v>0</v>
      </c>
      <c r="H371">
        <v>17.09</v>
      </c>
      <c r="I371">
        <v>0.46</v>
      </c>
      <c r="J371">
        <f t="shared" si="6"/>
        <v>37.152173913043477</v>
      </c>
      <c r="K371">
        <v>10.18</v>
      </c>
      <c r="L371">
        <v>14.14</v>
      </c>
      <c r="M371">
        <v>14.14</v>
      </c>
      <c r="N371">
        <v>18.940000000000001</v>
      </c>
      <c r="O371">
        <v>18.940000000000001</v>
      </c>
      <c r="P371">
        <v>18.940000000000001</v>
      </c>
      <c r="Q371">
        <v>30.36</v>
      </c>
      <c r="R371">
        <v>30.36</v>
      </c>
      <c r="S371">
        <v>30.36</v>
      </c>
      <c r="T371">
        <v>30.36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0.68</v>
      </c>
      <c r="AE371">
        <v>1.74</v>
      </c>
      <c r="AF371">
        <v>2.9</v>
      </c>
      <c r="AG371">
        <v>5.2</v>
      </c>
      <c r="AH371">
        <v>460000.01</v>
      </c>
      <c r="AI371">
        <v>11000</v>
      </c>
      <c r="AJ371">
        <v>462</v>
      </c>
      <c r="AK371" t="s">
        <v>130</v>
      </c>
      <c r="AL371" t="s">
        <v>482</v>
      </c>
      <c r="AM371">
        <v>3</v>
      </c>
      <c r="AN371" s="2" t="s">
        <v>521</v>
      </c>
    </row>
    <row r="372" spans="1:40">
      <c r="A372">
        <v>537</v>
      </c>
      <c r="B372" s="40" t="s">
        <v>493</v>
      </c>
      <c r="C372">
        <v>0</v>
      </c>
      <c r="D372">
        <v>8.15</v>
      </c>
      <c r="E372">
        <v>5.65</v>
      </c>
      <c r="F372">
        <v>0</v>
      </c>
      <c r="G372">
        <v>0</v>
      </c>
      <c r="H372">
        <v>13.79</v>
      </c>
      <c r="I372">
        <v>0.37</v>
      </c>
      <c r="J372">
        <f t="shared" si="6"/>
        <v>37.270270270270267</v>
      </c>
      <c r="K372">
        <v>0</v>
      </c>
      <c r="L372">
        <v>8.5</v>
      </c>
      <c r="M372">
        <v>9.75</v>
      </c>
      <c r="N372">
        <v>9.75</v>
      </c>
      <c r="O372">
        <v>14.26</v>
      </c>
      <c r="P372">
        <v>14.26</v>
      </c>
      <c r="Q372">
        <v>14.26</v>
      </c>
      <c r="R372">
        <v>25.66</v>
      </c>
      <c r="S372">
        <v>25.66</v>
      </c>
      <c r="T372">
        <v>25.66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3.98</v>
      </c>
      <c r="AE372">
        <v>3.98</v>
      </c>
      <c r="AF372">
        <v>5.65</v>
      </c>
      <c r="AG372">
        <v>5.65</v>
      </c>
      <c r="AH372">
        <v>370000</v>
      </c>
      <c r="AI372">
        <v>8000</v>
      </c>
      <c r="AJ372">
        <v>537</v>
      </c>
      <c r="AK372" t="s">
        <v>130</v>
      </c>
      <c r="AL372" t="s">
        <v>482</v>
      </c>
      <c r="AM372">
        <v>3</v>
      </c>
      <c r="AN372" s="2" t="s">
        <v>521</v>
      </c>
    </row>
    <row r="373" spans="1:40">
      <c r="A373">
        <v>524</v>
      </c>
      <c r="B373" s="40" t="s">
        <v>494</v>
      </c>
      <c r="C373">
        <v>0</v>
      </c>
      <c r="D373">
        <v>8.86</v>
      </c>
      <c r="E373">
        <v>3.02</v>
      </c>
      <c r="F373">
        <v>0</v>
      </c>
      <c r="G373">
        <v>0</v>
      </c>
      <c r="H373">
        <v>11.89</v>
      </c>
      <c r="I373">
        <v>0.35</v>
      </c>
      <c r="J373">
        <f t="shared" si="6"/>
        <v>33.971428571428575</v>
      </c>
      <c r="K373">
        <v>13.97</v>
      </c>
      <c r="L373">
        <v>13.97</v>
      </c>
      <c r="M373">
        <v>13.97</v>
      </c>
      <c r="N373">
        <v>22.19</v>
      </c>
      <c r="O373">
        <v>22.19</v>
      </c>
      <c r="P373">
        <v>29.2</v>
      </c>
      <c r="Q373">
        <v>29.2</v>
      </c>
      <c r="R373">
        <v>29.2</v>
      </c>
      <c r="S373">
        <v>29.2</v>
      </c>
      <c r="T373">
        <v>29.2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0.99</v>
      </c>
      <c r="AH373">
        <v>350000</v>
      </c>
      <c r="AI373">
        <v>7800</v>
      </c>
      <c r="AJ373">
        <v>524</v>
      </c>
      <c r="AK373" t="s">
        <v>130</v>
      </c>
      <c r="AL373" t="s">
        <v>482</v>
      </c>
      <c r="AM373">
        <v>3</v>
      </c>
      <c r="AN373" s="2" t="s">
        <v>521</v>
      </c>
    </row>
    <row r="374" spans="1:40">
      <c r="A374">
        <v>483</v>
      </c>
      <c r="B374" s="39" t="s">
        <v>495</v>
      </c>
      <c r="C374">
        <v>0</v>
      </c>
      <c r="D374">
        <v>5.26</v>
      </c>
      <c r="E374">
        <v>6.03</v>
      </c>
      <c r="F374">
        <v>0</v>
      </c>
      <c r="G374">
        <v>0</v>
      </c>
      <c r="H374">
        <v>11.3</v>
      </c>
      <c r="I374">
        <v>0.26</v>
      </c>
      <c r="J374">
        <f t="shared" si="6"/>
        <v>43.46153846153846</v>
      </c>
      <c r="K374">
        <v>0</v>
      </c>
      <c r="L374">
        <v>8.5</v>
      </c>
      <c r="M374">
        <v>8.9499999999999993</v>
      </c>
      <c r="N374">
        <v>10.9</v>
      </c>
      <c r="O374">
        <v>10.9</v>
      </c>
      <c r="P374">
        <v>10.9</v>
      </c>
      <c r="Q374">
        <v>16.93</v>
      </c>
      <c r="R374">
        <v>16.93</v>
      </c>
      <c r="S374">
        <v>22.08</v>
      </c>
      <c r="T374">
        <v>22.08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3.02</v>
      </c>
      <c r="AD374">
        <v>3.56</v>
      </c>
      <c r="AE374">
        <v>4.22</v>
      </c>
      <c r="AF374">
        <v>4.22</v>
      </c>
      <c r="AG374">
        <v>7.38</v>
      </c>
      <c r="AH374">
        <v>260000</v>
      </c>
      <c r="AI374">
        <v>5000</v>
      </c>
      <c r="AJ374">
        <v>483</v>
      </c>
      <c r="AK374" t="s">
        <v>130</v>
      </c>
      <c r="AL374" t="s">
        <v>482</v>
      </c>
      <c r="AM374">
        <v>3</v>
      </c>
      <c r="AN374" s="2" t="s">
        <v>521</v>
      </c>
    </row>
    <row r="375" spans="1:40">
      <c r="A375">
        <v>473</v>
      </c>
      <c r="B375" s="40" t="s">
        <v>496</v>
      </c>
      <c r="C375">
        <v>0</v>
      </c>
      <c r="D375">
        <v>5.32</v>
      </c>
      <c r="E375">
        <v>5.53</v>
      </c>
      <c r="F375">
        <v>0</v>
      </c>
      <c r="G375">
        <v>0</v>
      </c>
      <c r="H375">
        <v>10.85</v>
      </c>
      <c r="I375">
        <v>0.25</v>
      </c>
      <c r="J375">
        <f t="shared" si="6"/>
        <v>43.4</v>
      </c>
      <c r="K375">
        <v>9.5</v>
      </c>
      <c r="L375">
        <v>9.5</v>
      </c>
      <c r="M375">
        <v>10.66</v>
      </c>
      <c r="N375">
        <v>11.25</v>
      </c>
      <c r="O375">
        <v>11.25</v>
      </c>
      <c r="P375">
        <v>15.94</v>
      </c>
      <c r="Q375">
        <v>15.94</v>
      </c>
      <c r="R375">
        <v>23.14</v>
      </c>
      <c r="S375">
        <v>23.14</v>
      </c>
      <c r="T375">
        <v>23.14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0.71</v>
      </c>
      <c r="AE375">
        <v>3.61</v>
      </c>
      <c r="AF375">
        <v>3.61</v>
      </c>
      <c r="AG375">
        <v>5.48</v>
      </c>
      <c r="AH375">
        <v>250000</v>
      </c>
      <c r="AI375">
        <v>4400</v>
      </c>
      <c r="AJ375">
        <v>473</v>
      </c>
      <c r="AK375" t="s">
        <v>130</v>
      </c>
      <c r="AL375" t="s">
        <v>482</v>
      </c>
      <c r="AM375">
        <v>3</v>
      </c>
      <c r="AN375" s="2" t="s">
        <v>521</v>
      </c>
    </row>
    <row r="376" spans="1:40">
      <c r="A376">
        <v>466</v>
      </c>
      <c r="B376" s="39" t="s">
        <v>497</v>
      </c>
      <c r="C376">
        <v>0</v>
      </c>
      <c r="D376">
        <v>4.41</v>
      </c>
      <c r="E376">
        <v>6.57</v>
      </c>
      <c r="F376">
        <v>2.65</v>
      </c>
      <c r="G376">
        <v>0</v>
      </c>
      <c r="H376">
        <v>13.63</v>
      </c>
      <c r="I376">
        <v>0.24</v>
      </c>
      <c r="J376">
        <f t="shared" si="6"/>
        <v>56.791666666666671</v>
      </c>
      <c r="K376">
        <v>0</v>
      </c>
      <c r="L376">
        <v>3.75</v>
      </c>
      <c r="M376">
        <v>3.75</v>
      </c>
      <c r="N376">
        <v>5.98</v>
      </c>
      <c r="O376">
        <v>6.98</v>
      </c>
      <c r="P376">
        <v>7.6</v>
      </c>
      <c r="Q376">
        <v>9.69</v>
      </c>
      <c r="R376">
        <v>12.36</v>
      </c>
      <c r="S376">
        <v>12.36</v>
      </c>
      <c r="T376">
        <v>17.87</v>
      </c>
      <c r="U376">
        <v>0</v>
      </c>
      <c r="V376">
        <v>0</v>
      </c>
      <c r="W376">
        <v>0</v>
      </c>
      <c r="X376">
        <v>2.65</v>
      </c>
      <c r="Y376">
        <v>2.65</v>
      </c>
      <c r="Z376">
        <v>5</v>
      </c>
      <c r="AA376">
        <v>6.24</v>
      </c>
      <c r="AB376">
        <v>6.96</v>
      </c>
      <c r="AC376">
        <v>6.96</v>
      </c>
      <c r="AD376">
        <v>8.7100000000000009</v>
      </c>
      <c r="AE376">
        <v>8.7100000000000009</v>
      </c>
      <c r="AF376">
        <v>10.55</v>
      </c>
      <c r="AG376">
        <v>13.63</v>
      </c>
      <c r="AH376">
        <v>240000</v>
      </c>
      <c r="AI376">
        <v>3800</v>
      </c>
      <c r="AJ376">
        <v>466</v>
      </c>
      <c r="AK376" t="s">
        <v>130</v>
      </c>
      <c r="AL376" t="s">
        <v>482</v>
      </c>
      <c r="AM376">
        <v>2</v>
      </c>
      <c r="AN376" s="2" t="s">
        <v>521</v>
      </c>
    </row>
    <row r="377" spans="1:40">
      <c r="A377">
        <v>503</v>
      </c>
      <c r="B377" s="39" t="s">
        <v>498</v>
      </c>
      <c r="C377">
        <v>0</v>
      </c>
      <c r="D377">
        <v>3.27</v>
      </c>
      <c r="E377">
        <v>7.01</v>
      </c>
      <c r="F377">
        <v>0</v>
      </c>
      <c r="G377">
        <v>0</v>
      </c>
      <c r="H377">
        <v>10.28</v>
      </c>
      <c r="I377">
        <v>0.2</v>
      </c>
      <c r="J377">
        <f t="shared" si="6"/>
        <v>51.399999999999991</v>
      </c>
      <c r="K377">
        <v>0</v>
      </c>
      <c r="L377">
        <v>4.75</v>
      </c>
      <c r="M377">
        <v>6.1</v>
      </c>
      <c r="N377">
        <v>6.59</v>
      </c>
      <c r="O377">
        <v>7.35</v>
      </c>
      <c r="P377">
        <v>7.35</v>
      </c>
      <c r="Q377">
        <v>11.97</v>
      </c>
      <c r="R377">
        <v>11.97</v>
      </c>
      <c r="S377">
        <v>17.75</v>
      </c>
      <c r="T377">
        <v>17.75</v>
      </c>
      <c r="U377">
        <v>0</v>
      </c>
      <c r="V377">
        <v>0</v>
      </c>
      <c r="W377">
        <v>0</v>
      </c>
      <c r="X377">
        <v>0</v>
      </c>
      <c r="Y377">
        <v>1.2</v>
      </c>
      <c r="Z377">
        <v>2.1800000000000002</v>
      </c>
      <c r="AA377">
        <v>3.85</v>
      </c>
      <c r="AB377">
        <v>4.3600000000000003</v>
      </c>
      <c r="AC377">
        <v>4.3600000000000003</v>
      </c>
      <c r="AD377">
        <v>4.3600000000000003</v>
      </c>
      <c r="AE377">
        <v>7.01</v>
      </c>
      <c r="AF377">
        <v>7.01</v>
      </c>
      <c r="AG377">
        <v>8.83</v>
      </c>
      <c r="AH377">
        <v>199999.99</v>
      </c>
      <c r="AI377">
        <v>3800</v>
      </c>
      <c r="AJ377">
        <v>503</v>
      </c>
      <c r="AK377" t="s">
        <v>130</v>
      </c>
      <c r="AL377" t="s">
        <v>482</v>
      </c>
      <c r="AM377">
        <v>2</v>
      </c>
      <c r="AN377" s="2" t="s">
        <v>521</v>
      </c>
    </row>
    <row r="378" spans="1:40">
      <c r="A378">
        <v>531</v>
      </c>
      <c r="B378" s="39" t="s">
        <v>499</v>
      </c>
      <c r="C378">
        <v>0</v>
      </c>
      <c r="D378">
        <v>2.8</v>
      </c>
      <c r="E378">
        <v>0.65</v>
      </c>
      <c r="F378">
        <v>3.99</v>
      </c>
      <c r="G378">
        <v>5.52</v>
      </c>
      <c r="H378">
        <v>12.95</v>
      </c>
      <c r="I378">
        <v>0.13</v>
      </c>
      <c r="J378">
        <f t="shared" si="6"/>
        <v>99.615384615384613</v>
      </c>
      <c r="K378">
        <v>0</v>
      </c>
      <c r="L378">
        <v>0</v>
      </c>
      <c r="M378">
        <v>0</v>
      </c>
      <c r="N378">
        <v>0</v>
      </c>
      <c r="O378">
        <v>1.6</v>
      </c>
      <c r="P378">
        <v>1.6</v>
      </c>
      <c r="Q378">
        <v>1.6</v>
      </c>
      <c r="R378">
        <v>4.12</v>
      </c>
      <c r="S378">
        <v>4.12</v>
      </c>
      <c r="T378">
        <v>8.99</v>
      </c>
      <c r="U378">
        <v>0</v>
      </c>
      <c r="V378">
        <v>5.52</v>
      </c>
      <c r="W378">
        <v>5.52</v>
      </c>
      <c r="X378">
        <v>9.5</v>
      </c>
      <c r="Y378">
        <v>10.15</v>
      </c>
      <c r="Z378">
        <v>10.15</v>
      </c>
      <c r="AA378">
        <v>10.15</v>
      </c>
      <c r="AB378">
        <v>10.15</v>
      </c>
      <c r="AC378">
        <v>11.74</v>
      </c>
      <c r="AD378">
        <v>11.74</v>
      </c>
      <c r="AE378">
        <v>11.74</v>
      </c>
      <c r="AF378">
        <v>11.74</v>
      </c>
      <c r="AG378">
        <v>12.95</v>
      </c>
      <c r="AH378">
        <v>130000</v>
      </c>
      <c r="AI378">
        <v>3000</v>
      </c>
      <c r="AJ378">
        <v>531</v>
      </c>
      <c r="AK378" t="s">
        <v>130</v>
      </c>
      <c r="AL378" t="s">
        <v>482</v>
      </c>
      <c r="AM378">
        <v>1</v>
      </c>
      <c r="AN378" s="2" t="s">
        <v>521</v>
      </c>
    </row>
    <row r="379" spans="1:40">
      <c r="A379">
        <v>421</v>
      </c>
      <c r="B379" s="40" t="s">
        <v>500</v>
      </c>
      <c r="C379">
        <v>143.13</v>
      </c>
      <c r="D379">
        <v>1650.48</v>
      </c>
      <c r="E379">
        <v>7096.38</v>
      </c>
      <c r="F379">
        <v>10230.39</v>
      </c>
      <c r="G379">
        <v>1869.86</v>
      </c>
      <c r="H379">
        <v>20990.240000000002</v>
      </c>
      <c r="I379">
        <v>223.29</v>
      </c>
      <c r="J379">
        <f t="shared" si="6"/>
        <v>94.00438891128131</v>
      </c>
      <c r="K379">
        <v>1.83</v>
      </c>
      <c r="L379">
        <v>2.2000000000000002</v>
      </c>
      <c r="M379">
        <v>2.4300000000000002</v>
      </c>
      <c r="N379">
        <v>2.7</v>
      </c>
      <c r="O379">
        <v>3.13</v>
      </c>
      <c r="P379">
        <v>3.44</v>
      </c>
      <c r="Q379">
        <v>3.86</v>
      </c>
      <c r="R379">
        <v>4.12</v>
      </c>
      <c r="S379">
        <v>4.95</v>
      </c>
      <c r="T379">
        <v>8.5</v>
      </c>
      <c r="U379">
        <v>107.66</v>
      </c>
      <c r="V379">
        <v>1000.05</v>
      </c>
      <c r="W379">
        <v>8890.5</v>
      </c>
      <c r="X379">
        <v>14674.02</v>
      </c>
      <c r="Y379">
        <v>18668.11</v>
      </c>
      <c r="Z379">
        <v>19551.66</v>
      </c>
      <c r="AA379">
        <v>20660.97</v>
      </c>
      <c r="AB379">
        <v>20921.55</v>
      </c>
      <c r="AC379">
        <v>20990.240000000002</v>
      </c>
      <c r="AD379">
        <v>20990.240000000002</v>
      </c>
      <c r="AE379">
        <v>20990.240000000002</v>
      </c>
      <c r="AF379">
        <v>20990.240000000002</v>
      </c>
      <c r="AG379">
        <v>20990.240000000002</v>
      </c>
      <c r="AH379">
        <v>223289999.88</v>
      </c>
      <c r="AI379">
        <v>535800</v>
      </c>
      <c r="AJ379">
        <v>421</v>
      </c>
      <c r="AK379" t="s">
        <v>130</v>
      </c>
      <c r="AM379">
        <v>0</v>
      </c>
      <c r="AN379" s="2" t="s">
        <v>511</v>
      </c>
    </row>
    <row r="380" spans="1:40">
      <c r="A380">
        <v>599</v>
      </c>
      <c r="B380" s="39" t="s">
        <v>501</v>
      </c>
      <c r="C380">
        <v>28.96</v>
      </c>
      <c r="D380">
        <v>427.46</v>
      </c>
      <c r="E380">
        <v>1164.17</v>
      </c>
      <c r="F380">
        <v>2258.14</v>
      </c>
      <c r="G380">
        <v>712.47</v>
      </c>
      <c r="H380">
        <v>4591.21</v>
      </c>
      <c r="I380">
        <v>45.84</v>
      </c>
      <c r="J380">
        <f t="shared" si="6"/>
        <v>100.15728621291449</v>
      </c>
      <c r="K380">
        <v>1.44</v>
      </c>
      <c r="L380">
        <v>2</v>
      </c>
      <c r="M380">
        <v>2.2400000000000002</v>
      </c>
      <c r="N380">
        <v>2.5</v>
      </c>
      <c r="O380">
        <v>2.94</v>
      </c>
      <c r="P380">
        <v>3.29</v>
      </c>
      <c r="Q380">
        <v>3.71</v>
      </c>
      <c r="R380">
        <v>3.97</v>
      </c>
      <c r="S380">
        <v>5.01</v>
      </c>
      <c r="T380">
        <v>8.86</v>
      </c>
      <c r="U380">
        <v>10.07</v>
      </c>
      <c r="V380">
        <v>824.74</v>
      </c>
      <c r="W380">
        <v>2277.75</v>
      </c>
      <c r="X380">
        <v>3440.29</v>
      </c>
      <c r="Y380">
        <v>4092.18</v>
      </c>
      <c r="Z380">
        <v>4371.21</v>
      </c>
      <c r="AA380">
        <v>4371.21</v>
      </c>
      <c r="AB380">
        <v>4574.62</v>
      </c>
      <c r="AC380">
        <v>4591.22</v>
      </c>
      <c r="AD380">
        <v>4591.22</v>
      </c>
      <c r="AE380">
        <v>4591.22</v>
      </c>
      <c r="AF380">
        <v>4591.22</v>
      </c>
      <c r="AG380">
        <v>4591.22</v>
      </c>
      <c r="AH380">
        <v>45840000</v>
      </c>
      <c r="AI380">
        <v>158800</v>
      </c>
      <c r="AJ380">
        <v>599</v>
      </c>
      <c r="AK380" t="s">
        <v>130</v>
      </c>
      <c r="AM380">
        <v>0</v>
      </c>
      <c r="AN380" s="2" t="s">
        <v>523</v>
      </c>
    </row>
    <row r="381" spans="1:40">
      <c r="A381">
        <v>492</v>
      </c>
      <c r="B381" s="40" t="s">
        <v>502</v>
      </c>
      <c r="C381">
        <v>12.79</v>
      </c>
      <c r="D381">
        <v>176.71</v>
      </c>
      <c r="E381">
        <v>711</v>
      </c>
      <c r="F381">
        <v>1178.75</v>
      </c>
      <c r="G381">
        <v>258.14</v>
      </c>
      <c r="H381">
        <v>2337.38</v>
      </c>
      <c r="I381">
        <v>22.95</v>
      </c>
      <c r="J381">
        <f t="shared" si="6"/>
        <v>101.84662309368193</v>
      </c>
      <c r="K381">
        <v>1.85</v>
      </c>
      <c r="L381">
        <v>2.14</v>
      </c>
      <c r="M381">
        <v>2.5499999999999998</v>
      </c>
      <c r="N381">
        <v>2.77</v>
      </c>
      <c r="O381">
        <v>3.23</v>
      </c>
      <c r="P381">
        <v>3.45</v>
      </c>
      <c r="Q381">
        <v>3.98</v>
      </c>
      <c r="R381">
        <v>4.29</v>
      </c>
      <c r="S381">
        <v>5.16</v>
      </c>
      <c r="T381">
        <v>8.19</v>
      </c>
      <c r="U381">
        <v>0</v>
      </c>
      <c r="V381">
        <v>172.23</v>
      </c>
      <c r="W381">
        <v>839.74</v>
      </c>
      <c r="X381">
        <v>1598.48</v>
      </c>
      <c r="Y381">
        <v>1991.83</v>
      </c>
      <c r="Z381">
        <v>2172.65</v>
      </c>
      <c r="AA381">
        <v>2253.8200000000002</v>
      </c>
      <c r="AB381">
        <v>2336.2600000000002</v>
      </c>
      <c r="AC381">
        <v>2337.38</v>
      </c>
      <c r="AD381">
        <v>2337.38</v>
      </c>
      <c r="AE381">
        <v>2337.38</v>
      </c>
      <c r="AF381">
        <v>2337.38</v>
      </c>
      <c r="AG381">
        <v>2337.38</v>
      </c>
      <c r="AH381">
        <v>22950000</v>
      </c>
      <c r="AI381">
        <v>95200</v>
      </c>
      <c r="AJ381">
        <v>492</v>
      </c>
      <c r="AK381" t="s">
        <v>130</v>
      </c>
      <c r="AM381">
        <v>0</v>
      </c>
      <c r="AN381" s="2" t="s">
        <v>525</v>
      </c>
    </row>
    <row r="382" spans="1:40">
      <c r="A382">
        <v>363</v>
      </c>
      <c r="B382" s="39" t="s">
        <v>503</v>
      </c>
      <c r="C382">
        <v>8.41</v>
      </c>
      <c r="D382">
        <v>136.11000000000001</v>
      </c>
      <c r="E382">
        <v>560.27</v>
      </c>
      <c r="F382">
        <v>1439.43</v>
      </c>
      <c r="G382">
        <v>438.29</v>
      </c>
      <c r="H382">
        <v>2582.5100000000002</v>
      </c>
      <c r="I382">
        <v>21</v>
      </c>
      <c r="J382">
        <f t="shared" si="6"/>
        <v>122.97666666666667</v>
      </c>
      <c r="K382">
        <v>1.39</v>
      </c>
      <c r="L382">
        <v>1.66</v>
      </c>
      <c r="M382">
        <v>2.17</v>
      </c>
      <c r="N382">
        <v>2.44</v>
      </c>
      <c r="O382">
        <v>2.64</v>
      </c>
      <c r="P382">
        <v>3.09</v>
      </c>
      <c r="Q382">
        <v>3.49</v>
      </c>
      <c r="R382">
        <v>3.78</v>
      </c>
      <c r="S382">
        <v>4.41</v>
      </c>
      <c r="T382">
        <v>6.92</v>
      </c>
      <c r="U382">
        <v>10.62</v>
      </c>
      <c r="V382">
        <v>528.28</v>
      </c>
      <c r="W382">
        <v>1322.1</v>
      </c>
      <c r="X382">
        <v>1984.75</v>
      </c>
      <c r="Y382">
        <v>2447.09</v>
      </c>
      <c r="Z382">
        <v>2508.4699999999998</v>
      </c>
      <c r="AA382">
        <v>2582.5100000000002</v>
      </c>
      <c r="AB382">
        <v>2582.5100000000002</v>
      </c>
      <c r="AC382">
        <v>2582.5100000000002</v>
      </c>
      <c r="AD382">
        <v>2582.5100000000002</v>
      </c>
      <c r="AE382">
        <v>2582.5100000000002</v>
      </c>
      <c r="AF382">
        <v>2582.5100000000002</v>
      </c>
      <c r="AG382">
        <v>2582.5100000000002</v>
      </c>
      <c r="AH382">
        <v>21000000</v>
      </c>
      <c r="AI382">
        <v>98200</v>
      </c>
      <c r="AJ382">
        <v>363</v>
      </c>
      <c r="AK382" t="s">
        <v>130</v>
      </c>
      <c r="AM382">
        <v>0</v>
      </c>
      <c r="AN382" s="2" t="s">
        <v>528</v>
      </c>
    </row>
    <row r="383" spans="1:40">
      <c r="A383">
        <v>578</v>
      </c>
      <c r="B383" s="40" t="s">
        <v>449</v>
      </c>
      <c r="C383">
        <v>3.27</v>
      </c>
      <c r="D383">
        <v>82.48</v>
      </c>
      <c r="E383">
        <v>243.66</v>
      </c>
      <c r="F383">
        <v>778.08</v>
      </c>
      <c r="G383">
        <v>279.05</v>
      </c>
      <c r="H383">
        <v>1386.54</v>
      </c>
      <c r="I383">
        <v>10.8</v>
      </c>
      <c r="J383">
        <f t="shared" si="6"/>
        <v>128.38333333333333</v>
      </c>
      <c r="K383">
        <v>1.29</v>
      </c>
      <c r="L383">
        <v>1.63</v>
      </c>
      <c r="M383">
        <v>2.0499999999999998</v>
      </c>
      <c r="N383">
        <v>2.25</v>
      </c>
      <c r="O383">
        <v>2.4500000000000002</v>
      </c>
      <c r="P383">
        <v>2.64</v>
      </c>
      <c r="Q383">
        <v>3.04</v>
      </c>
      <c r="R383">
        <v>3.3</v>
      </c>
      <c r="S383">
        <v>3.81</v>
      </c>
      <c r="T383">
        <v>6.33</v>
      </c>
      <c r="U383">
        <v>9.6</v>
      </c>
      <c r="V383">
        <v>165.58</v>
      </c>
      <c r="W383">
        <v>842.46</v>
      </c>
      <c r="X383">
        <v>1194.74</v>
      </c>
      <c r="Y383">
        <v>1317.43</v>
      </c>
      <c r="Z383">
        <v>1376.8</v>
      </c>
      <c r="AA383">
        <v>1386.54</v>
      </c>
      <c r="AB383">
        <v>1386.54</v>
      </c>
      <c r="AC383">
        <v>1386.54</v>
      </c>
      <c r="AD383">
        <v>1386.54</v>
      </c>
      <c r="AE383">
        <v>1386.54</v>
      </c>
      <c r="AF383">
        <v>1386.54</v>
      </c>
      <c r="AG383">
        <v>1386.54</v>
      </c>
      <c r="AH383">
        <v>10800000</v>
      </c>
      <c r="AI383">
        <v>53600</v>
      </c>
      <c r="AJ383">
        <v>578</v>
      </c>
      <c r="AK383" t="s">
        <v>130</v>
      </c>
      <c r="AM383">
        <v>0</v>
      </c>
      <c r="AN383" s="2" t="s">
        <v>527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2022-06-28T11:35:32Z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528648018836975</vt:r8>
  </property>
</Properties>
</file>