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2C1D1E7D-7258-4815-BB38-59630E822859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externalReferences>
    <externalReference r:id="rId12"/>
  </externalReference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6" l="1"/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<sst xmlns="http://schemas.openxmlformats.org/spreadsheetml/2006/main" count="1359" uniqueCount="273">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</sst>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92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2" fontId="0" fillId="7" borderId="0" xfId="0" applyNumberFormat="1" applyFont="1" applyFill="1" applyAlignment="1">
      <alignment horizontal="left" vertical="center"/>
    </xf>
    <xf numFmtId="0" fontId="0" fillId="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0" fillId="0" borderId="0" xfId="0"/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9" borderId="6" xfId="0" applyFill="1" applyBorder="1"/>
    <xf numFmtId="0" fontId="0" fillId="0" borderId="0" xfId="0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11" borderId="0" xfId="0" applyFont="1" applyFill="1" applyBorder="1" applyAlignment="1">
      <alignment vertical="center"/>
    </xf>
    <xf numFmtId="2" fontId="0" fillId="11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/>
      <sheetData sheetId="1">
        <row r="3">
          <cell r="C3" t="str">
            <v>IE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opLeftCell="A7" zoomScaleNormal="100" workbookViewId="0">
      <selection activeCell="C14" sqref="C14"/>
    </sheetView>
  </sheetViews>
  <sheetFormatPr defaultColWidth="8.85546875" defaultRowHeight="15" x14ac:dyDescent="0.25"/>
  <cols>
    <col min="1" max="4" width="21.7109375" style="50" customWidth="1"/>
    <col min="5" max="6" width="14.140625" style="50" customWidth="1"/>
    <col min="7" max="7" width="12.140625" style="50" customWidth="1"/>
    <col min="8" max="10" width="8.140625" style="50" customWidth="1"/>
    <col min="11" max="11" width="9.7109375" style="50" customWidth="1"/>
    <col min="12" max="12" width="8.140625" style="50" customWidth="1"/>
    <col min="13" max="13" width="10" style="50" customWidth="1"/>
    <col min="14" max="14" width="11.42578125" style="50" customWidth="1"/>
    <col min="15" max="15" width="13.42578125" style="50" customWidth="1"/>
    <col min="16" max="16384" width="8.85546875" style="50"/>
  </cols>
  <sheetData>
    <row r="1" spans="1:26" x14ac:dyDescent="0.25">
      <c r="A1" s="70"/>
      <c r="B1" s="70"/>
      <c r="C1" s="70"/>
      <c r="D1" s="7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x14ac:dyDescent="0.25">
      <c r="A2" s="70"/>
      <c r="B2" s="70"/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25">
      <c r="A3" s="70"/>
      <c r="B3" s="70"/>
      <c r="C3" s="70"/>
      <c r="D3" s="7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x14ac:dyDescent="0.25">
      <c r="A4" s="70"/>
      <c r="B4" s="70"/>
      <c r="C4" s="70"/>
      <c r="D4" s="7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x14ac:dyDescent="0.25">
      <c r="A5" s="70"/>
      <c r="B5" s="70"/>
      <c r="C5" s="70"/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x14ac:dyDescent="0.25">
      <c r="A6" s="70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x14ac:dyDescent="0.25">
      <c r="A7" s="70"/>
      <c r="B7" s="70"/>
      <c r="C7" s="70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x14ac:dyDescent="0.25">
      <c r="A8" s="70"/>
      <c r="B8" s="70"/>
      <c r="C8" s="70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x14ac:dyDescent="0.25">
      <c r="A9" s="70"/>
      <c r="B9" s="70"/>
      <c r="C9" s="70"/>
      <c r="D9" s="70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25">
      <c r="A10" s="70"/>
      <c r="B10" s="70"/>
      <c r="C10" s="70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x14ac:dyDescent="0.25">
      <c r="A11" s="70"/>
      <c r="B11" s="70"/>
      <c r="C11" s="70"/>
      <c r="D11" s="70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x14ac:dyDescent="0.25">
      <c r="A12" s="70"/>
      <c r="B12" s="70"/>
      <c r="C12" s="70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x14ac:dyDescent="0.25">
      <c r="A13" s="70"/>
      <c r="B13" s="70"/>
      <c r="C13" s="70"/>
      <c r="D13" s="70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25">
      <c r="A14" s="70"/>
      <c r="B14" s="70"/>
      <c r="C14" s="70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x14ac:dyDescent="0.25">
      <c r="A15" s="70"/>
      <c r="B15" s="70"/>
      <c r="C15" s="70"/>
      <c r="D15" s="70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02.75" customHeight="1" x14ac:dyDescent="0.25">
      <c r="A16" s="86" t="s">
        <v>258</v>
      </c>
      <c r="B16" s="86"/>
      <c r="C16" s="86"/>
      <c r="D16" s="86"/>
      <c r="E16" s="72"/>
      <c r="F16" s="72"/>
      <c r="G16" s="73"/>
      <c r="H16" s="73"/>
      <c r="I16" s="73"/>
      <c r="J16" s="73"/>
      <c r="K16" s="73"/>
      <c r="L16" s="73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7.25" customHeight="1" x14ac:dyDescent="0.25">
      <c r="A17" s="74"/>
      <c r="B17" s="74"/>
      <c r="C17" s="74"/>
      <c r="D17" s="74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7.25" customHeight="1" x14ac:dyDescent="0.25">
      <c r="A18" s="74"/>
      <c r="B18" s="74"/>
      <c r="C18" s="74"/>
      <c r="D18" s="74"/>
      <c r="E18" s="75"/>
      <c r="F18" s="75"/>
      <c r="G18" s="76"/>
      <c r="H18" s="76"/>
      <c r="I18" s="76"/>
      <c r="J18" s="76"/>
      <c r="K18" s="76"/>
      <c r="L18" s="76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7.25" customHeight="1" x14ac:dyDescent="0.25">
      <c r="A19" s="77" t="s">
        <v>31</v>
      </c>
      <c r="B19" s="85" t="s">
        <v>269</v>
      </c>
      <c r="C19" s="85"/>
      <c r="D19" s="85"/>
      <c r="E19" s="78"/>
      <c r="F19" s="78"/>
      <c r="G19" s="79"/>
      <c r="H19" s="79"/>
      <c r="I19" s="79"/>
      <c r="J19" s="79"/>
      <c r="K19" s="79"/>
      <c r="L19" s="79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7.25" customHeight="1" x14ac:dyDescent="0.25">
      <c r="A20" s="77" t="s">
        <v>259</v>
      </c>
      <c r="B20" s="85" t="s">
        <v>270</v>
      </c>
      <c r="C20" s="85"/>
      <c r="D20" s="85"/>
      <c r="E20" s="78"/>
      <c r="F20" s="78"/>
      <c r="G20" s="79"/>
      <c r="H20" s="79"/>
      <c r="I20" s="79"/>
      <c r="J20" s="79"/>
      <c r="K20" s="79"/>
      <c r="L20" s="79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7.25" customHeight="1" x14ac:dyDescent="0.25">
      <c r="A21" s="77" t="s">
        <v>260</v>
      </c>
      <c r="B21" s="80" t="s">
        <v>271</v>
      </c>
      <c r="C21" s="80"/>
      <c r="D21" s="80"/>
      <c r="E21" s="78"/>
      <c r="F21" s="78"/>
      <c r="G21" s="79"/>
      <c r="H21" s="79"/>
      <c r="I21" s="79"/>
      <c r="J21" s="79"/>
      <c r="K21" s="79"/>
      <c r="L21" s="79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7.25" customHeight="1" x14ac:dyDescent="0.25">
      <c r="A22" s="77"/>
      <c r="B22" s="80"/>
      <c r="C22" s="80"/>
      <c r="D22" s="80"/>
      <c r="E22" s="78"/>
      <c r="F22" s="78"/>
      <c r="G22" s="79"/>
      <c r="H22" s="79"/>
      <c r="I22" s="79"/>
      <c r="J22" s="79"/>
      <c r="K22" s="79"/>
      <c r="L22" s="79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7.25" customHeight="1" x14ac:dyDescent="0.25">
      <c r="A23" s="77" t="s">
        <v>261</v>
      </c>
      <c r="B23" s="85"/>
      <c r="C23" s="85"/>
      <c r="D23" s="85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7.25" customHeight="1" x14ac:dyDescent="0.25">
      <c r="A24" s="77"/>
      <c r="B24" s="80"/>
      <c r="C24" s="80"/>
      <c r="D24" s="8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7.25" customHeight="1" x14ac:dyDescent="0.25">
      <c r="A25" s="77"/>
      <c r="B25" s="80"/>
      <c r="C25" s="80"/>
      <c r="D25" s="80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7.25" customHeight="1" x14ac:dyDescent="0.25">
      <c r="A26" s="77" t="s">
        <v>262</v>
      </c>
      <c r="B26" s="85" t="s">
        <v>272</v>
      </c>
      <c r="C26" s="85"/>
      <c r="D26" s="85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7.25" customHeight="1" x14ac:dyDescent="0.25">
      <c r="A27" s="77"/>
      <c r="B27" s="80"/>
      <c r="C27" s="80"/>
      <c r="D27" s="80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7.25" customHeight="1" x14ac:dyDescent="0.25">
      <c r="A28" s="77"/>
      <c r="B28" s="80"/>
      <c r="C28" s="80"/>
      <c r="D28" s="80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7.25" customHeight="1" x14ac:dyDescent="0.25">
      <c r="A29" s="77" t="s">
        <v>263</v>
      </c>
      <c r="B29" s="81">
        <v>1</v>
      </c>
      <c r="C29" s="80"/>
      <c r="D29" s="80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7.25" customHeight="1" x14ac:dyDescent="0.25">
      <c r="A30" s="77" t="s">
        <v>264</v>
      </c>
      <c r="B30" s="87" t="s">
        <v>265</v>
      </c>
      <c r="C30" s="85"/>
      <c r="D30" s="85"/>
      <c r="E30" s="82"/>
      <c r="F30" s="82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7.25" customHeight="1" x14ac:dyDescent="0.25">
      <c r="A31" s="77" t="s">
        <v>266</v>
      </c>
      <c r="B31" s="85" t="s">
        <v>267</v>
      </c>
      <c r="C31" s="85"/>
      <c r="D31" s="85"/>
      <c r="E31" s="82"/>
      <c r="F31" s="82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7.25" customHeight="1" x14ac:dyDescent="0.25">
      <c r="A32" s="83"/>
      <c r="B32" s="84" t="s">
        <v>268</v>
      </c>
      <c r="C32" s="83"/>
      <c r="D32" s="83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x14ac:dyDescent="0.25">
      <c r="A33" s="70"/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x14ac:dyDescent="0.25">
      <c r="A34" s="70"/>
      <c r="B34" s="70"/>
      <c r="C34" s="70"/>
      <c r="D34" s="70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x14ac:dyDescent="0.25">
      <c r="A35" s="70"/>
      <c r="B35" s="70"/>
      <c r="C35" s="70"/>
      <c r="D35" s="70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x14ac:dyDescent="0.25">
      <c r="A36" s="70"/>
      <c r="B36" s="70"/>
      <c r="C36" s="70"/>
      <c r="D36" s="70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x14ac:dyDescent="0.25">
      <c r="A37" s="70"/>
      <c r="B37" s="70"/>
      <c r="C37" s="70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x14ac:dyDescent="0.25">
      <c r="A38" s="70"/>
      <c r="B38" s="70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x14ac:dyDescent="0.25">
      <c r="A39" s="70"/>
      <c r="B39" s="70"/>
      <c r="C39" s="70"/>
      <c r="D39" s="70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x14ac:dyDescent="0.25">
      <c r="A40" s="70"/>
      <c r="B40" s="70"/>
      <c r="C40" s="70"/>
      <c r="D40" s="70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x14ac:dyDescent="0.25">
      <c r="A41" s="70"/>
      <c r="B41" s="70"/>
      <c r="C41" s="70"/>
      <c r="D41" s="70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x14ac:dyDescent="0.25">
      <c r="A42" s="70"/>
      <c r="B42" s="70"/>
      <c r="C42" s="70"/>
      <c r="D42" s="70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x14ac:dyDescent="0.2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x14ac:dyDescent="0.2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x14ac:dyDescent="0.2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x14ac:dyDescent="0.2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x14ac:dyDescent="0.2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x14ac:dyDescent="0.2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x14ac:dyDescent="0.2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x14ac:dyDescent="0.2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x14ac:dyDescent="0.2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x14ac:dyDescent="0.2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x14ac:dyDescent="0.2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x14ac:dyDescent="0.2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x14ac:dyDescent="0.2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x14ac:dyDescent="0.25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x14ac:dyDescent="0.2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x14ac:dyDescent="0.2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x14ac:dyDescent="0.2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x14ac:dyDescent="0.2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x14ac:dyDescent="0.2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x14ac:dyDescent="0.2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x14ac:dyDescent="0.2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x14ac:dyDescent="0.25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x14ac:dyDescent="0.2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x14ac:dyDescent="0.25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x14ac:dyDescent="0.25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x14ac:dyDescent="0.2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x14ac:dyDescent="0.25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x14ac:dyDescent="0.25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x14ac:dyDescent="0.2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x14ac:dyDescent="0.2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x14ac:dyDescent="0.2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x14ac:dyDescent="0.2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x14ac:dyDescent="0.25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x14ac:dyDescent="0.25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x14ac:dyDescent="0.25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x14ac:dyDescent="0.2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x14ac:dyDescent="0.25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x14ac:dyDescent="0.2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x14ac:dyDescent="0.2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x14ac:dyDescent="0.2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x14ac:dyDescent="0.2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x14ac:dyDescent="0.2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x14ac:dyDescent="0.2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x14ac:dyDescent="0.2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x14ac:dyDescent="0.2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x14ac:dyDescent="0.2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x14ac:dyDescent="0.2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x14ac:dyDescent="0.2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x14ac:dyDescent="0.2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x14ac:dyDescent="0.2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x14ac:dyDescent="0.2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x14ac:dyDescent="0.2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x14ac:dyDescent="0.2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x14ac:dyDescent="0.2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x14ac:dyDescent="0.2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40625" defaultRowHeight="15" x14ac:dyDescent="0.25"/>
  <cols>
    <col min="1" max="1" width="19.5703125" style="25" customWidth="1"/>
    <col min="2" max="3" width="27.28515625" style="25" customWidth="1"/>
    <col min="4" max="6" width="9.140625" style="25"/>
    <col min="7" max="7" width="42.7109375" style="25" customWidth="1"/>
    <col min="8" max="8" width="56.7109375" style="25" customWidth="1"/>
    <col min="9" max="9" width="101.5703125" style="25" bestFit="1" customWidth="1"/>
    <col min="10" max="16384" width="9.140625" style="25"/>
  </cols>
  <sheetData>
    <row r="3" spans="1:3" x14ac:dyDescent="0.25">
      <c r="A3" s="27" t="s">
        <v>32</v>
      </c>
      <c r="B3" s="29" t="s">
        <v>49</v>
      </c>
      <c r="C3" s="25" t="s">
        <v>50</v>
      </c>
    </row>
    <row r="4" spans="1:3" ht="18.75" x14ac:dyDescent="0.25">
      <c r="A4" s="30" t="s">
        <v>33</v>
      </c>
      <c r="B4" s="31"/>
      <c r="C4" s="32"/>
    </row>
    <row r="5" spans="1:3" x14ac:dyDescent="0.25">
      <c r="A5" s="49"/>
      <c r="B5" s="88" t="str">
        <f>"Veda Fill table"</f>
        <v>Veda Fill table</v>
      </c>
      <c r="C5" s="89"/>
    </row>
    <row r="6" spans="1:3" x14ac:dyDescent="0.25">
      <c r="A6" s="33"/>
      <c r="B6" s="90" t="s">
        <v>34</v>
      </c>
      <c r="C6" s="91"/>
    </row>
    <row r="7" spans="1:3" x14ac:dyDescent="0.25">
      <c r="A7" s="34"/>
    </row>
    <row r="8" spans="1:3" ht="18.75" x14ac:dyDescent="0.25">
      <c r="A8" s="18" t="s">
        <v>51</v>
      </c>
      <c r="B8" s="35"/>
      <c r="C8" s="19"/>
    </row>
    <row r="9" spans="1:3" x14ac:dyDescent="0.25">
      <c r="A9" s="36" t="s">
        <v>52</v>
      </c>
      <c r="B9" s="37" t="s">
        <v>53</v>
      </c>
      <c r="C9" s="38"/>
    </row>
    <row r="10" spans="1:3" x14ac:dyDescent="0.25">
      <c r="A10" s="39" t="s">
        <v>52</v>
      </c>
      <c r="B10" s="40" t="s">
        <v>54</v>
      </c>
      <c r="C10" s="41"/>
    </row>
    <row r="11" spans="1:3" x14ac:dyDescent="0.25">
      <c r="A11" s="42"/>
      <c r="B11" s="37" t="s">
        <v>55</v>
      </c>
      <c r="C11" s="42"/>
    </row>
    <row r="14" spans="1:3" ht="21" x14ac:dyDescent="0.25">
      <c r="A14" s="26" t="s">
        <v>56</v>
      </c>
      <c r="B14"/>
      <c r="C14"/>
    </row>
    <row r="15" spans="1:3" x14ac:dyDescent="0.25">
      <c r="A15" s="43" t="s">
        <v>57</v>
      </c>
      <c r="B15" s="43" t="s">
        <v>58</v>
      </c>
      <c r="C15" s="43" t="s">
        <v>59</v>
      </c>
    </row>
    <row r="16" spans="1:3" x14ac:dyDescent="0.25">
      <c r="A16" s="44" t="s">
        <v>60</v>
      </c>
      <c r="B16" s="45"/>
      <c r="C16" s="45"/>
    </row>
    <row r="17" spans="1:3" x14ac:dyDescent="0.25">
      <c r="A17" s="28" t="s">
        <v>61</v>
      </c>
      <c r="B17" s="28"/>
      <c r="C17" s="28" t="s">
        <v>62</v>
      </c>
    </row>
    <row r="18" spans="1:3" x14ac:dyDescent="0.25">
      <c r="A18" s="46" t="s">
        <v>63</v>
      </c>
      <c r="B18" s="46"/>
      <c r="C18" s="46" t="s">
        <v>29</v>
      </c>
    </row>
    <row r="19" spans="1:3" x14ac:dyDescent="0.25">
      <c r="A19" s="2" t="s">
        <v>64</v>
      </c>
      <c r="B19" s="28"/>
      <c r="C19" s="28"/>
    </row>
    <row r="20" spans="1:3" x14ac:dyDescent="0.25">
      <c r="A20" s="28" t="s">
        <v>65</v>
      </c>
      <c r="B20" s="28"/>
      <c r="C20" s="28" t="s">
        <v>66</v>
      </c>
    </row>
    <row r="21" spans="1:3" x14ac:dyDescent="0.25">
      <c r="A21" s="28" t="s">
        <v>67</v>
      </c>
      <c r="B21" s="28"/>
      <c r="C21" s="28" t="s">
        <v>68</v>
      </c>
    </row>
    <row r="22" spans="1:3" x14ac:dyDescent="0.25">
      <c r="A22" s="28" t="s">
        <v>69</v>
      </c>
      <c r="B22" s="28"/>
      <c r="C22" s="28" t="s">
        <v>70</v>
      </c>
    </row>
    <row r="23" spans="1:3" x14ac:dyDescent="0.25">
      <c r="A23" s="2" t="s">
        <v>71</v>
      </c>
      <c r="B23" s="28"/>
      <c r="C23" s="28"/>
    </row>
    <row r="24" spans="1:3" x14ac:dyDescent="0.25">
      <c r="A24" s="28" t="s">
        <v>72</v>
      </c>
      <c r="B24" s="28"/>
      <c r="C24" s="28" t="s">
        <v>73</v>
      </c>
    </row>
    <row r="25" spans="1:3" x14ac:dyDescent="0.25">
      <c r="A25" s="28" t="s">
        <v>74</v>
      </c>
      <c r="B25" s="28"/>
      <c r="C25" s="28" t="s">
        <v>75</v>
      </c>
    </row>
    <row r="26" spans="1:3" x14ac:dyDescent="0.25">
      <c r="A26" s="28" t="s">
        <v>76</v>
      </c>
      <c r="B26" s="28"/>
      <c r="C26" s="28" t="s">
        <v>77</v>
      </c>
    </row>
    <row r="27" spans="1:3" x14ac:dyDescent="0.25">
      <c r="A27" s="28" t="s">
        <v>78</v>
      </c>
      <c r="B27" s="28"/>
      <c r="C27" s="28" t="s">
        <v>79</v>
      </c>
    </row>
    <row r="28" spans="1:3" x14ac:dyDescent="0.25">
      <c r="A28" s="28" t="s">
        <v>80</v>
      </c>
      <c r="B28" s="28"/>
      <c r="C28" s="28" t="s">
        <v>81</v>
      </c>
    </row>
    <row r="29" spans="1:3" x14ac:dyDescent="0.25">
      <c r="A29" s="28" t="s">
        <v>82</v>
      </c>
      <c r="B29" s="28"/>
      <c r="C29" s="28" t="s">
        <v>83</v>
      </c>
    </row>
    <row r="30" spans="1:3" x14ac:dyDescent="0.25">
      <c r="A30" s="46" t="s">
        <v>84</v>
      </c>
      <c r="B30" s="46"/>
      <c r="C30" s="46" t="s">
        <v>85</v>
      </c>
    </row>
    <row r="31" spans="1:3" x14ac:dyDescent="0.25">
      <c r="A31" s="2" t="s">
        <v>86</v>
      </c>
      <c r="B31"/>
      <c r="C31"/>
    </row>
    <row r="32" spans="1:3" x14ac:dyDescent="0.25">
      <c r="A32" s="28" t="s">
        <v>87</v>
      </c>
      <c r="B32" s="28" t="s">
        <v>88</v>
      </c>
      <c r="C32" s="28" t="s">
        <v>89</v>
      </c>
    </row>
    <row r="33" spans="1:3" x14ac:dyDescent="0.25">
      <c r="A33" s="28" t="s">
        <v>11</v>
      </c>
      <c r="B33" s="28" t="s">
        <v>11</v>
      </c>
      <c r="C33" s="28" t="s">
        <v>90</v>
      </c>
    </row>
    <row r="34" spans="1:3" x14ac:dyDescent="0.25">
      <c r="A34" s="28" t="s">
        <v>91</v>
      </c>
      <c r="B34" s="28" t="s">
        <v>22</v>
      </c>
      <c r="C34" s="28" t="s">
        <v>92</v>
      </c>
    </row>
    <row r="35" spans="1:3" x14ac:dyDescent="0.25">
      <c r="A35" s="28" t="s">
        <v>93</v>
      </c>
      <c r="B35" s="28" t="s">
        <v>10</v>
      </c>
      <c r="C35" s="28" t="s">
        <v>94</v>
      </c>
    </row>
    <row r="36" spans="1:3" x14ac:dyDescent="0.25">
      <c r="A36" s="28" t="s">
        <v>95</v>
      </c>
      <c r="B36" s="28" t="s">
        <v>20</v>
      </c>
      <c r="C36" s="28" t="s">
        <v>96</v>
      </c>
    </row>
    <row r="37" spans="1:3" x14ac:dyDescent="0.25">
      <c r="A37" s="28" t="s">
        <v>97</v>
      </c>
      <c r="B37" s="28" t="s">
        <v>98</v>
      </c>
      <c r="C37" s="28" t="s">
        <v>99</v>
      </c>
    </row>
    <row r="38" spans="1:3" x14ac:dyDescent="0.25">
      <c r="A38" s="28" t="s">
        <v>100</v>
      </c>
      <c r="B38" s="28" t="s">
        <v>25</v>
      </c>
      <c r="C38" s="28" t="s">
        <v>101</v>
      </c>
    </row>
    <row r="39" spans="1:3" x14ac:dyDescent="0.25">
      <c r="A39" s="28" t="s">
        <v>102</v>
      </c>
      <c r="B39" s="28" t="s">
        <v>12</v>
      </c>
      <c r="C39" s="28" t="s">
        <v>103</v>
      </c>
    </row>
    <row r="40" spans="1:3" x14ac:dyDescent="0.25">
      <c r="A40" s="28" t="s">
        <v>104</v>
      </c>
      <c r="B40" s="28" t="s">
        <v>105</v>
      </c>
      <c r="C40" s="28" t="s">
        <v>106</v>
      </c>
    </row>
    <row r="41" spans="1:3" x14ac:dyDescent="0.25">
      <c r="A41" s="28" t="s">
        <v>107</v>
      </c>
      <c r="B41" s="28" t="s">
        <v>21</v>
      </c>
      <c r="C41" s="28" t="s">
        <v>108</v>
      </c>
    </row>
    <row r="42" spans="1:3" x14ac:dyDescent="0.25">
      <c r="A42" s="28" t="s">
        <v>109</v>
      </c>
      <c r="B42" s="28" t="s">
        <v>110</v>
      </c>
      <c r="C42" s="28" t="s">
        <v>111</v>
      </c>
    </row>
    <row r="43" spans="1:3" x14ac:dyDescent="0.25">
      <c r="A43" s="28" t="s">
        <v>112</v>
      </c>
      <c r="B43" s="28" t="s">
        <v>113</v>
      </c>
      <c r="C43" s="28" t="s">
        <v>114</v>
      </c>
    </row>
    <row r="44" spans="1:3" x14ac:dyDescent="0.25">
      <c r="A44" s="28" t="s">
        <v>115</v>
      </c>
      <c r="B44" s="28" t="s">
        <v>116</v>
      </c>
      <c r="C44" s="28" t="s">
        <v>117</v>
      </c>
    </row>
    <row r="45" spans="1:3" x14ac:dyDescent="0.25">
      <c r="A45" s="28" t="s">
        <v>118</v>
      </c>
      <c r="B45" s="28" t="s">
        <v>119</v>
      </c>
      <c r="C45" s="28" t="s">
        <v>120</v>
      </c>
    </row>
    <row r="46" spans="1:3" x14ac:dyDescent="0.25">
      <c r="A46" s="46" t="s">
        <v>121</v>
      </c>
      <c r="B46" s="46" t="s">
        <v>122</v>
      </c>
      <c r="C46" s="46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topLeftCell="A13" workbookViewId="0">
      <selection activeCell="M43" sqref="M43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239</v>
      </c>
    </row>
    <row r="2" spans="1:8" x14ac:dyDescent="0.25">
      <c r="A2" s="6" t="s">
        <v>24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8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2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8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25">
      <c r="A7" s="1" t="s">
        <v>37</v>
      </c>
      <c r="B7" s="1" t="str">
        <f t="shared" si="2"/>
        <v>S-SH-PU_OIL*</v>
      </c>
      <c r="C7" s="1" t="s">
        <v>194</v>
      </c>
      <c r="D7" s="8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25">
      <c r="A8" s="1" t="s">
        <v>37</v>
      </c>
      <c r="B8" s="1" t="str">
        <f t="shared" si="2"/>
        <v>S-SH-PU_GAS*</v>
      </c>
      <c r="C8" s="1" t="s">
        <v>194</v>
      </c>
      <c r="D8" s="8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25">
      <c r="A9" s="7" t="s">
        <v>37</v>
      </c>
      <c r="B9" s="1" t="str">
        <f t="shared" si="2"/>
        <v>S-SH-PU_BIO*</v>
      </c>
      <c r="C9" s="1" t="s">
        <v>194</v>
      </c>
      <c r="D9" s="8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25">
      <c r="A10" s="7" t="s">
        <v>37</v>
      </c>
      <c r="B10" s="7" t="str">
        <f>"S-SH-"&amp;F10&amp;"_"&amp;G10&amp;"*, -*N1"</f>
        <v>S-SH-PU_ELC*, -*N1</v>
      </c>
      <c r="C10" s="7" t="s">
        <v>194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25">
      <c r="A11" s="7" t="s">
        <v>37</v>
      </c>
      <c r="B11" s="7" t="str">
        <f>"S-SH-"&amp;F11&amp;"_"&amp;G11&amp;"*N1"</f>
        <v>S-SH-PU_ELC*N1</v>
      </c>
      <c r="C11" s="7" t="s">
        <v>194</v>
      </c>
      <c r="D11" s="14">
        <f>SUMIFS('BY_S-SH'!$L$2:$L$100,'BY_S-SH'!$C$2:$C$100,AFA!H11,'BY_S-SH'!$A$2:$A$100,"BASE",'BY_S-SH'!$B$2:$B$100,"AFA")</f>
        <v>0.114155251141553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2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9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4"/>
        <v>S-SH-CS_COA*</v>
      </c>
      <c r="C13" s="1" t="s">
        <v>195</v>
      </c>
      <c r="D13" s="8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25">
      <c r="A14" s="1" t="s">
        <v>37</v>
      </c>
      <c r="B14" s="1" t="str">
        <f t="shared" si="2"/>
        <v>S-SH-CS_LPG*</v>
      </c>
      <c r="C14" s="1" t="s">
        <v>195</v>
      </c>
      <c r="D14" s="8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25">
      <c r="A15" s="1" t="s">
        <v>37</v>
      </c>
      <c r="B15" s="1" t="str">
        <f t="shared" si="2"/>
        <v>S-SH-CS_OIL*</v>
      </c>
      <c r="C15" s="1" t="s">
        <v>195</v>
      </c>
      <c r="D15" s="8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25">
      <c r="A16" s="1" t="s">
        <v>37</v>
      </c>
      <c r="B16" s="1" t="str">
        <f t="shared" si="2"/>
        <v>S-SH-CS_GAS*</v>
      </c>
      <c r="C16" s="1" t="s">
        <v>195</v>
      </c>
      <c r="D16" s="8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25">
      <c r="A17" s="7" t="s">
        <v>37</v>
      </c>
      <c r="B17" s="1" t="str">
        <f t="shared" si="2"/>
        <v>S-SH-CS_BIO*</v>
      </c>
      <c r="C17" s="1" t="s">
        <v>195</v>
      </c>
      <c r="D17" s="8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25">
      <c r="A18" s="7" t="s">
        <v>37</v>
      </c>
      <c r="B18" s="7" t="str">
        <f>"S-SH-"&amp;F18&amp;"_"&amp;G18&amp;"*, -*N1"</f>
        <v>S-SH-CS_ELC*, -*N1</v>
      </c>
      <c r="C18" s="7" t="s">
        <v>195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Legend!$C$17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25">
      <c r="A19" s="7" t="s">
        <v>37</v>
      </c>
      <c r="B19" s="7" t="str">
        <f>"S-SH-"&amp;F19&amp;"_"&amp;G19&amp;"*N1"</f>
        <v>S-SH-CS_ELC*N1</v>
      </c>
      <c r="C19" s="7" t="s">
        <v>195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Legend!$C$17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37</v>
      </c>
      <c r="B20" s="15" t="str">
        <f t="shared" ref="B20" si="7">"S-SH-"&amp;F20&amp;"_"&amp;G20&amp;"*"</f>
        <v>S-SH-CS_HET*</v>
      </c>
      <c r="C20" s="15" t="s">
        <v>195</v>
      </c>
      <c r="D20" s="16">
        <f>SUMIFS('BY_S-SH'!$L$2:$L$100,'BY_S-SH'!$C$2:$C$100,AFA!H20,'BY_S-SH'!$A$2:$A$100,"BASE",'BY_S-SH'!$B$2:$B$100,"AFA")</f>
        <v>0.114155251141553</v>
      </c>
      <c r="F20" s="15" t="str">
        <f>Legend!$C$17</f>
        <v>CS</v>
      </c>
      <c r="G20" s="15" t="str">
        <f t="shared" si="5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2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2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2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2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2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2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2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2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2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2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2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2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2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2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2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8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25">
      <c r="A38" s="1" t="s">
        <v>37</v>
      </c>
      <c r="B38" s="1" t="str">
        <f t="shared" si="15"/>
        <v>S-SH-PU_LPG*</v>
      </c>
      <c r="C38" s="1" t="s">
        <v>234</v>
      </c>
      <c r="D38" s="8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25">
      <c r="A39" s="1" t="s">
        <v>37</v>
      </c>
      <c r="B39" s="1" t="str">
        <f t="shared" si="15"/>
        <v>S-SH-PU_OIL*</v>
      </c>
      <c r="C39" s="1" t="s">
        <v>234</v>
      </c>
      <c r="D39" s="8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25">
      <c r="A40" s="1" t="s">
        <v>37</v>
      </c>
      <c r="B40" s="1" t="str">
        <f t="shared" si="15"/>
        <v>S-SH-PU_GAS*</v>
      </c>
      <c r="C40" s="1" t="s">
        <v>234</v>
      </c>
      <c r="D40" s="8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25">
      <c r="A41" s="7" t="s">
        <v>37</v>
      </c>
      <c r="B41" s="1" t="str">
        <f t="shared" si="15"/>
        <v>S-SH-PU_BIO*</v>
      </c>
      <c r="C41" s="1" t="s">
        <v>234</v>
      </c>
      <c r="D41" s="8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25">
      <c r="A42" s="7" t="s">
        <v>37</v>
      </c>
      <c r="B42" s="7" t="str">
        <f t="shared" si="15"/>
        <v>S-SH-PU_ELC*</v>
      </c>
      <c r="C42" s="7" t="s">
        <v>234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Legend!$C$18</f>
        <v>PU</v>
      </c>
      <c r="G42" s="7" t="str">
        <f>Legend!B39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2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9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2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8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25">
      <c r="A45" s="1" t="s">
        <v>37</v>
      </c>
      <c r="B45" s="1" t="str">
        <f t="shared" si="21"/>
        <v>S-SH-CS_LPG*</v>
      </c>
      <c r="C45" s="1" t="s">
        <v>235</v>
      </c>
      <c r="D45" s="8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25">
      <c r="A46" s="1" t="s">
        <v>37</v>
      </c>
      <c r="B46" s="1" t="str">
        <f t="shared" si="21"/>
        <v>S-SH-CS_OIL*</v>
      </c>
      <c r="C46" s="1" t="s">
        <v>235</v>
      </c>
      <c r="D46" s="8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25">
      <c r="A47" s="1" t="s">
        <v>37</v>
      </c>
      <c r="B47" s="1" t="str">
        <f t="shared" si="21"/>
        <v>S-SH-CS_GAS*</v>
      </c>
      <c r="C47" s="1" t="s">
        <v>235</v>
      </c>
      <c r="D47" s="8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25">
      <c r="A48" s="7" t="s">
        <v>37</v>
      </c>
      <c r="B48" s="1" t="str">
        <f t="shared" si="21"/>
        <v>S-SH-CS_BIO*</v>
      </c>
      <c r="C48" s="1" t="s">
        <v>235</v>
      </c>
      <c r="D48" s="8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25">
      <c r="A49" s="7" t="s">
        <v>37</v>
      </c>
      <c r="B49" s="7" t="str">
        <f t="shared" si="21"/>
        <v>S-SH-CS_ELC*</v>
      </c>
      <c r="C49" s="7" t="s">
        <v>235</v>
      </c>
      <c r="D49" s="14">
        <f>SUMIFS('BY_S-WH'!$L$2:$L$100,'BY_S-WH'!$C$2:$C$100,AFA!H49,'BY_S-WH'!$A$2:$A$100,"BASE",'BY_S-WH'!$B$2:$B$100,"AFA")</f>
        <v>2.2831050228310501E-2</v>
      </c>
      <c r="F49" s="7" t="str">
        <f>Legend!$C$17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 x14ac:dyDescent="0.3">
      <c r="A50" s="15" t="s">
        <v>37</v>
      </c>
      <c r="B50" s="15" t="str">
        <f t="shared" ref="B50" si="23">"S-SH-"&amp;F50&amp;"_"&amp;G50&amp;"*"</f>
        <v>S-SH-CS_HET*</v>
      </c>
      <c r="C50" s="15" t="s">
        <v>235</v>
      </c>
      <c r="D50" s="16">
        <f>SUMIFS('BY_S-WH'!$L$2:$L$100,'BY_S-WH'!$C$2:$C$100,AFA!H50,'BY_S-WH'!$A$2:$A$100,"BASE",'BY_S-WH'!$B$2:$B$100,"AFA")</f>
        <v>2.2831050228310501E-2</v>
      </c>
      <c r="F50" s="15" t="str">
        <f>Legend!$C$17</f>
        <v>CS</v>
      </c>
      <c r="G50" s="15" t="str">
        <f t="shared" si="22"/>
        <v>HET</v>
      </c>
      <c r="H50" s="15" t="str">
        <f>H47</f>
        <v>S-WH-CS_GAS*</v>
      </c>
    </row>
    <row r="51" spans="1:8" x14ac:dyDescent="0.25">
      <c r="A51" s="10" t="s">
        <v>28</v>
      </c>
      <c r="B51" s="11"/>
      <c r="C51" s="11"/>
      <c r="D51" s="12"/>
      <c r="F51" s="13"/>
      <c r="G51" s="13"/>
      <c r="H51" s="13"/>
    </row>
    <row r="52" spans="1:8" x14ac:dyDescent="0.2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8" x14ac:dyDescent="0.2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25">
      <c r="A54" s="10" t="s">
        <v>36</v>
      </c>
      <c r="B54" s="11"/>
      <c r="C54" s="11"/>
      <c r="D54" s="12"/>
      <c r="F54" s="13"/>
      <c r="G54" s="13"/>
      <c r="H54" s="13"/>
    </row>
    <row r="55" spans="1:8" x14ac:dyDescent="0.2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14">
        <f>SUMIFS('BY_S-SC'!$L$2:$L$100,'BY_S-SC'!$C$2:$C$100,AFA!H55,'BY_S-SC'!$A$2:$A$100,"BASE",'BY_S-SC'!$B$2:$B$100,"AFA")</f>
        <v>3.42465753424658E-2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 x14ac:dyDescent="0.3">
      <c r="A56" s="15" t="s">
        <v>37</v>
      </c>
      <c r="B56" s="15" t="str">
        <f t="shared" si="24"/>
        <v>S-SH-CS_ELC*</v>
      </c>
      <c r="C56" s="15" t="s">
        <v>237</v>
      </c>
      <c r="D56" s="16">
        <f>SUMIFS('BY_S-SC'!$L$2:$L$100,'BY_S-SC'!$C$2:$C$100,AFA!H56,'BY_S-SC'!$A$2:$A$100,"BASE",'BY_S-SC'!$B$2:$B$100,"AFA")</f>
        <v>3.42465753424658E-2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240</v>
      </c>
    </row>
    <row r="2" spans="1:8" x14ac:dyDescent="0.25">
      <c r="A2" s="6" t="s">
        <v>238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8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25">
      <c r="A6" s="1" t="s">
        <v>241</v>
      </c>
      <c r="B6" s="1" t="str">
        <f t="shared" si="0"/>
        <v>S-SH-PU_LPG*</v>
      </c>
      <c r="C6" s="1" t="s">
        <v>194</v>
      </c>
      <c r="D6" s="8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25">
      <c r="A7" s="1" t="s">
        <v>241</v>
      </c>
      <c r="B7" s="1" t="str">
        <f t="shared" si="0"/>
        <v>S-SH-PU_OIL*</v>
      </c>
      <c r="C7" s="1" t="s">
        <v>194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25">
      <c r="A8" s="1" t="s">
        <v>241</v>
      </c>
      <c r="B8" s="1" t="str">
        <f t="shared" si="0"/>
        <v>S-SH-PU_GAS*</v>
      </c>
      <c r="C8" s="1" t="s">
        <v>194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25">
      <c r="A9" s="7" t="s">
        <v>241</v>
      </c>
      <c r="B9" s="1" t="str">
        <f t="shared" si="0"/>
        <v>S-SH-PU_BIO*</v>
      </c>
      <c r="C9" s="1" t="s">
        <v>194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25">
      <c r="A10" s="7" t="s">
        <v>241</v>
      </c>
      <c r="B10" s="7" t="str">
        <f>"S-SH-"&amp;F10&amp;"_"&amp;G10&amp;"*, -*N1"</f>
        <v>S-SH-PU_ELC*, -*N1</v>
      </c>
      <c r="C10" s="7" t="s">
        <v>194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25">
      <c r="A11" s="7" t="s">
        <v>241</v>
      </c>
      <c r="B11" s="7" t="str">
        <f>"S-SH-"&amp;F11&amp;"_"&amp;G11&amp;"*N1"</f>
        <v>S-SH-PU_ELC*N1</v>
      </c>
      <c r="C11" s="7" t="s">
        <v>194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2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2"/>
        <v>S-SH-CS_COA*</v>
      </c>
      <c r="C13" s="1" t="s">
        <v>195</v>
      </c>
      <c r="D13" s="8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25">
      <c r="A14" s="1" t="s">
        <v>241</v>
      </c>
      <c r="B14" s="1" t="str">
        <f t="shared" si="0"/>
        <v>S-SH-CS_LPG*</v>
      </c>
      <c r="C14" s="1" t="s">
        <v>195</v>
      </c>
      <c r="D14" s="8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25">
      <c r="A15" s="1" t="s">
        <v>241</v>
      </c>
      <c r="B15" s="1" t="str">
        <f t="shared" si="0"/>
        <v>S-SH-CS_OIL*</v>
      </c>
      <c r="C15" s="1" t="s">
        <v>195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25">
      <c r="A16" s="1" t="s">
        <v>241</v>
      </c>
      <c r="B16" s="1" t="str">
        <f t="shared" si="0"/>
        <v>S-SH-CS_GAS*</v>
      </c>
      <c r="C16" s="1" t="s">
        <v>195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25">
      <c r="A17" s="7" t="s">
        <v>241</v>
      </c>
      <c r="B17" s="1" t="str">
        <f t="shared" si="0"/>
        <v>S-SH-CS_BIO*</v>
      </c>
      <c r="C17" s="1" t="s">
        <v>195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25">
      <c r="A18" s="7" t="s">
        <v>241</v>
      </c>
      <c r="B18" s="7" t="str">
        <f>"S-SH-"&amp;F18&amp;"_"&amp;G18&amp;"*, -*N1"</f>
        <v>S-SH-CS_ELC*, -*N1</v>
      </c>
      <c r="C18" s="7" t="s">
        <v>195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Legend!$C$17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25">
      <c r="A19" s="7" t="s">
        <v>241</v>
      </c>
      <c r="B19" s="7" t="str">
        <f>"S-SH-"&amp;F19&amp;"_"&amp;G19&amp;"*N1"</f>
        <v>S-SH-CS_ELC*N1</v>
      </c>
      <c r="C19" s="7" t="s">
        <v>195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Legend!$C$17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241</v>
      </c>
      <c r="B20" s="15" t="str">
        <f t="shared" ref="B20" si="5">"S-SH-"&amp;F20&amp;"_"&amp;G20&amp;"*"</f>
        <v>S-SH-CS_HET*</v>
      </c>
      <c r="C20" s="15" t="s">
        <v>195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Legend!$C$17</f>
        <v>CS</v>
      </c>
      <c r="G20" s="15" t="str">
        <f t="shared" si="3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8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25">
      <c r="A23" s="1" t="s">
        <v>241</v>
      </c>
      <c r="B23" s="1" t="str">
        <f t="shared" si="6"/>
        <v>S-WH-PU_LPG*</v>
      </c>
      <c r="C23" s="1" t="s">
        <v>234</v>
      </c>
      <c r="D23" s="8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25">
      <c r="A24" s="1" t="s">
        <v>30</v>
      </c>
      <c r="B24" s="1" t="str">
        <f t="shared" si="6"/>
        <v>S-WH-PU_OIL*</v>
      </c>
      <c r="C24" s="1" t="s">
        <v>234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25">
      <c r="A25" s="1" t="s">
        <v>241</v>
      </c>
      <c r="B25" s="1" t="str">
        <f t="shared" si="6"/>
        <v>S-WH-PU_GAS*</v>
      </c>
      <c r="C25" s="1" t="s">
        <v>234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25">
      <c r="A26" s="1" t="s">
        <v>241</v>
      </c>
      <c r="B26" s="1" t="str">
        <f t="shared" si="6"/>
        <v>S-WH-PU_BIO*</v>
      </c>
      <c r="C26" s="1" t="s">
        <v>234</v>
      </c>
      <c r="D26" s="8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25">
      <c r="A27" s="1" t="s">
        <v>241</v>
      </c>
      <c r="B27" s="1" t="str">
        <f t="shared" si="6"/>
        <v>S-WH-PU_SOL*</v>
      </c>
      <c r="C27" s="7" t="s">
        <v>234</v>
      </c>
      <c r="D27" s="8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25">
      <c r="A28" s="4" t="s">
        <v>241</v>
      </c>
      <c r="B28" s="4" t="str">
        <f t="shared" si="6"/>
        <v>S-WH-PU_ELC*</v>
      </c>
      <c r="C28" s="4" t="s">
        <v>234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25">
      <c r="A29" s="1" t="s">
        <v>30</v>
      </c>
      <c r="B29" s="1" t="str">
        <f t="shared" si="6"/>
        <v>S-WH-CS_COA*</v>
      </c>
      <c r="C29" s="1" t="s">
        <v>235</v>
      </c>
      <c r="D29" s="8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25">
      <c r="A30" s="1" t="s">
        <v>241</v>
      </c>
      <c r="B30" s="1" t="str">
        <f t="shared" si="6"/>
        <v>S-WH-CS_LPG*</v>
      </c>
      <c r="C30" s="1" t="s">
        <v>235</v>
      </c>
      <c r="D30" s="8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25">
      <c r="A31" s="1" t="s">
        <v>30</v>
      </c>
      <c r="B31" s="1" t="str">
        <f t="shared" si="6"/>
        <v>S-WH-CS_OIL*</v>
      </c>
      <c r="C31" s="1" t="s">
        <v>235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25">
      <c r="A32" s="1" t="s">
        <v>241</v>
      </c>
      <c r="B32" s="1" t="str">
        <f t="shared" si="6"/>
        <v>S-WH-CS_GAS*</v>
      </c>
      <c r="C32" s="1" t="s">
        <v>235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25">
      <c r="A33" s="1" t="s">
        <v>241</v>
      </c>
      <c r="B33" s="1" t="str">
        <f t="shared" si="6"/>
        <v>S-WH-CS_BIO*</v>
      </c>
      <c r="C33" s="1" t="s">
        <v>235</v>
      </c>
      <c r="D33" s="8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25">
      <c r="A34" s="1" t="s">
        <v>241</v>
      </c>
      <c r="B34" s="1" t="str">
        <f t="shared" si="6"/>
        <v>S-WH-CS_SOL*</v>
      </c>
      <c r="C34" s="7" t="s">
        <v>235</v>
      </c>
      <c r="D34" s="8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25">
      <c r="A35" s="4" t="s">
        <v>241</v>
      </c>
      <c r="B35" s="4" t="str">
        <f t="shared" si="6"/>
        <v>S-WH-CS_ELC*</v>
      </c>
      <c r="C35" s="4" t="s">
        <v>235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2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2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8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25">
      <c r="A38" s="1" t="s">
        <v>241</v>
      </c>
      <c r="B38" s="1" t="str">
        <f t="shared" si="9"/>
        <v>S-SH-PU_LPG*</v>
      </c>
      <c r="C38" s="1" t="s">
        <v>234</v>
      </c>
      <c r="D38" s="8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  <c r="K38" s="17"/>
      <c r="L38" s="17"/>
      <c r="M38" s="17"/>
    </row>
    <row r="39" spans="1:13" x14ac:dyDescent="0.25">
      <c r="A39" s="1" t="s">
        <v>241</v>
      </c>
      <c r="B39" s="1" t="str">
        <f t="shared" si="9"/>
        <v>S-SH-PU_OIL*</v>
      </c>
      <c r="C39" s="1" t="s">
        <v>234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  <c r="K39" s="17"/>
      <c r="L39" s="17"/>
      <c r="M39" s="17"/>
    </row>
    <row r="40" spans="1:13" x14ac:dyDescent="0.25">
      <c r="A40" s="1" t="s">
        <v>241</v>
      </c>
      <c r="B40" s="1" t="str">
        <f t="shared" si="9"/>
        <v>S-SH-PU_GAS*</v>
      </c>
      <c r="C40" s="1" t="s">
        <v>234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  <c r="K40" s="17"/>
      <c r="L40" s="17"/>
      <c r="M40" s="17"/>
    </row>
    <row r="41" spans="1:13" x14ac:dyDescent="0.25">
      <c r="A41" s="7" t="s">
        <v>241</v>
      </c>
      <c r="B41" s="1" t="str">
        <f t="shared" si="9"/>
        <v>S-SH-PU_BIO*</v>
      </c>
      <c r="C41" s="1" t="s">
        <v>234</v>
      </c>
      <c r="D41" s="8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  <c r="K41" s="17"/>
      <c r="L41" s="17"/>
      <c r="M41" s="17"/>
    </row>
    <row r="42" spans="1:13" x14ac:dyDescent="0.25">
      <c r="A42" s="7" t="s">
        <v>241</v>
      </c>
      <c r="B42" s="7" t="str">
        <f t="shared" si="9"/>
        <v>S-SH-PU_ELC*</v>
      </c>
      <c r="C42" s="7" t="s">
        <v>234</v>
      </c>
      <c r="D42" s="69" t="str">
        <f>"*"&amp;SUMIFS('BY_S-SH'!$L$2:$L$100,'BY_S-SH'!$C$2:$C$100,EFF!H42,'BY_S-SH'!$A$2:$A$100,"BASE",'BY_S-SH'!$B$2:$B$100,"EFF")</f>
        <v>*2.74705437385472</v>
      </c>
      <c r="E42" s="7"/>
      <c r="F42" s="7" t="str">
        <f>Legend!$C$18</f>
        <v>PU</v>
      </c>
      <c r="G42" s="7" t="str">
        <f>Legend!B39</f>
        <v>ELC</v>
      </c>
      <c r="H42" s="68" t="str">
        <f>"S-SH-"&amp;F10&amp;"_"&amp;G10&amp;"-HP*"</f>
        <v>S-SH-PU_ELC-HP*</v>
      </c>
      <c r="K42" s="17"/>
      <c r="L42" s="17"/>
      <c r="M42" s="17"/>
    </row>
    <row r="43" spans="1:13" x14ac:dyDescent="0.2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</row>
    <row r="44" spans="1:13" x14ac:dyDescent="0.25">
      <c r="A44" s="1" t="s">
        <v>30</v>
      </c>
      <c r="B44" s="1" t="str">
        <f t="shared" si="9"/>
        <v>S-SH-CS_COA*</v>
      </c>
      <c r="C44" s="1" t="s">
        <v>235</v>
      </c>
      <c r="D44" s="8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25">
      <c r="A45" s="1" t="s">
        <v>241</v>
      </c>
      <c r="B45" s="1" t="str">
        <f t="shared" si="9"/>
        <v>S-SH-CS_LPG*</v>
      </c>
      <c r="C45" s="1" t="s">
        <v>235</v>
      </c>
      <c r="D45" s="8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25">
      <c r="A46" s="1" t="s">
        <v>241</v>
      </c>
      <c r="B46" s="1" t="str">
        <f t="shared" si="9"/>
        <v>S-SH-CS_OIL*</v>
      </c>
      <c r="C46" s="1" t="s">
        <v>235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25">
      <c r="A47" s="1" t="s">
        <v>241</v>
      </c>
      <c r="B47" s="1" t="str">
        <f t="shared" si="9"/>
        <v>S-SH-CS_GAS*</v>
      </c>
      <c r="C47" s="1" t="s">
        <v>235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25">
      <c r="A48" s="7" t="s">
        <v>241</v>
      </c>
      <c r="B48" s="1" t="str">
        <f t="shared" si="9"/>
        <v>S-SH-CS_BIO*</v>
      </c>
      <c r="C48" s="1" t="s">
        <v>235</v>
      </c>
      <c r="D48" s="8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25">
      <c r="A49" s="7" t="s">
        <v>241</v>
      </c>
      <c r="B49" s="7" t="str">
        <f t="shared" si="9"/>
        <v>S-SH-CS_ELC*</v>
      </c>
      <c r="C49" s="7" t="s">
        <v>235</v>
      </c>
      <c r="D49" s="69" t="str">
        <f>"*"&amp;SUMIFS('BY_S-SH'!$L$2:$L$100,'BY_S-SH'!$C$2:$C$100,EFF!H49,'BY_S-SH'!$A$2:$A$100,"BASE",'BY_S-SH'!$B$2:$B$100,"EFF")</f>
        <v>*2.74705437385472</v>
      </c>
      <c r="F49" s="7" t="str">
        <f>Legend!$C$17</f>
        <v>CS</v>
      </c>
      <c r="G49" s="7" t="str">
        <f t="shared" si="12"/>
        <v>ELC</v>
      </c>
      <c r="H49" s="68" t="str">
        <f>"S-SH-"&amp;F10&amp;"_"&amp;G10&amp;"-HP*"</f>
        <v>S-SH-PU_ELC-HP*</v>
      </c>
    </row>
    <row r="50" spans="1:13" ht="15.75" thickBot="1" x14ac:dyDescent="0.3">
      <c r="A50" s="15" t="s">
        <v>241</v>
      </c>
      <c r="B50" s="15" t="str">
        <f t="shared" ref="B50" si="13">"S-SH-"&amp;F50&amp;"_"&amp;G50&amp;"*"</f>
        <v>S-SH-CS_HET*</v>
      </c>
      <c r="C50" s="15" t="s">
        <v>235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Legend!$C$17</f>
        <v>CS</v>
      </c>
      <c r="G50" s="15" t="str">
        <f t="shared" si="12"/>
        <v>HET</v>
      </c>
      <c r="H50" s="15" t="str">
        <f>H47</f>
        <v>S-WH-CS_GAS*</v>
      </c>
    </row>
    <row r="51" spans="1:13" x14ac:dyDescent="0.25">
      <c r="A51" s="10" t="s">
        <v>28</v>
      </c>
      <c r="B51" s="11"/>
      <c r="C51" s="11"/>
      <c r="D51" s="12"/>
      <c r="F51" s="13"/>
      <c r="G51" s="13"/>
      <c r="H51" s="13"/>
    </row>
    <row r="52" spans="1:13" x14ac:dyDescent="0.25">
      <c r="A52" s="7" t="s">
        <v>241</v>
      </c>
      <c r="B52" s="7" t="str">
        <f>"S-SC-"&amp;F52&amp;"_"&amp;G52&amp;"*"</f>
        <v>S-SC-PU_ELC*</v>
      </c>
      <c r="C52" s="7" t="s">
        <v>236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13" x14ac:dyDescent="0.25">
      <c r="A53" s="4" t="s">
        <v>241</v>
      </c>
      <c r="B53" s="4" t="str">
        <f>"S-SC-"&amp;F53&amp;"_"&amp;G53&amp;"*"</f>
        <v>S-SC-CS_ELC*</v>
      </c>
      <c r="C53" s="4" t="s">
        <v>237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25">
      <c r="A54" s="10" t="s">
        <v>36</v>
      </c>
      <c r="B54" s="11"/>
      <c r="C54" s="11"/>
      <c r="D54" s="12"/>
      <c r="F54" s="13"/>
      <c r="G54" s="13"/>
      <c r="H54" s="13"/>
    </row>
    <row r="55" spans="1:13" x14ac:dyDescent="0.2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 x14ac:dyDescent="0.3">
      <c r="A56" s="15" t="s">
        <v>241</v>
      </c>
      <c r="B56" s="15" t="str">
        <f t="shared" si="14"/>
        <v>S-SH-CS_ELC*</v>
      </c>
      <c r="C56" s="15" t="s">
        <v>237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25">
      <c r="A57" s="10" t="s">
        <v>254</v>
      </c>
      <c r="B57" s="11"/>
      <c r="C57" s="11"/>
      <c r="D57" s="12"/>
      <c r="F57" s="13"/>
      <c r="G57" s="13"/>
      <c r="H57" s="13"/>
    </row>
    <row r="58" spans="1:13" x14ac:dyDescent="0.25">
      <c r="A58" s="1" t="s">
        <v>127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Legend!$C$18</f>
        <v>PU</v>
      </c>
      <c r="G58" s="7" t="str">
        <f>Legend!$C$26</f>
        <v>REF</v>
      </c>
      <c r="H58" s="7" t="str">
        <f t="shared" ref="H58:H63" si="16">"S-"&amp;G58&amp;"-"&amp;F58&amp;"*"</f>
        <v>S-REF-PU*</v>
      </c>
    </row>
    <row r="59" spans="1:13" x14ac:dyDescent="0.25">
      <c r="A59" s="7" t="s">
        <v>127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Legend!$C$17</f>
        <v>CS</v>
      </c>
      <c r="G59" s="7" t="str">
        <f>Legend!$C$26</f>
        <v>REF</v>
      </c>
      <c r="H59" s="7" t="str">
        <f t="shared" si="16"/>
        <v>S-REF-CS*</v>
      </c>
    </row>
    <row r="60" spans="1:13" x14ac:dyDescent="0.25">
      <c r="A60" s="7" t="s">
        <v>127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Legend!$C$18</f>
        <v>PU</v>
      </c>
      <c r="G60" s="7" t="str">
        <f>Legend!$C$27</f>
        <v>OEL</v>
      </c>
      <c r="H60" s="7" t="str">
        <f t="shared" si="16"/>
        <v>S-OEL-PU*</v>
      </c>
    </row>
    <row r="61" spans="1:13" x14ac:dyDescent="0.25">
      <c r="A61" s="7" t="s">
        <v>127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Legend!$C$17</f>
        <v>CS</v>
      </c>
      <c r="G61" s="7" t="str">
        <f>Legend!$C$27</f>
        <v>OEL</v>
      </c>
      <c r="H61" s="7" t="str">
        <f t="shared" si="16"/>
        <v>S-OEL-CS*</v>
      </c>
    </row>
    <row r="62" spans="1:13" x14ac:dyDescent="0.25">
      <c r="A62" s="7" t="s">
        <v>127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Legend!$C$18</f>
        <v>PU</v>
      </c>
      <c r="G62" s="7" t="str">
        <f>Legend!$C$25</f>
        <v>LIG</v>
      </c>
      <c r="H62" s="7" t="str">
        <f t="shared" si="16"/>
        <v>S-LIG-PU*</v>
      </c>
      <c r="J62" s="64"/>
      <c r="K62" s="64"/>
      <c r="L62" s="64"/>
      <c r="M62" s="65" t="s">
        <v>257</v>
      </c>
    </row>
    <row r="63" spans="1:13" x14ac:dyDescent="0.25">
      <c r="A63" s="7" t="s">
        <v>127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Legend!$C$17</f>
        <v>CS</v>
      </c>
      <c r="G63" s="7" t="str">
        <f>Legend!$C$25</f>
        <v>LIG</v>
      </c>
      <c r="H63" s="7" t="str">
        <f t="shared" si="16"/>
        <v>S-LIG-CS*</v>
      </c>
      <c r="J63" s="66" t="str">
        <f>Legend!$C$18</f>
        <v>PU</v>
      </c>
      <c r="K63" s="66" t="str">
        <f>Legend!$C$29</f>
        <v>PLIG</v>
      </c>
      <c r="L63" s="66" t="str">
        <f>"S-"&amp;K63&amp;"-"&amp;J63&amp;"*X1"</f>
        <v>S-PLIG-PU*X1</v>
      </c>
      <c r="M63" s="67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25">
      <c r="A64" s="7" t="s">
        <v>127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Legend!$C$18</f>
        <v>PU</v>
      </c>
      <c r="G64" s="7" t="str">
        <f>Legend!$C$29</f>
        <v>PLIG</v>
      </c>
      <c r="H64" s="7" t="str">
        <f>"S-"&amp;G64&amp;"-"&amp;F64&amp;"*"</f>
        <v>S-PLIG-PU*</v>
      </c>
      <c r="J64" s="66" t="str">
        <f>Legend!$C$18</f>
        <v>PU</v>
      </c>
      <c r="K64" s="66" t="str">
        <f>Legend!$C$29</f>
        <v>PLIG</v>
      </c>
      <c r="L64" s="66" t="str">
        <f>"S-"&amp;K64&amp;"-"&amp;J64&amp;"*X2"</f>
        <v>S-PLIG-PU*X2</v>
      </c>
      <c r="M64" s="67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 x14ac:dyDescent="0.3">
      <c r="A65" s="15" t="s">
        <v>127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Legend!$C$18</f>
        <v>PU</v>
      </c>
      <c r="G65" s="15" t="str">
        <f>Legend!$C$29</f>
        <v>PLIG</v>
      </c>
      <c r="H65" s="15" t="str">
        <f>"S-"&amp;G65&amp;"-"&amp;F65&amp;"*X4"</f>
        <v>S-PLIG-PU*X4</v>
      </c>
      <c r="J65" s="66" t="str">
        <f>Legend!$C$18</f>
        <v>PU</v>
      </c>
      <c r="K65" s="66" t="str">
        <f>Legend!$C$29</f>
        <v>PLIG</v>
      </c>
      <c r="L65" s="66" t="str">
        <f>"S-"&amp;K65&amp;"-"&amp;J65&amp;"*X3"</f>
        <v>S-PLIG-PU*X3</v>
      </c>
      <c r="M65" s="67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25">
      <c r="A66" s="7" t="s">
        <v>30</v>
      </c>
      <c r="B66" s="7"/>
      <c r="C66" s="7"/>
      <c r="E66" s="7"/>
      <c r="J66" s="66" t="str">
        <f>Legend!$C$18</f>
        <v>PU</v>
      </c>
      <c r="K66" s="66" t="str">
        <f>Legend!$C$29</f>
        <v>PLIG</v>
      </c>
      <c r="L66" s="66" t="str">
        <f>"S-"&amp;K66&amp;"-"&amp;J66&amp;"*X4"</f>
        <v>S-PLIG-PU*X4</v>
      </c>
      <c r="M66" s="67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25">
      <c r="A67" s="7" t="s">
        <v>30</v>
      </c>
      <c r="B67" s="7"/>
      <c r="C67" s="7"/>
      <c r="E67" s="7"/>
    </row>
    <row r="68" spans="1:13" s="7" customFormat="1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40625" defaultRowHeight="15" x14ac:dyDescent="0.2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 x14ac:dyDescent="0.25">
      <c r="B1" s="21" t="s">
        <v>13</v>
      </c>
    </row>
    <row r="3" spans="2:10" x14ac:dyDescent="0.25">
      <c r="B3" s="6" t="s">
        <v>196</v>
      </c>
      <c r="C3" s="6"/>
      <c r="D3" s="6"/>
      <c r="E3" s="6"/>
      <c r="F3" s="22"/>
      <c r="G3" s="22"/>
      <c r="H3" s="22"/>
      <c r="I3" s="22"/>
      <c r="J3" s="22"/>
    </row>
    <row r="4" spans="2:10" ht="15.75" thickBot="1" x14ac:dyDescent="0.3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25">
      <c r="B5" s="47" t="s">
        <v>16</v>
      </c>
      <c r="C5" s="47"/>
      <c r="D5" s="48" t="s">
        <v>14</v>
      </c>
      <c r="E5" s="47">
        <v>2018</v>
      </c>
      <c r="F5" s="47">
        <v>1</v>
      </c>
      <c r="G5" s="24"/>
      <c r="H5" s="24" t="s">
        <v>124</v>
      </c>
      <c r="I5" s="24"/>
      <c r="J5" s="24"/>
    </row>
    <row r="6" spans="2:10" x14ac:dyDescent="0.25">
      <c r="B6" s="47" t="s">
        <v>16</v>
      </c>
      <c r="C6" s="47"/>
      <c r="D6" s="48" t="s">
        <v>127</v>
      </c>
      <c r="E6" s="47">
        <v>2018</v>
      </c>
      <c r="F6" s="47">
        <v>1</v>
      </c>
      <c r="G6" s="24"/>
      <c r="H6" s="24" t="s">
        <v>124</v>
      </c>
      <c r="I6" s="24"/>
      <c r="J6" s="24"/>
    </row>
    <row r="7" spans="2:10" customFormat="1" x14ac:dyDescent="0.25"/>
    <row r="8" spans="2:10" x14ac:dyDescent="0.25">
      <c r="B8" s="6" t="s">
        <v>197</v>
      </c>
      <c r="C8" s="6"/>
      <c r="D8" s="6"/>
      <c r="E8" s="6"/>
      <c r="F8" s="22"/>
      <c r="G8" s="22"/>
      <c r="H8" s="22"/>
      <c r="I8" s="22"/>
      <c r="J8" s="22"/>
    </row>
    <row r="9" spans="2:10" ht="15.75" thickBot="1" x14ac:dyDescent="0.3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25">
      <c r="B10" s="47" t="s">
        <v>16</v>
      </c>
      <c r="C10" s="47"/>
      <c r="D10" s="48" t="s">
        <v>14</v>
      </c>
      <c r="E10" s="47">
        <v>2018</v>
      </c>
      <c r="F10" s="47">
        <v>1</v>
      </c>
      <c r="G10" s="24"/>
      <c r="H10" s="24" t="s">
        <v>125</v>
      </c>
      <c r="I10" s="24"/>
      <c r="J10" s="24"/>
    </row>
    <row r="11" spans="2:10" x14ac:dyDescent="0.25">
      <c r="B11" s="47" t="s">
        <v>16</v>
      </c>
      <c r="C11" s="47"/>
      <c r="D11" s="48" t="s">
        <v>127</v>
      </c>
      <c r="E11" s="47">
        <v>2018</v>
      </c>
      <c r="F11" s="47">
        <v>1</v>
      </c>
      <c r="G11" s="24"/>
      <c r="H11" s="24" t="s">
        <v>125</v>
      </c>
      <c r="I11" s="24"/>
      <c r="J11" s="24"/>
    </row>
    <row r="12" spans="2:10" customFormat="1" x14ac:dyDescent="0.25"/>
    <row r="13" spans="2:10" x14ac:dyDescent="0.25">
      <c r="B13" s="6" t="s">
        <v>198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 x14ac:dyDescent="0.3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25">
      <c r="B15" s="47" t="s">
        <v>16</v>
      </c>
      <c r="C15" s="47"/>
      <c r="D15" s="48" t="s">
        <v>14</v>
      </c>
      <c r="E15" s="47">
        <v>2018</v>
      </c>
      <c r="F15" s="47">
        <v>1</v>
      </c>
      <c r="G15" s="24"/>
      <c r="H15" s="24" t="s">
        <v>126</v>
      </c>
      <c r="I15" s="24"/>
      <c r="J15" s="24"/>
    </row>
    <row r="16" spans="2:10" x14ac:dyDescent="0.25">
      <c r="B16" s="47" t="s">
        <v>16</v>
      </c>
      <c r="C16" s="47"/>
      <c r="D16" s="48" t="s">
        <v>127</v>
      </c>
      <c r="E16" s="47">
        <v>2018</v>
      </c>
      <c r="F16" s="47">
        <v>1</v>
      </c>
      <c r="G16" s="24"/>
      <c r="H16" s="24" t="s">
        <v>126</v>
      </c>
      <c r="I16" s="24"/>
      <c r="J16" s="24"/>
    </row>
    <row r="18" spans="2:10" x14ac:dyDescent="0.25">
      <c r="B18" s="6" t="s">
        <v>242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 x14ac:dyDescent="0.3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25">
      <c r="B20" s="47" t="s">
        <v>16</v>
      </c>
      <c r="C20" s="47"/>
      <c r="D20" s="48" t="s">
        <v>127</v>
      </c>
      <c r="E20" s="47">
        <v>2018</v>
      </c>
      <c r="F20" s="47">
        <v>1</v>
      </c>
      <c r="G20" s="24"/>
      <c r="H20" s="24" t="s">
        <v>243</v>
      </c>
      <c r="I20" s="24"/>
      <c r="J20" s="24"/>
    </row>
    <row r="21" spans="2:10" x14ac:dyDescent="0.25">
      <c r="B21" s="47" t="s">
        <v>16</v>
      </c>
      <c r="C21" s="47"/>
      <c r="D21" s="48" t="s">
        <v>255</v>
      </c>
      <c r="E21" s="47">
        <v>2018</v>
      </c>
      <c r="F21" s="47">
        <v>1</v>
      </c>
      <c r="G21" s="24"/>
      <c r="H21" s="24" t="s">
        <v>256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50" customWidth="1"/>
    <col min="2" max="2" width="11.7109375" style="50" customWidth="1"/>
    <col min="3" max="3" width="3.140625" style="50" bestFit="1" customWidth="1"/>
    <col min="4" max="4" width="8.5703125" style="50" bestFit="1" customWidth="1"/>
    <col min="5" max="5" width="6.42578125" style="50" bestFit="1" customWidth="1"/>
    <col min="6" max="6" width="4.85546875" style="50" bestFit="1" customWidth="1"/>
    <col min="7" max="7" width="5.7109375" style="50" bestFit="1" customWidth="1"/>
    <col min="8" max="8" width="5.85546875" style="50" bestFit="1" customWidth="1"/>
    <col min="9" max="9" width="5.42578125" style="50" bestFit="1" customWidth="1"/>
    <col min="10" max="11" width="5.7109375" style="50" bestFit="1" customWidth="1"/>
    <col min="12" max="12" width="6.5703125" style="50" bestFit="1" customWidth="1"/>
    <col min="13" max="13" width="6.140625" style="50" bestFit="1" customWidth="1"/>
    <col min="14" max="14" width="6.7109375" style="50" bestFit="1" customWidth="1"/>
    <col min="15" max="15" width="6.5703125" style="50" bestFit="1" customWidth="1"/>
    <col min="16" max="16" width="7.28515625" style="50" bestFit="1" customWidth="1"/>
    <col min="17" max="17" width="5.7109375" style="50" bestFit="1" customWidth="1"/>
    <col min="18" max="18" width="6.140625" style="50" bestFit="1" customWidth="1"/>
    <col min="19" max="19" width="5.7109375" style="50" bestFit="1" customWidth="1"/>
    <col min="20" max="20" width="5.5703125" style="50" bestFit="1" customWidth="1"/>
    <col min="21" max="21" width="5.85546875" style="50" bestFit="1" customWidth="1"/>
    <col min="22" max="22" width="6.7109375" style="50" bestFit="1" customWidth="1"/>
    <col min="23" max="23" width="4.85546875" style="50" bestFit="1" customWidth="1"/>
    <col min="24" max="24" width="7.5703125" style="50" customWidth="1"/>
    <col min="25" max="25" width="6.7109375" style="50" bestFit="1" customWidth="1"/>
    <col min="26" max="26" width="6.140625" style="50" bestFit="1" customWidth="1"/>
    <col min="27" max="28" width="6" style="50" bestFit="1" customWidth="1"/>
    <col min="29" max="29" width="5.7109375" style="50" bestFit="1" customWidth="1"/>
    <col min="30" max="30" width="6.7109375" style="50" bestFit="1" customWidth="1"/>
    <col min="31" max="16384" width="9.140625" style="50"/>
  </cols>
  <sheetData>
    <row r="3" spans="1:30" x14ac:dyDescent="0.25">
      <c r="C3" s="51" t="str" cm="1">
        <f t="array" ref="C3">INDEX(C5:C7,$A$4)</f>
        <v>IE</v>
      </c>
      <c r="D3" s="51" t="str" cm="1">
        <f t="array" ref="D3">INDEX(D5:D7,$A$4)</f>
        <v>National</v>
      </c>
      <c r="E3" s="51" t="str" cm="1">
        <f t="array" ref="E3">INDEX(E5:E7,$A$4)</f>
        <v>IE-CW</v>
      </c>
      <c r="F3" s="51" t="str" cm="1">
        <f t="array" ref="F3">INDEX(F5:F7,$A$4)</f>
        <v>IE-D</v>
      </c>
      <c r="G3" s="51" t="str" cm="1">
        <f t="array" ref="G3">INDEX(G5:G7,$A$4)</f>
        <v>IE-KE</v>
      </c>
      <c r="H3" s="51" t="str" cm="1">
        <f t="array" ref="H3">INDEX(H5:H7,$A$4)</f>
        <v>IE-KK</v>
      </c>
      <c r="I3" s="51" t="str" cm="1">
        <f t="array" ref="I3">INDEX(I5:I7,$A$4)</f>
        <v>IE-LS</v>
      </c>
      <c r="J3" s="51" t="str" cm="1">
        <f t="array" ref="J3">INDEX(J5:J7,$A$4)</f>
        <v>IE-LD</v>
      </c>
      <c r="K3" s="51" t="str" cm="1">
        <f t="array" ref="K3">INDEX(K5:K7,$A$4)</f>
        <v>IE-LH</v>
      </c>
      <c r="L3" s="51" t="str" cm="1">
        <f t="array" ref="L3">INDEX(L5:L7,$A$4)</f>
        <v>IE-MH</v>
      </c>
      <c r="M3" s="51" t="str" cm="1">
        <f t="array" ref="M3">INDEX(M5:M7,$A$4)</f>
        <v>IE-OY</v>
      </c>
      <c r="N3" s="51" t="str" cm="1">
        <f t="array" ref="N3">INDEX(N5:N7,$A$4)</f>
        <v>IE-WH</v>
      </c>
      <c r="O3" s="51" t="str" cm="1">
        <f t="array" ref="O3">INDEX(O5:O7,$A$4)</f>
        <v>IE-WX</v>
      </c>
      <c r="P3" s="51" t="str" cm="1">
        <f t="array" ref="P3">INDEX(P5:P7,$A$4)</f>
        <v>IE-WW</v>
      </c>
      <c r="Q3" s="51" t="str" cm="1">
        <f t="array" ref="Q3">INDEX(Q5:Q7,$A$4)</f>
        <v>IE-CE</v>
      </c>
      <c r="R3" s="51" t="str" cm="1">
        <f t="array" ref="R3">INDEX(R5:R7,$A$4)</f>
        <v>IE-CO</v>
      </c>
      <c r="S3" s="51" t="str" cm="1">
        <f t="array" ref="S3">INDEX(S5:S7,$A$4)</f>
        <v>IE-KY</v>
      </c>
      <c r="T3" s="51" t="str" cm="1">
        <f t="array" ref="T3">INDEX(T5:T7,$A$4)</f>
        <v>IE-LK</v>
      </c>
      <c r="U3" s="51" t="str" cm="1">
        <f t="array" ref="U3">INDEX(U5:U7,$A$4)</f>
        <v>IE-TA</v>
      </c>
      <c r="V3" s="51" t="str" cm="1">
        <f t="array" ref="V3">INDEX(V5:V7,$A$4)</f>
        <v>IE-WD</v>
      </c>
      <c r="W3" s="51" t="str" cm="1">
        <f t="array" ref="W3">INDEX(W5:W7,$A$4)</f>
        <v>IE-G</v>
      </c>
      <c r="X3" s="51" t="str" cm="1">
        <f t="array" ref="X3">INDEX(X5:X7,$A$4)</f>
        <v>IE-LM</v>
      </c>
      <c r="Y3" s="51" t="str" cm="1">
        <f t="array" ref="Y3">INDEX(Y5:Y7,$A$4)</f>
        <v>IE-MO</v>
      </c>
      <c r="Z3" s="51" t="str" cm="1">
        <f t="array" ref="Z3">INDEX(Z5:Z7,$A$4)</f>
        <v>IE-RN</v>
      </c>
      <c r="AA3" s="51" t="str" cm="1">
        <f t="array" ref="AA3">INDEX(AA5:AA7,$A$4)</f>
        <v>IE-SO</v>
      </c>
      <c r="AB3" s="51" t="str" cm="1">
        <f t="array" ref="AB3">INDEX(AB5:AB7,$A$4)</f>
        <v>IE-CN</v>
      </c>
      <c r="AC3" s="51" t="str" cm="1">
        <f t="array" ref="AC3">INDEX(AC5:AC7,$A$4)</f>
        <v>IE-DL</v>
      </c>
      <c r="AD3" s="51" t="str" cm="1">
        <f t="array" ref="AD3">INDEX(AD5:AD7,$A$4)</f>
        <v>IE-MN</v>
      </c>
    </row>
    <row r="4" spans="1:30" x14ac:dyDescent="0.25">
      <c r="A4" s="50">
        <v>1</v>
      </c>
    </row>
    <row r="5" spans="1:30" x14ac:dyDescent="0.25">
      <c r="A5" s="50" t="s">
        <v>128</v>
      </c>
      <c r="C5" s="52" t="s">
        <v>129</v>
      </c>
      <c r="D5" s="52" t="s">
        <v>130</v>
      </c>
      <c r="E5" s="51" t="str">
        <f>Regions!A11</f>
        <v>IE-CW</v>
      </c>
      <c r="F5" s="51" t="str">
        <f>Regions!A16</f>
        <v>IE-D</v>
      </c>
      <c r="G5" s="51" t="str">
        <f>Regions!A19</f>
        <v>IE-KE</v>
      </c>
      <c r="H5" s="51" t="str">
        <f>Regions!A20</f>
        <v>IE-KK</v>
      </c>
      <c r="I5" s="51" t="str">
        <f>Regions!A21</f>
        <v>IE-LS</v>
      </c>
      <c r="J5" s="51" t="str">
        <f>Regions!A24</f>
        <v>IE-LD</v>
      </c>
      <c r="K5" s="51" t="str">
        <f>Regions!A25</f>
        <v>IE-LH</v>
      </c>
      <c r="L5" s="51" t="str">
        <f>Regions!A27</f>
        <v>IE-MH</v>
      </c>
      <c r="M5" s="51" t="str">
        <f>Regions!A29</f>
        <v>IE-OY</v>
      </c>
      <c r="N5" s="51" t="str">
        <f>Regions!A34</f>
        <v>IE-WH</v>
      </c>
      <c r="O5" s="51" t="str">
        <f>Regions!A35</f>
        <v>IE-WX</v>
      </c>
      <c r="P5" s="51" t="str">
        <f>Regions!A36</f>
        <v>IE-WW</v>
      </c>
      <c r="Q5" s="51" t="str">
        <f>Regions!A13</f>
        <v>IE-CE</v>
      </c>
      <c r="R5" s="51" t="str">
        <f>Regions!A14</f>
        <v>IE-CO</v>
      </c>
      <c r="S5" s="51" t="str">
        <f>Regions!A18</f>
        <v>IE-KY</v>
      </c>
      <c r="T5" s="51" t="str">
        <f>Regions!A23</f>
        <v>IE-LK</v>
      </c>
      <c r="U5" s="51" t="str">
        <f>Regions!A32</f>
        <v>IE-TA</v>
      </c>
      <c r="V5" s="51" t="str">
        <f>Regions!A33</f>
        <v>IE-WD</v>
      </c>
      <c r="W5" s="51" t="str">
        <f>Regions!A17</f>
        <v>IE-G</v>
      </c>
      <c r="X5" s="51" t="str">
        <f>Regions!A22</f>
        <v>IE-LM</v>
      </c>
      <c r="Y5" s="51" t="str">
        <f>Regions!A26</f>
        <v>IE-MO</v>
      </c>
      <c r="Z5" s="51" t="str">
        <f>Regions!A30</f>
        <v>IE-RN</v>
      </c>
      <c r="AA5" s="51" t="str">
        <f>Regions!A31</f>
        <v>IE-SO</v>
      </c>
      <c r="AB5" s="51" t="str">
        <f>Regions!A12</f>
        <v>IE-CN</v>
      </c>
      <c r="AC5" s="51" t="str">
        <f>Regions!A15</f>
        <v>IE-DL</v>
      </c>
      <c r="AD5" s="51" t="str">
        <f>Regions!A28</f>
        <v>IE-MN</v>
      </c>
    </row>
    <row r="6" spans="1:30" x14ac:dyDescent="0.25">
      <c r="A6" s="50" t="s">
        <v>131</v>
      </c>
      <c r="C6" s="51" t="str">
        <f>C5</f>
        <v>IE</v>
      </c>
      <c r="D6" s="51" t="str">
        <f>"*"&amp;D5</f>
        <v>*National</v>
      </c>
      <c r="E6" s="51" t="str">
        <f t="shared" ref="E6:AD6" si="0">"*"&amp;E5</f>
        <v>*IE-CW</v>
      </c>
      <c r="F6" s="51" t="str">
        <f t="shared" si="0"/>
        <v>*IE-D</v>
      </c>
      <c r="G6" s="51" t="str">
        <f t="shared" si="0"/>
        <v>*IE-KE</v>
      </c>
      <c r="H6" s="51" t="str">
        <f t="shared" si="0"/>
        <v>*IE-KK</v>
      </c>
      <c r="I6" s="51" t="str">
        <f t="shared" si="0"/>
        <v>*IE-LS</v>
      </c>
      <c r="J6" s="51" t="str">
        <f t="shared" si="0"/>
        <v>*IE-LD</v>
      </c>
      <c r="K6" s="51" t="str">
        <f t="shared" si="0"/>
        <v>*IE-LH</v>
      </c>
      <c r="L6" s="51" t="str">
        <f t="shared" si="0"/>
        <v>*IE-MH</v>
      </c>
      <c r="M6" s="51" t="str">
        <f t="shared" si="0"/>
        <v>*IE-OY</v>
      </c>
      <c r="N6" s="51" t="str">
        <f t="shared" si="0"/>
        <v>*IE-WH</v>
      </c>
      <c r="O6" s="51" t="str">
        <f t="shared" si="0"/>
        <v>*IE-WX</v>
      </c>
      <c r="P6" s="51" t="str">
        <f t="shared" si="0"/>
        <v>*IE-WW</v>
      </c>
      <c r="Q6" s="51" t="str">
        <f t="shared" si="0"/>
        <v>*IE-CE</v>
      </c>
      <c r="R6" s="51" t="str">
        <f t="shared" si="0"/>
        <v>*IE-CO</v>
      </c>
      <c r="S6" s="51" t="str">
        <f t="shared" si="0"/>
        <v>*IE-KY</v>
      </c>
      <c r="T6" s="51" t="str">
        <f t="shared" si="0"/>
        <v>*IE-LK</v>
      </c>
      <c r="U6" s="51" t="str">
        <f t="shared" si="0"/>
        <v>*IE-TA</v>
      </c>
      <c r="V6" s="51" t="str">
        <f t="shared" si="0"/>
        <v>*IE-WD</v>
      </c>
      <c r="W6" s="51" t="str">
        <f t="shared" si="0"/>
        <v>*IE-G</v>
      </c>
      <c r="X6" s="51" t="str">
        <f t="shared" si="0"/>
        <v>*IE-LM</v>
      </c>
      <c r="Y6" s="51" t="str">
        <f t="shared" si="0"/>
        <v>*IE-MO</v>
      </c>
      <c r="Z6" s="51" t="str">
        <f t="shared" si="0"/>
        <v>*IE-RN</v>
      </c>
      <c r="AA6" s="51" t="str">
        <f t="shared" si="0"/>
        <v>*IE-SO</v>
      </c>
      <c r="AB6" s="51" t="str">
        <f t="shared" si="0"/>
        <v>*IE-CN</v>
      </c>
      <c r="AC6" s="51" t="str">
        <f t="shared" si="0"/>
        <v>*IE-DL</v>
      </c>
      <c r="AD6" s="51" t="str">
        <f t="shared" si="0"/>
        <v>*IE-MN</v>
      </c>
    </row>
    <row r="7" spans="1:30" x14ac:dyDescent="0.25">
      <c r="A7" s="50" t="s">
        <v>132</v>
      </c>
      <c r="C7" s="51" t="str">
        <f>"*"&amp;C5</f>
        <v>*IE</v>
      </c>
      <c r="D7" s="51" t="str">
        <f>D5</f>
        <v>National</v>
      </c>
      <c r="E7" s="51" t="str">
        <f t="shared" ref="E7:AD7" si="1">E5</f>
        <v>IE-CW</v>
      </c>
      <c r="F7" s="51" t="str">
        <f t="shared" si="1"/>
        <v>IE-D</v>
      </c>
      <c r="G7" s="51" t="str">
        <f t="shared" si="1"/>
        <v>IE-KE</v>
      </c>
      <c r="H7" s="51" t="str">
        <f t="shared" si="1"/>
        <v>IE-KK</v>
      </c>
      <c r="I7" s="51" t="str">
        <f t="shared" si="1"/>
        <v>IE-LS</v>
      </c>
      <c r="J7" s="51" t="str">
        <f t="shared" si="1"/>
        <v>IE-LD</v>
      </c>
      <c r="K7" s="51" t="str">
        <f t="shared" si="1"/>
        <v>IE-LH</v>
      </c>
      <c r="L7" s="51" t="str">
        <f t="shared" si="1"/>
        <v>IE-MH</v>
      </c>
      <c r="M7" s="51" t="str">
        <f t="shared" si="1"/>
        <v>IE-OY</v>
      </c>
      <c r="N7" s="51" t="str">
        <f t="shared" si="1"/>
        <v>IE-WH</v>
      </c>
      <c r="O7" s="51" t="str">
        <f t="shared" si="1"/>
        <v>IE-WX</v>
      </c>
      <c r="P7" s="51" t="str">
        <f t="shared" si="1"/>
        <v>IE-WW</v>
      </c>
      <c r="Q7" s="51" t="str">
        <f t="shared" si="1"/>
        <v>IE-CE</v>
      </c>
      <c r="R7" s="51" t="str">
        <f t="shared" si="1"/>
        <v>IE-CO</v>
      </c>
      <c r="S7" s="51" t="str">
        <f t="shared" si="1"/>
        <v>IE-KY</v>
      </c>
      <c r="T7" s="51" t="str">
        <f t="shared" si="1"/>
        <v>IE-LK</v>
      </c>
      <c r="U7" s="51" t="str">
        <f t="shared" si="1"/>
        <v>IE-TA</v>
      </c>
      <c r="V7" s="51" t="str">
        <f t="shared" si="1"/>
        <v>IE-WD</v>
      </c>
      <c r="W7" s="51" t="str">
        <f t="shared" si="1"/>
        <v>IE-G</v>
      </c>
      <c r="X7" s="51" t="str">
        <f t="shared" si="1"/>
        <v>IE-LM</v>
      </c>
      <c r="Y7" s="51" t="str">
        <f t="shared" si="1"/>
        <v>IE-MO</v>
      </c>
      <c r="Z7" s="51" t="str">
        <f t="shared" si="1"/>
        <v>IE-RN</v>
      </c>
      <c r="AA7" s="51" t="str">
        <f t="shared" si="1"/>
        <v>IE-SO</v>
      </c>
      <c r="AB7" s="51" t="str">
        <f t="shared" si="1"/>
        <v>IE-CN</v>
      </c>
      <c r="AC7" s="51" t="str">
        <f t="shared" si="1"/>
        <v>IE-DL</v>
      </c>
      <c r="AD7" s="51" t="str">
        <f t="shared" si="1"/>
        <v>IE-MN</v>
      </c>
    </row>
    <row r="10" spans="1:30" ht="15.75" thickBot="1" x14ac:dyDescent="0.3">
      <c r="A10" s="53" t="s">
        <v>133</v>
      </c>
      <c r="B10" s="53" t="s">
        <v>134</v>
      </c>
    </row>
    <row r="11" spans="1:30" x14ac:dyDescent="0.25">
      <c r="A11" s="54" t="s">
        <v>135</v>
      </c>
      <c r="B11" s="54" t="s">
        <v>136</v>
      </c>
    </row>
    <row r="12" spans="1:30" x14ac:dyDescent="0.25">
      <c r="A12" s="55" t="s">
        <v>137</v>
      </c>
      <c r="B12" s="55" t="s">
        <v>138</v>
      </c>
    </row>
    <row r="13" spans="1:30" x14ac:dyDescent="0.25">
      <c r="A13" s="55" t="s">
        <v>139</v>
      </c>
      <c r="B13" s="55" t="s">
        <v>140</v>
      </c>
    </row>
    <row r="14" spans="1:30" x14ac:dyDescent="0.25">
      <c r="A14" s="55" t="s">
        <v>141</v>
      </c>
      <c r="B14" s="55" t="s">
        <v>142</v>
      </c>
    </row>
    <row r="15" spans="1:30" x14ac:dyDescent="0.25">
      <c r="A15" s="55" t="s">
        <v>143</v>
      </c>
      <c r="B15" s="55" t="s">
        <v>144</v>
      </c>
    </row>
    <row r="16" spans="1:30" x14ac:dyDescent="0.25">
      <c r="A16" s="55" t="s">
        <v>145</v>
      </c>
      <c r="B16" s="55" t="s">
        <v>146</v>
      </c>
    </row>
    <row r="17" spans="1:2" x14ac:dyDescent="0.25">
      <c r="A17" s="55" t="s">
        <v>147</v>
      </c>
      <c r="B17" s="55" t="s">
        <v>148</v>
      </c>
    </row>
    <row r="18" spans="1:2" x14ac:dyDescent="0.25">
      <c r="A18" s="55" t="s">
        <v>149</v>
      </c>
      <c r="B18" s="55" t="s">
        <v>150</v>
      </c>
    </row>
    <row r="19" spans="1:2" x14ac:dyDescent="0.25">
      <c r="A19" s="55" t="s">
        <v>151</v>
      </c>
      <c r="B19" s="55" t="s">
        <v>152</v>
      </c>
    </row>
    <row r="20" spans="1:2" x14ac:dyDescent="0.25">
      <c r="A20" s="55" t="s">
        <v>153</v>
      </c>
      <c r="B20" s="55" t="s">
        <v>154</v>
      </c>
    </row>
    <row r="21" spans="1:2" x14ac:dyDescent="0.25">
      <c r="A21" s="55" t="s">
        <v>155</v>
      </c>
      <c r="B21" s="55" t="s">
        <v>156</v>
      </c>
    </row>
    <row r="22" spans="1:2" x14ac:dyDescent="0.25">
      <c r="A22" s="55" t="s">
        <v>157</v>
      </c>
      <c r="B22" s="55" t="s">
        <v>158</v>
      </c>
    </row>
    <row r="23" spans="1:2" x14ac:dyDescent="0.25">
      <c r="A23" s="55" t="s">
        <v>159</v>
      </c>
      <c r="B23" s="55" t="s">
        <v>160</v>
      </c>
    </row>
    <row r="24" spans="1:2" x14ac:dyDescent="0.25">
      <c r="A24" s="55" t="s">
        <v>161</v>
      </c>
      <c r="B24" s="55" t="s">
        <v>162</v>
      </c>
    </row>
    <row r="25" spans="1:2" x14ac:dyDescent="0.25">
      <c r="A25" s="55" t="s">
        <v>163</v>
      </c>
      <c r="B25" s="55" t="s">
        <v>164</v>
      </c>
    </row>
    <row r="26" spans="1:2" x14ac:dyDescent="0.25">
      <c r="A26" s="55" t="s">
        <v>165</v>
      </c>
      <c r="B26" s="55" t="s">
        <v>166</v>
      </c>
    </row>
    <row r="27" spans="1:2" x14ac:dyDescent="0.25">
      <c r="A27" s="55" t="s">
        <v>167</v>
      </c>
      <c r="B27" s="55" t="s">
        <v>168</v>
      </c>
    </row>
    <row r="28" spans="1:2" x14ac:dyDescent="0.25">
      <c r="A28" s="55" t="s">
        <v>169</v>
      </c>
      <c r="B28" s="55" t="s">
        <v>170</v>
      </c>
    </row>
    <row r="29" spans="1:2" x14ac:dyDescent="0.25">
      <c r="A29" s="55" t="s">
        <v>171</v>
      </c>
      <c r="B29" s="55" t="s">
        <v>172</v>
      </c>
    </row>
    <row r="30" spans="1:2" x14ac:dyDescent="0.25">
      <c r="A30" s="55" t="s">
        <v>173</v>
      </c>
      <c r="B30" s="55" t="s">
        <v>174</v>
      </c>
    </row>
    <row r="31" spans="1:2" x14ac:dyDescent="0.25">
      <c r="A31" s="55" t="s">
        <v>175</v>
      </c>
      <c r="B31" s="55" t="s">
        <v>176</v>
      </c>
    </row>
    <row r="32" spans="1:2" x14ac:dyDescent="0.25">
      <c r="A32" s="55" t="s">
        <v>177</v>
      </c>
      <c r="B32" s="55" t="s">
        <v>178</v>
      </c>
    </row>
    <row r="33" spans="1:2" x14ac:dyDescent="0.25">
      <c r="A33" s="55" t="s">
        <v>179</v>
      </c>
      <c r="B33" s="55" t="s">
        <v>180</v>
      </c>
    </row>
    <row r="34" spans="1:2" x14ac:dyDescent="0.25">
      <c r="A34" s="55" t="s">
        <v>181</v>
      </c>
      <c r="B34" s="55" t="s">
        <v>182</v>
      </c>
    </row>
    <row r="35" spans="1:2" x14ac:dyDescent="0.25">
      <c r="A35" s="55" t="s">
        <v>183</v>
      </c>
      <c r="B35" s="55" t="s">
        <v>184</v>
      </c>
    </row>
    <row r="36" spans="1:2" x14ac:dyDescent="0.25">
      <c r="A36" s="55" t="s">
        <v>185</v>
      </c>
      <c r="B36" s="55" t="s">
        <v>186</v>
      </c>
    </row>
    <row r="37" spans="1:2" x14ac:dyDescent="0.25">
      <c r="A37" s="5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H7"/>
  <sheetViews>
    <sheetView tabSelected="1" zoomScaleNormal="100" workbookViewId="0">
      <selection activeCell="I11" sqref="I11"/>
    </sheetView>
  </sheetViews>
  <sheetFormatPr defaultRowHeight="15" x14ac:dyDescent="0.25"/>
  <cols>
    <col min="1" max="1" width="2.28515625" style="50" customWidth="1"/>
    <col min="2" max="2" width="10" style="50" customWidth="1"/>
    <col min="3" max="3" width="23.28515625" style="50" bestFit="1" customWidth="1"/>
    <col min="4" max="4" width="9.28515625" style="50" bestFit="1" customWidth="1"/>
    <col min="5" max="5" width="9.5703125" style="50" bestFit="1" customWidth="1"/>
    <col min="6" max="6" width="8.7109375" style="50" bestFit="1" customWidth="1"/>
    <col min="7" max="7" width="8.7109375" style="50" customWidth="1"/>
    <col min="8" max="8" width="2.7109375" style="58" bestFit="1" customWidth="1"/>
    <col min="9" max="9" width="8.5703125" style="58" bestFit="1" customWidth="1"/>
    <col min="10" max="11" width="3.7109375" style="58" bestFit="1" customWidth="1"/>
    <col min="12" max="12" width="3.42578125" style="58" bestFit="1" customWidth="1"/>
    <col min="13" max="13" width="3.28515625" style="58" bestFit="1" customWidth="1"/>
    <col min="14" max="14" width="3.5703125" style="58" bestFit="1" customWidth="1"/>
    <col min="15" max="15" width="3.7109375" style="58" bestFit="1" customWidth="1"/>
    <col min="16" max="17" width="3.42578125" style="58" bestFit="1" customWidth="1"/>
    <col min="18" max="18" width="2.5703125" style="58" bestFit="1" customWidth="1"/>
    <col min="19" max="19" width="3.42578125" style="58" bestFit="1" customWidth="1"/>
    <col min="20" max="21" width="3.7109375" style="58" bestFit="1" customWidth="1"/>
    <col min="22" max="23" width="2.7109375" style="58" bestFit="1" customWidth="1"/>
    <col min="24" max="24" width="2.5703125" style="58" bestFit="1" customWidth="1"/>
    <col min="25" max="25" width="3.28515625" style="58" bestFit="1" customWidth="1"/>
    <col min="26" max="26" width="3.42578125" style="58" bestFit="1" customWidth="1"/>
    <col min="27" max="27" width="3.28515625" style="58" bestFit="1" customWidth="1"/>
    <col min="28" max="28" width="3.5703125" style="50" bestFit="1" customWidth="1"/>
    <col min="29" max="29" width="3.42578125" style="50" bestFit="1" customWidth="1"/>
    <col min="30" max="30" width="3.7109375" style="50" bestFit="1" customWidth="1"/>
    <col min="31" max="32" width="3.28515625" style="50" bestFit="1" customWidth="1"/>
    <col min="33" max="33" width="3.7109375" style="50" bestFit="1" customWidth="1"/>
    <col min="34" max="34" width="3.42578125" style="50" bestFit="1" customWidth="1"/>
    <col min="35" max="35" width="2.7109375" style="50" bestFit="1" customWidth="1"/>
    <col min="36" max="36" width="3.5703125" style="50" bestFit="1" customWidth="1"/>
    <col min="37" max="37" width="3.7109375" style="50" bestFit="1" customWidth="1"/>
    <col min="38" max="16384" width="9.140625" style="50"/>
  </cols>
  <sheetData>
    <row r="3" spans="2:34" x14ac:dyDescent="0.25">
      <c r="B3" s="57" t="s">
        <v>188</v>
      </c>
      <c r="I3" s="59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2:34" ht="15.75" thickBot="1" x14ac:dyDescent="0.3">
      <c r="B4" s="60" t="s">
        <v>189</v>
      </c>
      <c r="C4" s="60" t="s">
        <v>8</v>
      </c>
      <c r="D4" s="60" t="s">
        <v>190</v>
      </c>
      <c r="E4" s="60" t="s">
        <v>191</v>
      </c>
      <c r="F4" s="61" t="s">
        <v>192</v>
      </c>
      <c r="G4" s="61" t="s">
        <v>193</v>
      </c>
      <c r="H4" s="61" t="str">
        <f>[1]Regions!C3</f>
        <v>IE</v>
      </c>
      <c r="I4" s="62" t="s">
        <v>135</v>
      </c>
      <c r="J4" s="62" t="s">
        <v>145</v>
      </c>
      <c r="K4" s="62" t="s">
        <v>151</v>
      </c>
      <c r="L4" s="62" t="s">
        <v>153</v>
      </c>
      <c r="M4" s="62" t="s">
        <v>155</v>
      </c>
      <c r="N4" s="62" t="s">
        <v>161</v>
      </c>
      <c r="O4" s="62" t="s">
        <v>163</v>
      </c>
      <c r="P4" s="62" t="s">
        <v>167</v>
      </c>
      <c r="Q4" s="62" t="s">
        <v>171</v>
      </c>
      <c r="R4" s="62" t="s">
        <v>181</v>
      </c>
      <c r="S4" s="62" t="s">
        <v>183</v>
      </c>
      <c r="T4" s="62" t="s">
        <v>185</v>
      </c>
      <c r="U4" s="62" t="s">
        <v>139</v>
      </c>
      <c r="V4" s="62" t="s">
        <v>141</v>
      </c>
      <c r="W4" s="62" t="s">
        <v>149</v>
      </c>
      <c r="X4" s="62" t="s">
        <v>159</v>
      </c>
      <c r="Y4" s="62" t="s">
        <v>177</v>
      </c>
      <c r="Z4" s="62" t="s">
        <v>179</v>
      </c>
      <c r="AA4" s="62" t="s">
        <v>147</v>
      </c>
      <c r="AB4" s="62" t="s">
        <v>157</v>
      </c>
      <c r="AC4" s="62" t="s">
        <v>165</v>
      </c>
      <c r="AD4" s="62" t="s">
        <v>173</v>
      </c>
      <c r="AE4" s="62" t="s">
        <v>175</v>
      </c>
      <c r="AF4" s="62" t="s">
        <v>137</v>
      </c>
      <c r="AG4" s="62" t="s">
        <v>143</v>
      </c>
      <c r="AH4" s="62" t="s">
        <v>169</v>
      </c>
    </row>
    <row r="5" spans="2:34" x14ac:dyDescent="0.25">
      <c r="C5" s="63" t="s">
        <v>30</v>
      </c>
      <c r="G5" s="50">
        <v>0</v>
      </c>
      <c r="H5" s="50">
        <v>1</v>
      </c>
      <c r="I5" s="50">
        <v>1</v>
      </c>
      <c r="J5" s="50">
        <v>1</v>
      </c>
      <c r="K5" s="50">
        <v>1</v>
      </c>
      <c r="L5" s="50">
        <v>1</v>
      </c>
      <c r="M5" s="50">
        <v>1</v>
      </c>
      <c r="N5" s="50">
        <v>1</v>
      </c>
      <c r="O5" s="50">
        <v>1</v>
      </c>
      <c r="P5" s="50">
        <v>1</v>
      </c>
      <c r="Q5" s="50">
        <v>1</v>
      </c>
      <c r="R5" s="50">
        <v>1</v>
      </c>
      <c r="S5" s="50">
        <v>1</v>
      </c>
      <c r="T5" s="50">
        <v>1</v>
      </c>
      <c r="U5" s="50">
        <v>1</v>
      </c>
      <c r="V5" s="50">
        <v>1</v>
      </c>
      <c r="W5" s="50">
        <v>1</v>
      </c>
      <c r="X5" s="50">
        <v>1</v>
      </c>
      <c r="Y5" s="50">
        <v>1</v>
      </c>
      <c r="Z5" s="50">
        <v>1</v>
      </c>
      <c r="AA5" s="50">
        <v>1</v>
      </c>
      <c r="AB5" s="50">
        <v>1</v>
      </c>
      <c r="AC5" s="50">
        <v>1</v>
      </c>
      <c r="AD5" s="50">
        <v>1</v>
      </c>
      <c r="AE5" s="50">
        <v>1</v>
      </c>
      <c r="AF5" s="50">
        <v>1</v>
      </c>
      <c r="AG5" s="50">
        <v>1</v>
      </c>
      <c r="AH5" s="50">
        <v>1</v>
      </c>
    </row>
    <row r="6" spans="2:34" x14ac:dyDescent="0.25"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2:34" x14ac:dyDescent="0.25"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5" x14ac:dyDescent="0.25"/>
  <cols>
    <col min="3" max="3" width="18.710937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2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2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2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2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2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2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2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2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2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2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2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2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2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2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2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2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2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2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2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2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2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2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2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2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2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2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2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2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2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5" x14ac:dyDescent="0.25"/>
  <cols>
    <col min="3" max="3" width="17.285156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2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2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2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2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2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2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2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2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2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2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2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2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2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2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2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2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2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2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2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2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2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2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2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2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2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5" x14ac:dyDescent="0.25"/>
  <cols>
    <col min="3" max="3" width="15.42578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2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2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2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2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2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2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2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5" x14ac:dyDescent="0.25"/>
  <cols>
    <col min="3" max="3" width="21.28515625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2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2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2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2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2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2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2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2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2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2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2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2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2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2022-06-29T08:59:32Z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383495509624481</vt:r8>
  </property>
</Properties>
</file>