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D4CB949-AB99-4867-B037-0F47567C31AD}" xr6:coauthVersionLast="45" xr6:coauthVersionMax="47" xr10:uidLastSave="{00000000-0000-0000-0000-000000000000}"/>
  <bookViews>
    <workbookView xWindow="-60" yWindow="-163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F34" i="1" l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E34" i="1"/>
  <c r="E29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E33" i="1"/>
  <c r="E28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E32" i="1"/>
  <c r="E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F31" i="1"/>
  <c r="G31" i="1"/>
  <c r="H31" i="1"/>
  <c r="E26" i="1"/>
  <c r="E27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F29" i="1"/>
  <c r="G29" i="1"/>
  <c r="H29" i="1"/>
  <c r="I29" i="1"/>
  <c r="J29" i="1"/>
  <c r="K29" i="1"/>
  <c r="L29" i="1"/>
  <c r="M29" i="1"/>
  <c r="N29" i="1"/>
  <c r="O29" i="1"/>
  <c r="M10" i="1"/>
  <c r="M9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<sst xmlns="http://schemas.openxmlformats.org/spreadsheetml/2006/main" count="525" uniqueCount="152">
  <si>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</si>
  <si>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</si>
  <si>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</si>
  <si>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</si>
  <si>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</si>
  <si>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</si>
  <si>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</si>
  <si>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</si>
  <si>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</si>
  <si>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</si>
  <si>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</si>
  <si>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</si>
  <si>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</si>
  <si>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</si>
  <si>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</si>
  <si>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</si>
  <si>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</si>
  <si>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</si>
  <si>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</si>
  <si>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</si>
  <si>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</si>
  <si>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</si>
  <si>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</si>
  <si>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</si>
  <si>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</si>
  <si>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</si>
  <si>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</si>
  <si>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</si>
  <si>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</si>
  <si>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</si>
  <si>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</si>
  <si>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</si>
  <si>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</si>
  <si>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</si>
  <si>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</si>
  <si>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</si>
  <si>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</si>
  <si>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</si>
  <si>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</si>
  <si>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</si>
  <si>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</si>
  <si>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</si>
  <si>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</si>
  <si>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</si>
  <si>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</si>
  <si>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</si>
  <si>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</si>
  <si>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</si>
  <si>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</si>
  <si>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</si>
  <si>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</si>
  <si>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</si>
  <si>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</si>
  <si>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</si>
  <si>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</si>
  <si>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</si>
  <si>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</si>
  <si>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</si>
  <si>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</si>
  <si>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</si>
  <si>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</si>
  <si>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</si>
  <si>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</si>
  <si>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</si>
  <si>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</si>
  <si>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</si>
  <si>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</si>
  <si>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</si>
  <si>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</si>
  <si>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</si>
  <si>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</si>
  <si>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</si>
  <si>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</si>
  <si>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</si>
  <si>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</si>
  <si>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</si>
  <si>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</si>
  <si>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</si>
  <si>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</si>
  <si>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</si>
  <si>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</si>
  <si>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</si>
  <si>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</si>
  <si>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</si>
  <si>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</si>
  <si>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</si>
  <si>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</si>
  <si>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</si>
  <si>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</si>
  <si>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</si>
  <si>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</si>
  <si>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</si>
  <si>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</si>
  <si>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</si>
  <si>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</si>
  <si>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</si>
  <si>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</si>
  <si>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</si>
  <si>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</si>
  <si>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</si>
  <si>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</si>
  <si>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</si>
  <si>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</si>
  <si>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</si>
  <si>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</si>
  <si>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Pset_Set</t>
  </si>
  <si>
    <t>Pset_PN</t>
  </si>
  <si>
    <t>Pset_CI</t>
  </si>
  <si>
    <t>Pset_CO</t>
  </si>
  <si>
    <t>Cset_CN</t>
  </si>
  <si>
    <t>UC_FLO</t>
  </si>
  <si>
    <t>YEAR</t>
  </si>
  <si>
    <t>Attribute</t>
  </si>
  <si>
    <t>LO</t>
  </si>
  <si>
    <t>DH Supply</t>
  </si>
  <si>
    <t>x*Total Heat Supply</t>
  </si>
  <si>
    <t>&lt;=</t>
  </si>
  <si>
    <t>DH Supply - x*Total Heat Supply</t>
  </si>
  <si>
    <t xml:space="preserve">x*Total Heat Supply - DH Supply </t>
  </si>
  <si>
    <t>&gt;=</t>
  </si>
  <si>
    <t>UC_RHSRTS</t>
  </si>
  <si>
    <t>UC_RHSRTS~0</t>
  </si>
  <si>
    <t>~UC_Sets: R_E: AllRegions</t>
  </si>
  <si>
    <t>RSDHET_Det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</si>
  <si>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</si>
  <si>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</si>
  <si>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</si>
  <si>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</si>
  <si>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</si>
  <si>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</si>
  <si>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</si>
  <si>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</si>
  <si>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FT-RSDHET_*</t>
  </si>
  <si>
    <t>District Heating fuel displacement</t>
  </si>
  <si>
    <t>*UC_T:UC_COMPRD</t>
  </si>
  <si>
    <t>PSet_PN</t>
  </si>
  <si>
    <t>PSet_CO</t>
  </si>
  <si>
    <t>UC_CAP</t>
  </si>
  <si>
    <t>Heat Demand Group</t>
  </si>
  <si>
    <t>UC_DH-sectoralshare-C</t>
  </si>
  <si>
    <t>Share of Residential and Services per City</t>
  </si>
  <si>
    <t>FT-RSDHET-C</t>
  </si>
  <si>
    <t>FX</t>
  </si>
  <si>
    <t>C</t>
  </si>
  <si>
    <t>FT-SRVHET-C</t>
  </si>
  <si>
    <t>SRVHET</t>
  </si>
  <si>
    <t>~UC_T</t>
  </si>
  <si>
    <t>Year</t>
  </si>
  <si>
    <t>UC_DH_Share_C</t>
  </si>
  <si>
    <t>FT-RSDHET_C</t>
  </si>
  <si>
    <t>Share of sector heating served by district heating in City</t>
  </si>
  <si>
    <t>*HET_C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</si>
</sst>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</numFmts>
  <fonts count="8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472">
    <xf numFmtId="0" fontId="0" fillId="0" borderId="0"/>
    <xf numFmtId="0" fontId="7" fillId="0" borderId="0"/>
    <xf numFmtId="0" fontId="3" fillId="0" borderId="0"/>
    <xf numFmtId="0" fontId="9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3" fillId="0" borderId="14" applyNumberFormat="0" applyFill="0" applyAlignment="0" applyProtection="0"/>
    <xf numFmtId="0" fontId="24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10" borderId="0" applyNumberFormat="0" applyBorder="0" applyAlignment="0" applyProtection="0"/>
    <xf numFmtId="0" fontId="27" fillId="11" borderId="0" applyNumberFormat="0" applyBorder="0" applyAlignment="0" applyProtection="0"/>
    <xf numFmtId="0" fontId="28" fillId="13" borderId="17" applyNumberFormat="0" applyAlignment="0" applyProtection="0"/>
    <xf numFmtId="0" fontId="29" fillId="14" borderId="18" applyNumberFormat="0" applyAlignment="0" applyProtection="0"/>
    <xf numFmtId="0" fontId="30" fillId="14" borderId="17" applyNumberFormat="0" applyAlignment="0" applyProtection="0"/>
    <xf numFmtId="0" fontId="31" fillId="0" borderId="19" applyNumberFormat="0" applyFill="0" applyAlignment="0" applyProtection="0"/>
    <xf numFmtId="0" fontId="32" fillId="15" borderId="20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22" applyNumberFormat="0" applyFill="0" applyAlignment="0" applyProtection="0"/>
    <xf numFmtId="0" fontId="35" fillId="17" borderId="0" applyNumberFormat="0" applyBorder="0" applyAlignment="0" applyProtection="0"/>
    <xf numFmtId="0" fontId="35" fillId="21" borderId="0" applyNumberFormat="0" applyBorder="0" applyAlignment="0" applyProtection="0"/>
    <xf numFmtId="0" fontId="35" fillId="25" borderId="0" applyNumberFormat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0" fontId="35" fillId="37" borderId="0" applyNumberFormat="0" applyBorder="0" applyAlignment="0" applyProtection="0"/>
    <xf numFmtId="0" fontId="1" fillId="0" borderId="0"/>
    <xf numFmtId="0" fontId="40" fillId="11" borderId="0" applyNumberFormat="0" applyBorder="0" applyAlignment="0" applyProtection="0"/>
    <xf numFmtId="0" fontId="39" fillId="0" borderId="0"/>
    <xf numFmtId="0" fontId="39" fillId="0" borderId="0"/>
    <xf numFmtId="0" fontId="7" fillId="0" borderId="0"/>
    <xf numFmtId="0" fontId="39" fillId="0" borderId="0"/>
    <xf numFmtId="0" fontId="41" fillId="0" borderId="0"/>
    <xf numFmtId="0" fontId="39" fillId="0" borderId="0"/>
    <xf numFmtId="9" fontId="7" fillId="0" borderId="0" applyFont="0" applyFill="0" applyBorder="0" applyAlignment="0" applyProtection="0"/>
    <xf numFmtId="0" fontId="38" fillId="41" borderId="0" applyNumberFormat="0" applyBorder="0" applyAlignment="0" applyProtection="0"/>
    <xf numFmtId="9" fontId="1" fillId="0" borderId="0" applyFont="0" applyFill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4" fontId="43" fillId="55" borderId="24">
      <alignment horizontal="right" vertical="center"/>
    </xf>
    <xf numFmtId="4" fontId="43" fillId="55" borderId="24">
      <alignment horizontal="right" vertical="center"/>
    </xf>
    <xf numFmtId="0" fontId="44" fillId="56" borderId="25" applyNumberFormat="0" applyAlignment="0" applyProtection="0"/>
    <xf numFmtId="0" fontId="45" fillId="0" borderId="26" applyNumberFormat="0" applyFill="0" applyAlignment="0" applyProtection="0"/>
    <xf numFmtId="0" fontId="46" fillId="57" borderId="27" applyNumberFormat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8" fillId="0" borderId="28">
      <alignment horizontal="left" vertical="center" wrapText="1" indent="2"/>
    </xf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" fontId="48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1" fillId="62" borderId="0" applyNumberFormat="0" applyBorder="0" applyAlignment="0" applyProtection="0"/>
    <xf numFmtId="0" fontId="39" fillId="0" borderId="0"/>
    <xf numFmtId="0" fontId="1" fillId="0" borderId="0"/>
    <xf numFmtId="0" fontId="1" fillId="0" borderId="0"/>
    <xf numFmtId="0" fontId="52" fillId="0" borderId="0"/>
    <xf numFmtId="0" fontId="41" fillId="0" borderId="0"/>
    <xf numFmtId="0" fontId="1" fillId="0" borderId="0"/>
    <xf numFmtId="0" fontId="41" fillId="0" borderId="0"/>
    <xf numFmtId="0" fontId="47" fillId="0" borderId="0"/>
    <xf numFmtId="0" fontId="7" fillId="0" borderId="0"/>
    <xf numFmtId="4" fontId="48" fillId="0" borderId="4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4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62" fillId="43" borderId="0" applyNumberFormat="0" applyBorder="0" applyAlignment="0" applyProtection="0"/>
    <xf numFmtId="4" fontId="48" fillId="0" borderId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7" fillId="0" borderId="0"/>
    <xf numFmtId="0" fontId="63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5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5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5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5" fillId="40" borderId="0" applyNumberFormat="0" applyBorder="0" applyAlignment="0" applyProtection="0"/>
    <xf numFmtId="0" fontId="7" fillId="0" borderId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4" fontId="48" fillId="0" borderId="24" applyFill="0" applyBorder="0" applyProtection="0">
      <alignment horizontal="right" vertical="center"/>
    </xf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1" fillId="0" borderId="3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167" fontId="7" fillId="0" borderId="0" applyFont="0" applyFill="0" applyBorder="0" applyAlignment="0" applyProtection="0"/>
    <xf numFmtId="0" fontId="7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0" fontId="62" fillId="43" borderId="0" applyNumberFormat="0" applyBorder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67" fillId="0" borderId="0"/>
    <xf numFmtId="0" fontId="68" fillId="0" borderId="0">
      <alignment horizontal="right"/>
    </xf>
    <xf numFmtId="0" fontId="69" fillId="0" borderId="0"/>
    <xf numFmtId="0" fontId="70" fillId="0" borderId="0"/>
    <xf numFmtId="0" fontId="71" fillId="0" borderId="0"/>
    <xf numFmtId="0" fontId="72" fillId="0" borderId="34" applyNumberFormat="0" applyAlignment="0"/>
    <xf numFmtId="0" fontId="73" fillId="0" borderId="0" applyAlignment="0">
      <alignment horizontal="left"/>
    </xf>
    <xf numFmtId="0" fontId="73" fillId="0" borderId="0">
      <alignment horizontal="right"/>
    </xf>
    <xf numFmtId="165" fontId="73" fillId="0" borderId="0">
      <alignment horizontal="right"/>
    </xf>
    <xf numFmtId="164" fontId="74" fillId="0" borderId="0">
      <alignment horizontal="right"/>
    </xf>
    <xf numFmtId="0" fontId="75" fillId="0" borderId="0"/>
    <xf numFmtId="0" fontId="44" fillId="56" borderId="25" applyNumberFormat="0" applyAlignment="0" applyProtection="0"/>
    <xf numFmtId="0" fontId="46" fillId="57" borderId="27" applyNumberFormat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38" fillId="41" borderId="0" applyNumberFormat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5" fillId="0" borderId="26" applyNumberFormat="0" applyFill="0" applyAlignment="0" applyProtection="0"/>
    <xf numFmtId="0" fontId="51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65" fillId="0" borderId="0"/>
    <xf numFmtId="0" fontId="1" fillId="0" borderId="0"/>
    <xf numFmtId="0" fontId="77" fillId="0" borderId="0" applyFill="0" applyBorder="0"/>
    <xf numFmtId="0" fontId="1" fillId="0" borderId="0"/>
    <xf numFmtId="0" fontId="7" fillId="0" borderId="0"/>
    <xf numFmtId="0" fontId="1" fillId="0" borderId="0"/>
    <xf numFmtId="0" fontId="78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65" borderId="24" applyNumberFormat="0" applyProtection="0">
      <alignment horizontal="right"/>
    </xf>
    <xf numFmtId="1" fontId="7" fillId="0" borderId="24" applyFill="0" applyProtection="0">
      <alignment horizontal="right" vertical="top" wrapText="1"/>
    </xf>
    <xf numFmtId="0" fontId="7" fillId="0" borderId="24" applyFill="0" applyProtection="0">
      <alignment horizontal="right" vertical="top" wrapText="1"/>
    </xf>
    <xf numFmtId="0" fontId="2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56" fillId="0" borderId="0" applyNumberFormat="0" applyFill="0" applyBorder="0" applyAlignment="0" applyProtection="0"/>
    <xf numFmtId="0" fontId="79" fillId="0" borderId="35" applyNumberFormat="0">
      <alignment vertical="center"/>
    </xf>
    <xf numFmtId="172" fontId="80" fillId="0" borderId="35">
      <alignment horizontal="right" vertical="center"/>
    </xf>
    <xf numFmtId="0" fontId="7" fillId="0" borderId="0"/>
    <xf numFmtId="173" fontId="7" fillId="0" borderId="0"/>
    <xf numFmtId="173" fontId="7" fillId="0" borderId="0"/>
    <xf numFmtId="3" fontId="7" fillId="6" borderId="25" applyFont="0" applyFill="0" applyBorder="0" applyAlignment="0" applyProtection="0"/>
    <xf numFmtId="3" fontId="7" fillId="6" borderId="25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0" fillId="11" borderId="0" applyNumberFormat="0" applyBorder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3" fontId="81" fillId="66" borderId="25" applyNumberFormat="0" applyBorder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30" fillId="14" borderId="17" applyNumberFormat="0" applyAlignment="0" applyProtection="0"/>
    <xf numFmtId="0" fontId="44" fillId="56" borderId="25" applyNumberFormat="0" applyAlignment="0" applyProtection="0"/>
    <xf numFmtId="0" fontId="82" fillId="4" borderId="25" applyNumberFormat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3" fontId="83" fillId="0" borderId="0" applyNumberFormat="0" applyFill="0" applyBorder="0" applyAlignment="0" applyProtection="0">
      <alignment vertical="top"/>
      <protection locked="0"/>
    </xf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5" fontId="84" fillId="67" borderId="0" applyNumberFormat="0" applyBorder="0" applyAlignment="0" applyProtection="0">
      <alignment horizontal="center" vertical="top" wrapText="1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7" fillId="0" borderId="0" applyFill="0" applyBorder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9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175" fontId="82" fillId="4" borderId="0" applyNumberFormat="0" applyBorder="0" applyAlignment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0" borderId="0" applyFill="0" applyBorder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0" fontId="7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37" fillId="64" borderId="23" applyNumberFormat="0" applyFont="0" applyAlignment="0" applyProtection="0"/>
    <xf numFmtId="0" fontId="37" fillId="64" borderId="23" applyNumberFormat="0" applyFont="0" applyAlignment="0" applyProtection="0"/>
    <xf numFmtId="0" fontId="37" fillId="16" borderId="21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7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167" fontId="8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86" fillId="0" borderId="0" applyFont="0" applyFill="0" applyBorder="0" applyAlignment="0" applyProtection="0"/>
    <xf numFmtId="176" fontId="86" fillId="0" borderId="0" applyFont="0" applyFill="0" applyBorder="0" applyAlignment="0" applyProtection="0"/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0" fontId="87" fillId="65" borderId="0" applyNumberFormat="0" applyBorder="0" applyProtection="0">
      <alignment horizontal="left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left"/>
    </xf>
    <xf numFmtId="0" fontId="20" fillId="65" borderId="4" applyNumberFormat="0" applyProtection="0">
      <alignment horizontal="lef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0" fontId="88" fillId="68" borderId="0" applyNumberFormat="0" applyBorder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57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6" fillId="0" borderId="2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2" fillId="43" borderId="0" applyNumberFormat="0" applyBorder="0" applyAlignment="0" applyProtection="0"/>
    <xf numFmtId="0" fontId="1" fillId="0" borderId="0"/>
    <xf numFmtId="0" fontId="38" fillId="41" borderId="0" applyNumberFormat="0" applyBorder="0" applyAlignment="0" applyProtection="0"/>
    <xf numFmtId="177" fontId="86" fillId="0" borderId="0" applyFon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33" fillId="0" borderId="0" applyNumberForma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7" fillId="0" borderId="0"/>
    <xf numFmtId="0" fontId="7" fillId="0" borderId="0"/>
  </cellStyleXfs>
  <cellXfs count="79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2" borderId="2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2"/>
    <xf numFmtId="0" fontId="8" fillId="5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3" fillId="6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164" fontId="13" fillId="4" borderId="0" xfId="1" applyNumberFormat="1" applyFont="1" applyFill="1" applyAlignment="1">
      <alignment horizontal="left" vertical="center"/>
    </xf>
    <xf numFmtId="0" fontId="15" fillId="5" borderId="0" xfId="1" applyFont="1" applyFill="1" applyAlignment="1">
      <alignment vertical="center"/>
    </xf>
    <xf numFmtId="0" fontId="16" fillId="4" borderId="0" xfId="1" applyFont="1" applyFill="1" applyAlignment="1">
      <alignment vertical="center"/>
    </xf>
    <xf numFmtId="0" fontId="9" fillId="4" borderId="0" xfId="3" applyFill="1" applyAlignment="1">
      <alignment vertical="center"/>
    </xf>
    <xf numFmtId="0" fontId="17" fillId="0" borderId="0" xfId="0" quotePrefix="1" applyFont="1" applyAlignment="1">
      <alignment horizontal="left"/>
    </xf>
    <xf numFmtId="0" fontId="18" fillId="0" borderId="0" xfId="0" quotePrefix="1" applyFont="1" applyAlignment="1">
      <alignment horizontal="center"/>
    </xf>
    <xf numFmtId="0" fontId="18" fillId="0" borderId="0" xfId="0" quotePrefix="1" applyFont="1" applyAlignment="1">
      <alignment horizontal="left" vertical="top"/>
    </xf>
    <xf numFmtId="0" fontId="17" fillId="0" borderId="0" xfId="0" applyFont="1" applyAlignment="1">
      <alignment vertical="center"/>
    </xf>
    <xf numFmtId="165" fontId="0" fillId="0" borderId="0" xfId="5" applyNumberFormat="1" applyFont="1"/>
    <xf numFmtId="165" fontId="17" fillId="0" borderId="0" xfId="5" applyNumberFormat="1" applyFont="1" applyAlignment="1">
      <alignment vertical="center"/>
    </xf>
    <xf numFmtId="0" fontId="17" fillId="0" borderId="6" xfId="0" quotePrefix="1" applyFont="1" applyBorder="1" applyAlignment="1">
      <alignment horizontal="left"/>
    </xf>
    <xf numFmtId="0" fontId="18" fillId="0" borderId="0" xfId="0" quotePrefix="1" applyFont="1" applyBorder="1" applyAlignment="1">
      <alignment horizontal="center"/>
    </xf>
    <xf numFmtId="0" fontId="18" fillId="0" borderId="7" xfId="0" quotePrefix="1" applyFont="1" applyBorder="1" applyAlignment="1">
      <alignment horizontal="center"/>
    </xf>
    <xf numFmtId="0" fontId="18" fillId="0" borderId="6" xfId="0" quotePrefix="1" applyFont="1" applyBorder="1" applyAlignment="1">
      <alignment horizontal="left" vertical="top"/>
    </xf>
    <xf numFmtId="0" fontId="0" fillId="0" borderId="0" xfId="0" applyBorder="1"/>
    <xf numFmtId="0" fontId="17" fillId="0" borderId="0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8" fillId="0" borderId="8" xfId="0" quotePrefix="1" applyFont="1" applyBorder="1" applyAlignment="1">
      <alignment horizontal="left" vertical="top"/>
    </xf>
    <xf numFmtId="0" fontId="17" fillId="0" borderId="9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9" fillId="0" borderId="0" xfId="0" applyFont="1"/>
    <xf numFmtId="0" fontId="20" fillId="5" borderId="0" xfId="0" applyFont="1" applyFill="1"/>
    <xf numFmtId="0" fontId="0" fillId="0" borderId="3" xfId="0" applyFill="1" applyBorder="1"/>
    <xf numFmtId="2" fontId="0" fillId="0" borderId="0" xfId="0" applyNumberFormat="1" applyAlignment="1">
      <alignment horizontal="left"/>
    </xf>
    <xf numFmtId="0" fontId="0" fillId="0" borderId="0" xfId="0"/>
    <xf numFmtId="0" fontId="4" fillId="0" borderId="0" xfId="0" applyFont="1" applyAlignment="1">
      <alignment horizontal="left" vertical="center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20" fillId="5" borderId="36" xfId="0" applyFont="1" applyFill="1" applyBorder="1"/>
    <xf numFmtId="0" fontId="20" fillId="9" borderId="36" xfId="0" applyFont="1" applyFill="1" applyBorder="1"/>
    <xf numFmtId="0" fontId="20" fillId="7" borderId="36" xfId="0" applyFont="1" applyFill="1" applyBorder="1"/>
    <xf numFmtId="0" fontId="4" fillId="0" borderId="0" xfId="0" quotePrefix="1" applyFont="1" applyAlignment="1">
      <alignment horizontal="left" vertical="center"/>
    </xf>
    <xf numFmtId="2" fontId="0" fillId="0" borderId="0" xfId="0" applyNumberFormat="1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0" borderId="36" xfId="0" applyBorder="1"/>
    <xf numFmtId="0" fontId="4" fillId="0" borderId="36" xfId="0" applyFont="1" applyBorder="1" applyAlignment="1">
      <alignment horizontal="left" vertical="center"/>
    </xf>
    <xf numFmtId="2" fontId="0" fillId="0" borderId="36" xfId="0" applyNumberFormat="1" applyFill="1" applyBorder="1" applyAlignment="1">
      <alignment horizontal="left"/>
    </xf>
    <xf numFmtId="0" fontId="4" fillId="0" borderId="37" xfId="0" applyFont="1" applyBorder="1" applyAlignment="1">
      <alignment horizontal="left" vertical="center"/>
    </xf>
    <xf numFmtId="0" fontId="0" fillId="0" borderId="0" xfId="0" applyFill="1" applyBorder="1"/>
    <xf numFmtId="0" fontId="0" fillId="0" borderId="36" xfId="0" applyFill="1" applyBorder="1"/>
    <xf numFmtId="0" fontId="4" fillId="7" borderId="0" xfId="0" applyFont="1" applyFill="1" applyBorder="1" applyAlignment="1">
      <alignment horizontal="left" vertical="center"/>
    </xf>
    <xf numFmtId="0" fontId="0" fillId="69" borderId="0" xfId="0" applyFill="1" applyBorder="1"/>
    <xf numFmtId="0" fontId="0" fillId="69" borderId="36" xfId="0" applyFill="1" applyBorder="1"/>
    <xf numFmtId="0" fontId="4" fillId="7" borderId="36" xfId="0" applyFont="1" applyFill="1" applyBorder="1" applyAlignment="1">
      <alignment horizontal="left" vertical="center"/>
    </xf>
    <xf numFmtId="0" fontId="13" fillId="4" borderId="0" xfId="1" applyFont="1" applyFill="1" applyAlignment="1">
      <alignment vertical="center"/>
    </xf>
    <xf numFmtId="0" fontId="8" fillId="4" borderId="0" xfId="1" applyFont="1" applyFill="1" applyAlignment="1">
      <alignment horizontal="center" vertical="center"/>
    </xf>
    <xf numFmtId="0" fontId="9" fillId="4" borderId="0" xfId="3" applyFill="1" applyAlignment="1">
      <alignment vertical="center"/>
    </xf>
    <xf numFmtId="0" fontId="13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20" fillId="9" borderId="0" xfId="0" applyFont="1" applyFill="1"/>
    <xf numFmtId="0" fontId="20" fillId="7" borderId="0" xfId="0" applyFont="1" applyFill="1"/>
    <xf numFmtId="0" fontId="7" fillId="0" borderId="0" xfId="0" applyFont="1"/>
    <xf numFmtId="0" fontId="7" fillId="0" borderId="36" xfId="0" applyFont="1" applyBorder="1"/>
  </cellXfs>
  <cellStyles count="8472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42" xfId="8471" xr:uid="{BFABF8A8-586C-43C3-B47D-DF34219621E3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>
      <c r="A16" s="68" t="s">
        <v>68</v>
      </c>
      <c r="B16" s="68"/>
      <c r="C16" s="68"/>
      <c r="D16" s="6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>
      <c r="A19" s="19" t="s">
        <v>69</v>
      </c>
      <c r="B19" s="67" t="s">
        <v>80</v>
      </c>
      <c r="C19" s="67"/>
      <c r="D19" s="6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>
      <c r="A20" s="19" t="s">
        <v>70</v>
      </c>
      <c r="B20" s="67" t="s">
        <v>81</v>
      </c>
      <c r="C20" s="67"/>
      <c r="D20" s="6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>
      <c r="A21" s="19" t="s">
        <v>71</v>
      </c>
      <c r="B21" s="70" t="s">
        <v>84</v>
      </c>
      <c r="C21" s="70"/>
      <c r="D21" s="7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>
      <c r="A22" s="19"/>
      <c r="B22" s="70"/>
      <c r="C22" s="70"/>
      <c r="D22" s="7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>
      <c r="A23" s="19" t="s">
        <v>72</v>
      </c>
      <c r="B23" s="67" t="s">
        <v>82</v>
      </c>
      <c r="C23" s="67"/>
      <c r="D23" s="6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>
      <c r="A24" s="19"/>
      <c r="B24" s="67" t="s">
        <v>83</v>
      </c>
      <c r="C24" s="67"/>
      <c r="D24" s="6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>
      <c r="A26" s="19" t="s">
        <v>73</v>
      </c>
      <c r="B26" s="67" t="s">
        <v>82</v>
      </c>
      <c r="C26" s="67"/>
      <c r="D26" s="6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>
      <c r="A27" s="19"/>
      <c r="B27" s="67" t="s">
        <v>83</v>
      </c>
      <c r="C27" s="67"/>
      <c r="D27" s="6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>
      <c r="A30" s="19" t="s">
        <v>75</v>
      </c>
      <c r="B30" s="69" t="s">
        <v>76</v>
      </c>
      <c r="C30" s="67"/>
      <c r="D30" s="6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>
      <c r="A31" s="19" t="s">
        <v>77</v>
      </c>
      <c r="B31" s="67" t="s">
        <v>78</v>
      </c>
      <c r="C31" s="67"/>
      <c r="D31" s="6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>
      <c r="A4" s="4">
        <v>1</v>
      </c>
    </row>
    <row r="5" spans="1:30" ht="15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>
      <c r="A10" s="8" t="s">
        <v>62</v>
      </c>
      <c r="B10" s="8" t="s">
        <v>61</v>
      </c>
    </row>
    <row r="11" spans="1:30">
      <c r="A11" s="7" t="s">
        <v>60</v>
      </c>
      <c r="B11" s="7" t="s">
        <v>59</v>
      </c>
    </row>
    <row r="12" spans="1:30">
      <c r="A12" s="6" t="s">
        <v>58</v>
      </c>
      <c r="B12" s="6" t="s">
        <v>57</v>
      </c>
    </row>
    <row r="13" spans="1:30">
      <c r="A13" s="6" t="s">
        <v>56</v>
      </c>
      <c r="B13" s="6" t="s">
        <v>55</v>
      </c>
    </row>
    <row r="14" spans="1:30">
      <c r="A14" s="6" t="s">
        <v>54</v>
      </c>
      <c r="B14" s="6" t="s">
        <v>53</v>
      </c>
    </row>
    <row r="15" spans="1:30">
      <c r="A15" s="6" t="s">
        <v>52</v>
      </c>
      <c r="B15" s="6" t="s">
        <v>51</v>
      </c>
    </row>
    <row r="16" spans="1:30">
      <c r="A16" s="6" t="s">
        <v>50</v>
      </c>
      <c r="B16" s="6" t="s">
        <v>49</v>
      </c>
    </row>
    <row r="17" spans="1:2">
      <c r="A17" s="6" t="s">
        <v>48</v>
      </c>
      <c r="B17" s="6" t="s">
        <v>47</v>
      </c>
    </row>
    <row r="18" spans="1:2">
      <c r="A18" s="6" t="s">
        <v>46</v>
      </c>
      <c r="B18" s="6" t="s">
        <v>45</v>
      </c>
    </row>
    <row r="19" spans="1:2">
      <c r="A19" s="6" t="s">
        <v>44</v>
      </c>
      <c r="B19" s="6" t="s">
        <v>43</v>
      </c>
    </row>
    <row r="20" spans="1:2">
      <c r="A20" s="6" t="s">
        <v>42</v>
      </c>
      <c r="B20" s="6" t="s">
        <v>41</v>
      </c>
    </row>
    <row r="21" spans="1:2">
      <c r="A21" s="6" t="s">
        <v>40</v>
      </c>
      <c r="B21" s="6" t="s">
        <v>39</v>
      </c>
    </row>
    <row r="22" spans="1:2">
      <c r="A22" s="6" t="s">
        <v>38</v>
      </c>
      <c r="B22" s="6" t="s">
        <v>37</v>
      </c>
    </row>
    <row r="23" spans="1:2">
      <c r="A23" s="6" t="s">
        <v>36</v>
      </c>
      <c r="B23" s="6" t="s">
        <v>35</v>
      </c>
    </row>
    <row r="24" spans="1:2">
      <c r="A24" s="6" t="s">
        <v>34</v>
      </c>
      <c r="B24" s="6" t="s">
        <v>33</v>
      </c>
    </row>
    <row r="25" spans="1:2">
      <c r="A25" s="6" t="s">
        <v>32</v>
      </c>
      <c r="B25" s="6" t="s">
        <v>31</v>
      </c>
    </row>
    <row r="26" spans="1:2">
      <c r="A26" s="6" t="s">
        <v>30</v>
      </c>
      <c r="B26" s="6" t="s">
        <v>29</v>
      </c>
    </row>
    <row r="27" spans="1:2">
      <c r="A27" s="6" t="s">
        <v>28</v>
      </c>
      <c r="B27" s="6" t="s">
        <v>27</v>
      </c>
    </row>
    <row r="28" spans="1:2">
      <c r="A28" s="6" t="s">
        <v>26</v>
      </c>
      <c r="B28" s="6" t="s">
        <v>25</v>
      </c>
    </row>
    <row r="29" spans="1:2">
      <c r="A29" s="6" t="s">
        <v>24</v>
      </c>
      <c r="B29" s="6" t="s">
        <v>23</v>
      </c>
    </row>
    <row r="30" spans="1:2">
      <c r="A30" s="6" t="s">
        <v>22</v>
      </c>
      <c r="B30" s="6" t="s">
        <v>21</v>
      </c>
    </row>
    <row r="31" spans="1:2">
      <c r="A31" s="6" t="s">
        <v>20</v>
      </c>
      <c r="B31" s="6" t="s">
        <v>19</v>
      </c>
    </row>
    <row r="32" spans="1:2">
      <c r="A32" s="6" t="s">
        <v>18</v>
      </c>
      <c r="B32" s="6" t="s">
        <v>17</v>
      </c>
    </row>
    <row r="33" spans="1:2">
      <c r="A33" s="6" t="s">
        <v>16</v>
      </c>
      <c r="B33" s="6" t="s">
        <v>15</v>
      </c>
    </row>
    <row r="34" spans="1:2">
      <c r="A34" s="6" t="s">
        <v>14</v>
      </c>
      <c r="B34" s="6" t="s">
        <v>13</v>
      </c>
    </row>
    <row r="35" spans="1:2">
      <c r="A35" s="6" t="s">
        <v>12</v>
      </c>
      <c r="B35" s="6" t="s">
        <v>11</v>
      </c>
    </row>
    <row r="36" spans="1:2">
      <c r="A36" s="6" t="s">
        <v>10</v>
      </c>
      <c r="B36" s="6" t="s">
        <v>9</v>
      </c>
    </row>
    <row r="37" spans="1:2" ht="1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R37"/>
  <sheetViews>
    <sheetView tabSelected="1" zoomScale="70" zoomScaleNormal="70" workbookViewId="0">
      <selection activeCell="M23" sqref="M23"/>
    </sheetView>
  </sheetViews>
  <sheetFormatPr defaultRowHeight="12.75"/>
  <cols>
    <col min="1" max="1" width="13.140625" style="1" customWidth="1"/>
    <col min="2" max="2" width="10.140625" style="1" customWidth="1"/>
    <col min="3" max="3" width="27.140625" style="1" customWidth="1"/>
    <col min="4" max="4" width="12.7109375" style="1" customWidth="1"/>
    <col min="5" max="5" width="15.42578125" style="1" customWidth="1"/>
    <col min="6" max="6" width="13.42578125" style="1" customWidth="1"/>
    <col min="7" max="7" width="15.7109375" style="1" customWidth="1"/>
    <col min="8" max="8" width="25.140625" style="48" customWidth="1"/>
    <col min="9" max="9" width="12.7109375" style="1" customWidth="1"/>
    <col min="10" max="10" width="9.28515625" style="48" customWidth="1"/>
    <col min="11" max="11" width="12.5703125" style="1" customWidth="1"/>
    <col min="12" max="12" width="11.7109375" customWidth="1"/>
    <col min="13" max="13" width="19.42578125" style="1" customWidth="1"/>
    <col min="14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4" ht="21">
      <c r="A1" s="3" t="s">
        <v>133</v>
      </c>
    </row>
    <row r="4" spans="1:44">
      <c r="A4" s="4" t="s">
        <v>104</v>
      </c>
      <c r="B4" s="4"/>
      <c r="C4" s="4"/>
      <c r="D4" s="4"/>
      <c r="E4" s="4"/>
      <c r="F4" s="4"/>
      <c r="G4" s="4"/>
      <c r="H4" s="47"/>
      <c r="I4" s="4"/>
      <c r="K4" s="4"/>
      <c r="L4" s="4"/>
      <c r="M4" s="4"/>
      <c r="N4" s="48"/>
      <c r="O4" s="48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4" ht="15">
      <c r="A5" s="4"/>
      <c r="B5" s="4"/>
      <c r="C5" s="43" t="s">
        <v>122</v>
      </c>
      <c r="D5" s="4"/>
      <c r="E5" s="4"/>
      <c r="F5" s="4"/>
      <c r="G5" s="47"/>
      <c r="H5" s="47"/>
      <c r="I5" s="47"/>
      <c r="L5" s="47"/>
      <c r="M5" s="4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</row>
    <row r="6" spans="1:44" ht="15">
      <c r="A6" s="4"/>
      <c r="B6" s="4"/>
      <c r="C6" s="43" t="s">
        <v>0</v>
      </c>
      <c r="D6" s="4"/>
      <c r="F6" s="4"/>
      <c r="G6" s="47"/>
      <c r="H6" s="47"/>
      <c r="I6" s="4"/>
      <c r="K6" s="1" t="s">
        <v>134</v>
      </c>
      <c r="L6" s="4"/>
      <c r="M6" s="4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</row>
    <row r="7" spans="1:44">
      <c r="B7" s="4"/>
      <c r="C7" s="4"/>
      <c r="D7" s="4"/>
      <c r="E7" s="4"/>
      <c r="F7" s="4"/>
      <c r="G7" s="4"/>
      <c r="H7" s="47"/>
      <c r="I7" s="4"/>
      <c r="J7" s="47"/>
      <c r="L7" s="4"/>
      <c r="M7" s="4"/>
      <c r="N7" s="48"/>
      <c r="O7" s="48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4" ht="13.5" thickBot="1">
      <c r="A8" s="2" t="s">
        <v>7</v>
      </c>
      <c r="B8" s="4"/>
      <c r="C8" s="51" t="s">
        <v>1</v>
      </c>
      <c r="D8" s="52" t="s">
        <v>105</v>
      </c>
      <c r="E8" s="52" t="s">
        <v>106</v>
      </c>
      <c r="F8" s="52" t="s">
        <v>107</v>
      </c>
      <c r="G8" s="52" t="s">
        <v>108</v>
      </c>
      <c r="H8" s="53" t="s">
        <v>109</v>
      </c>
      <c r="I8" s="53" t="s">
        <v>112</v>
      </c>
      <c r="J8" s="53" t="s">
        <v>111</v>
      </c>
      <c r="K8" s="53" t="s">
        <v>2</v>
      </c>
      <c r="L8" s="53" t="s">
        <v>110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120</v>
      </c>
      <c r="AQ8" s="44" t="s">
        <v>121</v>
      </c>
    </row>
    <row r="9" spans="1:44">
      <c r="A9" s="1" t="s">
        <v>124</v>
      </c>
      <c r="B9" s="4"/>
      <c r="C9" s="64" t="str">
        <f>"UC_DH_1_Displaced_"&amp;A9&amp;""</f>
        <v>UC_DH_1_Displaced_KER</v>
      </c>
      <c r="D9" s="64"/>
      <c r="E9" s="64" t="s">
        <v>132</v>
      </c>
      <c r="F9" s="65" t="s">
        <v>123</v>
      </c>
      <c r="G9" s="64"/>
      <c r="H9" s="64"/>
      <c r="I9" s="64"/>
      <c r="J9" s="64">
        <v>2018</v>
      </c>
      <c r="K9" s="64" t="s">
        <v>113</v>
      </c>
      <c r="L9" s="64">
        <v>-1</v>
      </c>
      <c r="M9" s="37" t="str">
        <f>"Upper share of "&amp;A9&amp;" displaced in district heating zones"</f>
        <v>Upper share of KER displaced in district heating zones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6">
        <v>0</v>
      </c>
      <c r="AQ9" s="56">
        <v>5</v>
      </c>
    </row>
    <row r="10" spans="1:44" s="48" customFormat="1">
      <c r="A10" s="48" t="s">
        <v>125</v>
      </c>
      <c r="B10" s="47"/>
      <c r="C10" s="37"/>
      <c r="D10" s="60"/>
      <c r="E10" s="60"/>
      <c r="F10" s="60"/>
      <c r="G10" s="60"/>
      <c r="H10" s="37"/>
      <c r="I10" s="60"/>
      <c r="J10" s="37">
        <v>2018</v>
      </c>
      <c r="K10" s="61" t="s">
        <v>113</v>
      </c>
      <c r="L10" s="61"/>
      <c r="M10" s="37" t="str">
        <f>"Upper share of "&amp;A10&amp;" displaced in district heating zones"</f>
        <v>Upper share of GAS displaced in district heating zones</v>
      </c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6">
        <v>0</v>
      </c>
      <c r="AQ10" s="63">
        <v>15</v>
      </c>
    </row>
    <row r="11" spans="1:44" s="48" customFormat="1">
      <c r="B11" s="47"/>
      <c r="C11" s="57"/>
      <c r="D11" s="58"/>
      <c r="E11" s="58"/>
      <c r="F11" s="58"/>
      <c r="G11" s="58"/>
      <c r="H11" s="57"/>
      <c r="I11" s="58"/>
      <c r="J11" s="57">
        <v>2018</v>
      </c>
      <c r="K11" s="62"/>
      <c r="L11" s="62"/>
      <c r="M11" s="57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8"/>
      <c r="AQ11" s="66"/>
    </row>
    <row r="12" spans="1:44" s="48" customFormat="1">
      <c r="B12" s="47"/>
      <c r="C12" s="37"/>
      <c r="D12" s="56"/>
      <c r="E12" s="56"/>
      <c r="F12" s="56"/>
      <c r="G12" s="56"/>
      <c r="H12" s="37"/>
      <c r="I12" s="56"/>
      <c r="J12" s="37"/>
      <c r="K12" s="61"/>
      <c r="L12" s="61"/>
      <c r="M12" s="37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</row>
    <row r="13" spans="1:44" s="48" customFormat="1">
      <c r="M13" s="37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6"/>
    </row>
    <row r="14" spans="1:44">
      <c r="A14" s="48"/>
      <c r="M14" s="37"/>
      <c r="N14" s="55"/>
      <c r="O14" s="55"/>
      <c r="P14" s="47"/>
      <c r="Q14" s="47"/>
      <c r="R14" s="47"/>
      <c r="S14" s="47"/>
      <c r="T14" s="47"/>
      <c r="U14" s="47"/>
      <c r="V14" s="47"/>
      <c r="W14" s="47" t="s">
        <v>146</v>
      </c>
      <c r="X14" s="47"/>
      <c r="Y14" s="47"/>
      <c r="Z14" s="47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6"/>
      <c r="AQ14" s="48"/>
      <c r="AR14" s="48"/>
    </row>
    <row r="15" spans="1:44">
      <c r="C15" s="51" t="s">
        <v>1</v>
      </c>
      <c r="D15" s="52" t="s">
        <v>3</v>
      </c>
      <c r="E15" s="52" t="s">
        <v>135</v>
      </c>
      <c r="F15" s="52" t="s">
        <v>136</v>
      </c>
      <c r="G15" s="52" t="s">
        <v>111</v>
      </c>
      <c r="H15" s="53" t="s">
        <v>2</v>
      </c>
      <c r="I15" s="53" t="s">
        <v>137</v>
      </c>
      <c r="J15" s="53" t="s">
        <v>120</v>
      </c>
      <c r="K15" s="53"/>
      <c r="L15" s="53" t="s">
        <v>138</v>
      </c>
      <c r="M15" s="37"/>
      <c r="N15" s="55"/>
      <c r="O15" s="55"/>
      <c r="P15" s="44" t="s">
        <v>1</v>
      </c>
      <c r="Q15" s="75" t="s">
        <v>105</v>
      </c>
      <c r="R15" s="75" t="s">
        <v>106</v>
      </c>
      <c r="S15" s="75" t="s">
        <v>107</v>
      </c>
      <c r="T15" s="75" t="s">
        <v>108</v>
      </c>
      <c r="U15" s="76" t="s">
        <v>109</v>
      </c>
      <c r="V15" s="76" t="s">
        <v>147</v>
      </c>
      <c r="W15" s="76" t="s">
        <v>2</v>
      </c>
      <c r="X15" s="76" t="s">
        <v>137</v>
      </c>
      <c r="Y15" s="76" t="s">
        <v>120</v>
      </c>
      <c r="Z15" s="44" t="s">
        <v>3</v>
      </c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6"/>
      <c r="AQ15" s="48"/>
      <c r="AR15" s="48"/>
    </row>
    <row r="16" spans="1:44">
      <c r="C16" s="64" t="s">
        <v>139</v>
      </c>
      <c r="D16" s="64" t="s">
        <v>140</v>
      </c>
      <c r="E16" s="64" t="s">
        <v>141</v>
      </c>
      <c r="F16" s="65"/>
      <c r="G16" s="64">
        <v>2019</v>
      </c>
      <c r="H16" s="64" t="s">
        <v>142</v>
      </c>
      <c r="I16" s="64">
        <v>1.5</v>
      </c>
      <c r="J16" s="64">
        <v>0</v>
      </c>
      <c r="K16" s="64"/>
      <c r="L16" s="64" t="s">
        <v>143</v>
      </c>
      <c r="M16" s="37"/>
      <c r="N16" s="55"/>
      <c r="O16" s="55"/>
      <c r="P16" s="77" t="s">
        <v>148</v>
      </c>
      <c r="Q16" s="47"/>
      <c r="R16" s="77" t="s">
        <v>149</v>
      </c>
      <c r="S16" s="47"/>
      <c r="T16" s="47"/>
      <c r="U16" s="47"/>
      <c r="V16" s="47">
        <v>2019</v>
      </c>
      <c r="W16" s="77" t="s">
        <v>142</v>
      </c>
      <c r="X16" s="47">
        <v>1.5</v>
      </c>
      <c r="Y16" s="47"/>
      <c r="Z16" s="77" t="s">
        <v>150</v>
      </c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6"/>
      <c r="AQ16" s="48"/>
      <c r="AR16" s="48"/>
    </row>
    <row r="17" spans="2:44">
      <c r="C17" s="37"/>
      <c r="D17" s="60"/>
      <c r="E17" s="60" t="s">
        <v>144</v>
      </c>
      <c r="F17" s="60" t="s">
        <v>145</v>
      </c>
      <c r="G17" s="60">
        <v>2019</v>
      </c>
      <c r="H17" s="37"/>
      <c r="I17" s="60">
        <v>1</v>
      </c>
      <c r="J17" s="37"/>
      <c r="K17" s="61"/>
      <c r="L17" s="61"/>
      <c r="M17" s="48"/>
      <c r="N17" s="48"/>
      <c r="O17" s="48"/>
      <c r="P17" s="47"/>
      <c r="Q17" s="47"/>
      <c r="R17" s="77" t="s">
        <v>151</v>
      </c>
      <c r="S17" s="47"/>
      <c r="T17" s="77" t="s">
        <v>145</v>
      </c>
      <c r="U17" s="47"/>
      <c r="V17" s="47">
        <v>2019</v>
      </c>
      <c r="W17" s="47"/>
      <c r="X17" s="47">
        <v>1</v>
      </c>
      <c r="Y17" s="47"/>
      <c r="Z17" s="47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</row>
    <row r="18" spans="2:44">
      <c r="C18" s="57"/>
      <c r="D18" s="58"/>
      <c r="E18" s="58"/>
      <c r="F18" s="58"/>
      <c r="G18" s="58">
        <v>0</v>
      </c>
      <c r="H18" s="57" t="s">
        <v>142</v>
      </c>
      <c r="I18" s="58"/>
      <c r="J18" s="57">
        <v>5</v>
      </c>
      <c r="K18" s="62"/>
      <c r="L18" s="62"/>
      <c r="M18" s="48"/>
      <c r="N18" s="48"/>
      <c r="O18" s="48"/>
      <c r="P18" s="47"/>
      <c r="Q18" s="47"/>
      <c r="R18" s="57"/>
      <c r="S18" s="57"/>
      <c r="T18" s="57"/>
      <c r="U18" s="57"/>
      <c r="V18" s="57">
        <v>0</v>
      </c>
      <c r="W18" s="78" t="s">
        <v>142</v>
      </c>
      <c r="X18" s="57"/>
      <c r="Y18" s="57">
        <v>5</v>
      </c>
      <c r="Z18" s="57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</row>
    <row r="19" spans="2:44"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</row>
    <row r="20" spans="2:44"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</row>
    <row r="21" spans="2:44">
      <c r="C21" s="1" t="s">
        <v>114</v>
      </c>
      <c r="D21" s="54" t="s">
        <v>116</v>
      </c>
      <c r="E21" s="1" t="s">
        <v>115</v>
      </c>
      <c r="N21" s="48"/>
      <c r="AP21" s="48"/>
      <c r="AQ21" s="48"/>
      <c r="AR21" s="48"/>
    </row>
    <row r="22" spans="2:44">
      <c r="C22" s="1" t="s">
        <v>117</v>
      </c>
      <c r="D22" s="54" t="s">
        <v>116</v>
      </c>
      <c r="E22" s="1">
        <v>0</v>
      </c>
      <c r="N22" s="48"/>
      <c r="AP22" s="48"/>
      <c r="AQ22" s="48"/>
      <c r="AR22" s="48"/>
    </row>
    <row r="23" spans="2:44">
      <c r="C23" s="1" t="s">
        <v>118</v>
      </c>
      <c r="D23" s="54" t="s">
        <v>119</v>
      </c>
      <c r="E23" s="48">
        <v>0</v>
      </c>
      <c r="AP23" s="48"/>
      <c r="AQ23" s="48"/>
      <c r="AR23" s="48"/>
    </row>
    <row r="24" spans="2:44">
      <c r="AP24" s="48"/>
      <c r="AQ24" s="48"/>
      <c r="AR24" s="48"/>
    </row>
    <row r="25" spans="2:44">
      <c r="B25"/>
      <c r="H25" s="1"/>
      <c r="J25" s="1"/>
      <c r="L25" s="1"/>
      <c r="AF25" s="48"/>
      <c r="AG25" s="48"/>
      <c r="AH25" s="48"/>
    </row>
    <row r="26" spans="2:44">
      <c r="B26"/>
      <c r="C26" s="1" t="s">
        <v>126</v>
      </c>
      <c r="E26" s="49">
        <f>INDEX(Fuel_Data!$L$68:$N$94,MATCH(O8,Fuel_Data!$A$68:$A$94,0),MATCH($A$9,Fuel_Data!$L$5:$N$5,0))</f>
        <v>0.33441726043880854</v>
      </c>
      <c r="F26" s="49">
        <f>INDEX(Fuel_Data!$L$68:$N$94,MATCH(P8,Fuel_Data!$A$68:$A$94,0),MATCH($A$9,Fuel_Data!$L$5:$N$5,0))</f>
        <v>0.22015503875968992</v>
      </c>
      <c r="G26" s="49">
        <f>INDEX(Fuel_Data!$L$68:$N$94,MATCH(Q8,Fuel_Data!$A$68:$A$94,0),MATCH($A$9,Fuel_Data!$L$5:$N$5,0))</f>
        <v>4.4563561635961257E-2</v>
      </c>
      <c r="H26" s="49">
        <f>INDEX(Fuel_Data!$L$68:$N$94,MATCH(R8,Fuel_Data!$A$68:$A$94,0),MATCH($A$9,Fuel_Data!$L$5:$N$5,0))</f>
        <v>0.21586826347305388</v>
      </c>
      <c r="I26" s="49">
        <f>INDEX(Fuel_Data!$L$68:$N$94,MATCH(S8,Fuel_Data!$A$68:$A$94,0),MATCH($A$9,Fuel_Data!$L$5:$N$5,0))</f>
        <v>0.16836158192090395</v>
      </c>
      <c r="J26" s="49">
        <f>INDEX(Fuel_Data!$L$68:$N$94,MATCH(T8,Fuel_Data!$A$68:$A$94,0),MATCH($A$9,Fuel_Data!$L$5:$N$5,0))</f>
        <v>0.1391304347826087</v>
      </c>
      <c r="K26" s="49">
        <f>INDEX(Fuel_Data!$L$68:$N$94,MATCH(U8,Fuel_Data!$A$68:$A$94,0),MATCH($A$9,Fuel_Data!$L$5:$N$5,0))</f>
        <v>0.6330275229357798</v>
      </c>
      <c r="L26" s="49">
        <f>INDEX(Fuel_Data!$L$68:$N$94,MATCH(V8,Fuel_Data!$A$68:$A$94,0),MATCH($A$9,Fuel_Data!$L$5:$N$5,0))</f>
        <v>0.22113502935420742</v>
      </c>
      <c r="M26" s="49">
        <f>INDEX(Fuel_Data!$L$68:$N$94,MATCH(W8,Fuel_Data!$A$68:$A$94,0),MATCH($A$9,Fuel_Data!$L$5:$N$5,0))</f>
        <v>0.13419658622719247</v>
      </c>
      <c r="N26" s="49">
        <f>INDEX(Fuel_Data!$L$68:$N$94,MATCH(X8,Fuel_Data!$A$68:$A$94,0),MATCH($A$9,Fuel_Data!$L$5:$N$5,0))</f>
        <v>0.21686746987951808</v>
      </c>
      <c r="O26" s="49">
        <f>INDEX(Fuel_Data!$L$68:$N$94,MATCH(Y8,Fuel_Data!$A$68:$A$94,0),MATCH($A$9,Fuel_Data!$L$5:$N$5,0))</f>
        <v>0.32397959183673469</v>
      </c>
      <c r="P26" s="49">
        <f>INDEX(Fuel_Data!$L$68:$N$94,MATCH(Z8,Fuel_Data!$A$68:$A$94,0),MATCH($A$9,Fuel_Data!$L$5:$N$5,0))</f>
        <v>0.6433032616238723</v>
      </c>
      <c r="Q26" s="49">
        <f>INDEX(Fuel_Data!$L$68:$N$94,MATCH(AA8,Fuel_Data!$A$68:$A$94,0),MATCH($A$9,Fuel_Data!$L$5:$N$5,0))</f>
        <v>0.20795984223736105</v>
      </c>
      <c r="R26" s="49">
        <f>INDEX(Fuel_Data!$L$68:$N$94,MATCH(AB8,Fuel_Data!$A$68:$A$94,0),MATCH($A$9,Fuel_Data!$L$5:$N$5,0))</f>
        <v>0.58404558404558404</v>
      </c>
      <c r="S26" s="49">
        <f>INDEX(Fuel_Data!$L$68:$N$94,MATCH(AC8,Fuel_Data!$A$68:$A$94,0),MATCH($A$9,Fuel_Data!$L$5:$N$5,0))</f>
        <v>0.11298468556533073</v>
      </c>
      <c r="T26" s="49">
        <f>INDEX(Fuel_Data!$L$68:$N$94,MATCH(AD8,Fuel_Data!$A$68:$A$94,0),MATCH($A$9,Fuel_Data!$L$5:$N$5,0))</f>
        <v>0.4673998428908091</v>
      </c>
      <c r="U26" s="49">
        <f>INDEX(Fuel_Data!$L$68:$N$94,MATCH(AE8,Fuel_Data!$A$68:$A$94,0),MATCH($A$9,Fuel_Data!$L$5:$N$5,0))</f>
        <v>0.12825203252032522</v>
      </c>
      <c r="V26" s="49">
        <f>INDEX(Fuel_Data!$L$68:$N$94,MATCH(AF8,Fuel_Data!$A$68:$A$94,0),MATCH($A$9,Fuel_Data!$L$5:$N$5,0))</f>
        <v>0.38466850828729282</v>
      </c>
      <c r="W26" s="49">
        <f>INDEX(Fuel_Data!$L$68:$N$94,MATCH(AG8,Fuel_Data!$A$68:$A$94,0),MATCH($A$9,Fuel_Data!$L$5:$N$5,0))</f>
        <v>0.13515482695810566</v>
      </c>
      <c r="X26" s="49">
        <f>INDEX(Fuel_Data!$L$68:$N$94,MATCH(AH8,Fuel_Data!$A$68:$A$94,0),MATCH($A$9,Fuel_Data!$L$5:$N$5,0))</f>
        <v>0.34960562779791088</v>
      </c>
      <c r="Y26" s="49">
        <f>INDEX(Fuel_Data!$L$68:$N$94,MATCH(AI8,Fuel_Data!$A$68:$A$94,0),MATCH($A$9,Fuel_Data!$L$5:$N$5,0))</f>
        <v>0.33587786259541985</v>
      </c>
      <c r="Z26" s="49">
        <f>INDEX(Fuel_Data!$L$68:$N$94,MATCH(AJ8,Fuel_Data!$A$68:$A$94,0),MATCH($A$9,Fuel_Data!$L$5:$N$5,0))</f>
        <v>0.48817204301075268</v>
      </c>
      <c r="AA26" s="49">
        <f>INDEX(Fuel_Data!$L$68:$N$94,MATCH(AK8,Fuel_Data!$A$68:$A$94,0),MATCH($A$9,Fuel_Data!$L$5:$N$5,0))</f>
        <v>0.51282051282051277</v>
      </c>
      <c r="AB26" s="49">
        <f>INDEX(Fuel_Data!$L$68:$N$94,MATCH(AL8,Fuel_Data!$A$68:$A$94,0),MATCH($A$9,Fuel_Data!$L$5:$N$5,0))</f>
        <v>0.35775862068965519</v>
      </c>
      <c r="AC26" s="49">
        <f>INDEX(Fuel_Data!$L$68:$N$94,MATCH(AM8,Fuel_Data!$A$68:$A$94,0),MATCH($A$9,Fuel_Data!$L$5:$N$5,0))</f>
        <v>0.54285714285714282</v>
      </c>
      <c r="AD26" s="49">
        <f>INDEX(Fuel_Data!$L$68:$N$94,MATCH(AN8,Fuel_Data!$A$68:$A$94,0),MATCH($A$9,Fuel_Data!$L$5:$N$5,0))</f>
        <v>0.54153846153846152</v>
      </c>
      <c r="AE26" s="49">
        <f>INDEX(Fuel_Data!$L$68:$N$94,MATCH(AO8,Fuel_Data!$A$68:$A$94,0),MATCH($A$9,Fuel_Data!$L$5:$N$5,0))</f>
        <v>0.5851648351648352</v>
      </c>
      <c r="AF26" s="48"/>
      <c r="AG26" s="48"/>
      <c r="AH26" s="48"/>
    </row>
    <row r="27" spans="2:44">
      <c r="B27"/>
      <c r="C27" s="48" t="s">
        <v>126</v>
      </c>
      <c r="E27" s="49">
        <f>INDEX(Fuel_Data!$L$68:$N$94,MATCH(O8,Fuel_Data!$A$68:$A$94,0),MATCH($A$9,Fuel_Data!$L$5:$N$5,0))</f>
        <v>0.33441726043880854</v>
      </c>
      <c r="F27" s="49">
        <f>INDEX(Fuel_Data!$L$68:$N$94,MATCH(P8,Fuel_Data!$A$68:$A$94,0),MATCH($A$9,Fuel_Data!$L$5:$N$5,0))</f>
        <v>0.22015503875968992</v>
      </c>
      <c r="G27" s="49">
        <f>INDEX(Fuel_Data!$L$68:$N$94,MATCH(Q8,Fuel_Data!$A$68:$A$94,0),MATCH($A$9,Fuel_Data!$L$5:$N$5,0))</f>
        <v>4.4563561635961257E-2</v>
      </c>
      <c r="H27" s="49">
        <f>INDEX(Fuel_Data!$L$68:$N$94,MATCH(R8,Fuel_Data!$A$68:$A$94,0),MATCH($A$9,Fuel_Data!$L$5:$N$5,0))</f>
        <v>0.21586826347305388</v>
      </c>
      <c r="I27" s="49">
        <f>INDEX(Fuel_Data!$L$68:$N$94,MATCH(S8,Fuel_Data!$A$68:$A$94,0),MATCH($A$9,Fuel_Data!$L$5:$N$5,0))</f>
        <v>0.16836158192090395</v>
      </c>
      <c r="J27" s="49">
        <f>INDEX(Fuel_Data!$L$68:$N$94,MATCH(T8,Fuel_Data!$A$68:$A$94,0),MATCH($A$9,Fuel_Data!$L$5:$N$5,0))</f>
        <v>0.1391304347826087</v>
      </c>
      <c r="K27" s="49">
        <f>INDEX(Fuel_Data!$L$68:$N$94,MATCH(U8,Fuel_Data!$A$68:$A$94,0),MATCH($A$9,Fuel_Data!$L$5:$N$5,0))</f>
        <v>0.6330275229357798</v>
      </c>
      <c r="L27" s="49">
        <f>INDEX(Fuel_Data!$L$68:$N$94,MATCH(V8,Fuel_Data!$A$68:$A$94,0),MATCH($A$9,Fuel_Data!$L$5:$N$5,0))</f>
        <v>0.22113502935420742</v>
      </c>
      <c r="M27" s="49">
        <f>INDEX(Fuel_Data!$L$68:$N$94,MATCH(W8,Fuel_Data!$A$68:$A$94,0),MATCH($A$9,Fuel_Data!$L$5:$N$5,0))</f>
        <v>0.13419658622719247</v>
      </c>
      <c r="N27" s="49">
        <f>INDEX(Fuel_Data!$L$68:$N$94,MATCH(X8,Fuel_Data!$A$68:$A$94,0),MATCH($A$9,Fuel_Data!$L$5:$N$5,0))</f>
        <v>0.21686746987951808</v>
      </c>
      <c r="O27" s="49">
        <f>INDEX(Fuel_Data!$L$68:$N$94,MATCH(Y8,Fuel_Data!$A$68:$A$94,0),MATCH($A$9,Fuel_Data!$L$5:$N$5,0))</f>
        <v>0.32397959183673469</v>
      </c>
      <c r="P27" s="49">
        <f>INDEX(Fuel_Data!$L$68:$N$94,MATCH(Z8,Fuel_Data!$A$68:$A$94,0),MATCH($A$9,Fuel_Data!$L$5:$N$5,0))</f>
        <v>0.6433032616238723</v>
      </c>
      <c r="Q27" s="49">
        <f>INDEX(Fuel_Data!$L$68:$N$94,MATCH(AA8,Fuel_Data!$A$68:$A$94,0),MATCH($A$9,Fuel_Data!$L$5:$N$5,0))</f>
        <v>0.20795984223736105</v>
      </c>
      <c r="R27" s="49">
        <f>INDEX(Fuel_Data!$L$68:$N$94,MATCH(AB8,Fuel_Data!$A$68:$A$94,0),MATCH($A$9,Fuel_Data!$L$5:$N$5,0))</f>
        <v>0.58404558404558404</v>
      </c>
      <c r="S27" s="49">
        <f>INDEX(Fuel_Data!$L$68:$N$94,MATCH(AC8,Fuel_Data!$A$68:$A$94,0),MATCH($A$9,Fuel_Data!$L$5:$N$5,0))</f>
        <v>0.11298468556533073</v>
      </c>
      <c r="T27" s="49">
        <f>INDEX(Fuel_Data!$L$68:$N$94,MATCH(AD8,Fuel_Data!$A$68:$A$94,0),MATCH($A$9,Fuel_Data!$L$5:$N$5,0))</f>
        <v>0.4673998428908091</v>
      </c>
      <c r="U27" s="49">
        <f>INDEX(Fuel_Data!$L$68:$N$94,MATCH(AE8,Fuel_Data!$A$68:$A$94,0),MATCH($A$9,Fuel_Data!$L$5:$N$5,0))</f>
        <v>0.12825203252032522</v>
      </c>
      <c r="V27" s="49">
        <f>INDEX(Fuel_Data!$L$68:$N$94,MATCH(AF8,Fuel_Data!$A$68:$A$94,0),MATCH($A$9,Fuel_Data!$L$5:$N$5,0))</f>
        <v>0.38466850828729282</v>
      </c>
      <c r="W27" s="49">
        <f>INDEX(Fuel_Data!$L$68:$N$94,MATCH(AG8,Fuel_Data!$A$68:$A$94,0),MATCH($A$9,Fuel_Data!$L$5:$N$5,0))</f>
        <v>0.13515482695810566</v>
      </c>
      <c r="X27" s="49">
        <f>INDEX(Fuel_Data!$L$68:$N$94,MATCH(AH8,Fuel_Data!$A$68:$A$94,0),MATCH($A$9,Fuel_Data!$L$5:$N$5,0))</f>
        <v>0.34960562779791088</v>
      </c>
      <c r="Y27" s="49">
        <f>INDEX(Fuel_Data!$L$68:$N$94,MATCH(AI8,Fuel_Data!$A$68:$A$94,0),MATCH($A$9,Fuel_Data!$L$5:$N$5,0))</f>
        <v>0.33587786259541985</v>
      </c>
      <c r="Z27" s="49">
        <f>INDEX(Fuel_Data!$L$68:$N$94,MATCH(AJ8,Fuel_Data!$A$68:$A$94,0),MATCH($A$9,Fuel_Data!$L$5:$N$5,0))</f>
        <v>0.48817204301075268</v>
      </c>
      <c r="AA27" s="49">
        <f>INDEX(Fuel_Data!$L$68:$N$94,MATCH(AK8,Fuel_Data!$A$68:$A$94,0),MATCH($A$9,Fuel_Data!$L$5:$N$5,0))</f>
        <v>0.51282051282051277</v>
      </c>
      <c r="AB27" s="49">
        <f>INDEX(Fuel_Data!$L$68:$N$94,MATCH(AL8,Fuel_Data!$A$68:$A$94,0),MATCH($A$9,Fuel_Data!$L$5:$N$5,0))</f>
        <v>0.35775862068965519</v>
      </c>
      <c r="AC27" s="49">
        <f>INDEX(Fuel_Data!$L$68:$N$94,MATCH(AM8,Fuel_Data!$A$68:$A$94,0),MATCH($A$9,Fuel_Data!$L$5:$N$5,0))</f>
        <v>0.54285714285714282</v>
      </c>
      <c r="AD27" s="49">
        <f>INDEX(Fuel_Data!$L$68:$N$94,MATCH(AN8,Fuel_Data!$A$68:$A$94,0),MATCH($A$9,Fuel_Data!$L$5:$N$5,0))</f>
        <v>0.54153846153846152</v>
      </c>
      <c r="AE27" s="49">
        <f>INDEX(Fuel_Data!$L$68:$N$94,MATCH(AO8,Fuel_Data!$A$68:$A$94,0),MATCH($A$9,Fuel_Data!$L$5:$N$5,0))</f>
        <v>0.5851648351648352</v>
      </c>
      <c r="AF27" s="48"/>
      <c r="AG27" s="48"/>
      <c r="AH27" s="48"/>
    </row>
    <row r="28" spans="2:44">
      <c r="B28"/>
      <c r="C28" s="48" t="s">
        <v>127</v>
      </c>
      <c r="E28" s="46">
        <f>INDEX(Fuel_Data!$L$37:$N$63,MATCH(O8,Fuel_Data!$A$37:$A$63,0),MATCH($A$9,Fuel_Data!$L$5:$N$5,0))</f>
        <v>0.43545319964550211</v>
      </c>
      <c r="F28" s="46">
        <f>INDEX(Fuel_Data!$L$37:$N$63,MATCH(P8,Fuel_Data!$A$37:$A$63,0),MATCH($A$9,Fuel_Data!$L$5:$N$5,0))</f>
        <v>0.24630261660978384</v>
      </c>
      <c r="G28" s="46">
        <f>INDEX(Fuel_Data!$L$37:$N$63,MATCH(Q8,Fuel_Data!$A$37:$A$63,0),MATCH($A$9,Fuel_Data!$L$5:$N$5,0))</f>
        <v>9.0477855987408734E-2</v>
      </c>
      <c r="H28" s="46">
        <f>INDEX(Fuel_Data!$L$37:$N$63,MATCH(R8,Fuel_Data!$A$37:$A$63,0),MATCH($A$9,Fuel_Data!$L$5:$N$5,0))</f>
        <v>0.28182509505703424</v>
      </c>
      <c r="I28" s="46">
        <f>INDEX(Fuel_Data!$L$37:$N$63,MATCH(S8,Fuel_Data!$A$37:$A$63,0),MATCH($A$9,Fuel_Data!$L$5:$N$5,0))</f>
        <v>0.24964672633066415</v>
      </c>
      <c r="J28" s="46">
        <f>INDEX(Fuel_Data!$L$37:$N$63,MATCH(T8,Fuel_Data!$A$37:$A$63,0),MATCH($A$9,Fuel_Data!$L$5:$N$5,0))</f>
        <v>0.29729729729729731</v>
      </c>
      <c r="K28" s="46">
        <f>INDEX(Fuel_Data!$L$37:$N$63,MATCH(U8,Fuel_Data!$A$37:$A$63,0),MATCH($A$9,Fuel_Data!$L$5:$N$5,0))</f>
        <v>0.4891304347826087</v>
      </c>
      <c r="L28" s="46">
        <f>INDEX(Fuel_Data!$L$37:$N$63,MATCH(V8,Fuel_Data!$A$37:$A$63,0),MATCH($A$9,Fuel_Data!$L$5:$N$5,0))</f>
        <v>0.22945570971184631</v>
      </c>
      <c r="M28" s="46">
        <f>INDEX(Fuel_Data!$L$37:$N$63,MATCH(W8,Fuel_Data!$A$37:$A$63,0),MATCH($A$9,Fuel_Data!$L$5:$N$5,0))</f>
        <v>0.23209549071618038</v>
      </c>
      <c r="N28" s="46">
        <f>INDEX(Fuel_Data!$L$37:$N$63,MATCH(X8,Fuel_Data!$A$37:$A$63,0),MATCH($A$9,Fuel_Data!$L$5:$N$5,0))</f>
        <v>0.49262994569433671</v>
      </c>
      <c r="O28" s="46">
        <f>INDEX(Fuel_Data!$L$37:$N$63,MATCH(Y8,Fuel_Data!$A$37:$A$63,0),MATCH($A$9,Fuel_Data!$L$5:$N$5,0))</f>
        <v>0.523696682464455</v>
      </c>
      <c r="P28" s="46">
        <f>INDEX(Fuel_Data!$L$37:$N$63,MATCH(Z8,Fuel_Data!$A$37:$A$63,0),MATCH($A$9,Fuel_Data!$L$5:$N$5,0))</f>
        <v>0.62521122000675899</v>
      </c>
      <c r="Q28" s="46">
        <f>INDEX(Fuel_Data!$L$37:$N$63,MATCH(AA8,Fuel_Data!$A$37:$A$63,0),MATCH($A$9,Fuel_Data!$L$5:$N$5,0))</f>
        <v>0.33223266446532895</v>
      </c>
      <c r="R28" s="46">
        <f>INDEX(Fuel_Data!$L$37:$N$63,MATCH(AB8,Fuel_Data!$A$37:$A$63,0),MATCH($A$9,Fuel_Data!$L$5:$N$5,0))</f>
        <v>0.5253898440623751</v>
      </c>
      <c r="S28" s="46">
        <f>INDEX(Fuel_Data!$L$37:$N$63,MATCH(AC8,Fuel_Data!$A$37:$A$63,0),MATCH($A$9,Fuel_Data!$L$5:$N$5,0))</f>
        <v>0.19728915662650603</v>
      </c>
      <c r="T28" s="46">
        <f>INDEX(Fuel_Data!$L$37:$N$63,MATCH(AD8,Fuel_Data!$A$37:$A$63,0),MATCH($A$9,Fuel_Data!$L$5:$N$5,0))</f>
        <v>0.5571870170015456</v>
      </c>
      <c r="U28" s="46">
        <f>INDEX(Fuel_Data!$L$37:$N$63,MATCH(AE8,Fuel_Data!$A$37:$A$63,0),MATCH($A$9,Fuel_Data!$L$5:$N$5,0))</f>
        <v>0.29682997118155618</v>
      </c>
      <c r="V28" s="46">
        <f>INDEX(Fuel_Data!$L$37:$N$63,MATCH(AF8,Fuel_Data!$A$37:$A$63,0),MATCH($A$9,Fuel_Data!$L$5:$N$5,0))</f>
        <v>0.50769695140356175</v>
      </c>
      <c r="W28" s="46">
        <f>INDEX(Fuel_Data!$L$37:$N$63,MATCH(AG8,Fuel_Data!$A$37:$A$63,0),MATCH($A$9,Fuel_Data!$L$5:$N$5,0))</f>
        <v>0.29396914446002803</v>
      </c>
      <c r="X28" s="46">
        <f>INDEX(Fuel_Data!$L$37:$N$63,MATCH(AH8,Fuel_Data!$A$37:$A$63,0),MATCH($A$9,Fuel_Data!$L$5:$N$5,0))</f>
        <v>0.58902170493865991</v>
      </c>
      <c r="Y28" s="46">
        <f>INDEX(Fuel_Data!$L$37:$N$63,MATCH(AI8,Fuel_Data!$A$37:$A$63,0),MATCH($A$9,Fuel_Data!$L$5:$N$5,0))</f>
        <v>0.64031620553359681</v>
      </c>
      <c r="Z28" s="46">
        <f>INDEX(Fuel_Data!$L$37:$N$63,MATCH(AJ8,Fuel_Data!$A$37:$A$63,0),MATCH($A$9,Fuel_Data!$L$5:$N$5,0))</f>
        <v>0.67040862146385272</v>
      </c>
      <c r="AA28" s="46">
        <f>INDEX(Fuel_Data!$L$37:$N$63,MATCH(AK8,Fuel_Data!$A$37:$A$63,0),MATCH($A$9,Fuel_Data!$L$5:$N$5,0))</f>
        <v>0.45419103313840153</v>
      </c>
      <c r="AB28" s="46">
        <f>INDEX(Fuel_Data!$L$37:$N$63,MATCH(AL8,Fuel_Data!$A$37:$A$63,0),MATCH($A$9,Fuel_Data!$L$5:$N$5,0))</f>
        <v>0.60381723539618282</v>
      </c>
      <c r="AC28" s="46">
        <f>INDEX(Fuel_Data!$L$37:$N$63,MATCH(AM8,Fuel_Data!$A$37:$A$63,0),MATCH($A$9,Fuel_Data!$L$5:$N$5,0))</f>
        <v>0.51035196687370599</v>
      </c>
      <c r="AD28" s="46">
        <f>INDEX(Fuel_Data!$L$37:$N$63,MATCH(AN8,Fuel_Data!$A$37:$A$63,0),MATCH($A$9,Fuel_Data!$L$5:$N$5,0))</f>
        <v>0.78060671722643549</v>
      </c>
      <c r="AE28" s="46">
        <f>INDEX(Fuel_Data!$L$37:$N$63,MATCH(AO8,Fuel_Data!$A$37:$A$63,0),MATCH($A$9,Fuel_Data!$L$5:$N$5,0))</f>
        <v>0.6047058823529412</v>
      </c>
      <c r="AF28" s="48"/>
      <c r="AG28" s="48"/>
      <c r="AH28" s="48"/>
    </row>
    <row r="29" spans="2:44">
      <c r="B29"/>
      <c r="C29" s="48" t="s">
        <v>128</v>
      </c>
      <c r="E29" s="46">
        <f>INDEX(Fuel_Data!$L$6:$N$32,MATCH(O8,Fuel_Data!$A$6:$A$32,0),MATCH($A$9,Fuel_Data!$L$5:$N$5,0))</f>
        <v>0.51800315551131737</v>
      </c>
      <c r="F29" s="46">
        <f>INDEX(Fuel_Data!$L$6:$N$32,MATCH(P8,Fuel_Data!$A$6:$A$32,0),MATCH($A$9,Fuel_Data!$L$5:$N$5,0))</f>
        <v>0.5584862385321101</v>
      </c>
      <c r="G29" s="46">
        <f>INDEX(Fuel_Data!$L$6:$N$32,MATCH(Q8,Fuel_Data!$A$6:$A$32,0),MATCH($A$9,Fuel_Data!$L$5:$N$5,0))</f>
        <v>0.10432601113626629</v>
      </c>
      <c r="H29" s="46">
        <f>INDEX(Fuel_Data!$L$6:$N$32,MATCH(R8,Fuel_Data!$A$6:$A$32,0),MATCH($A$9,Fuel_Data!$L$5:$N$5,0))</f>
        <v>0.34665974385600556</v>
      </c>
      <c r="I29" s="46">
        <f>INDEX(Fuel_Data!$L$6:$N$32,MATCH(S8,Fuel_Data!$A$6:$A$32,0),MATCH($A$9,Fuel_Data!$L$5:$N$5,0))</f>
        <v>0.46498819826907944</v>
      </c>
      <c r="J29" s="46">
        <f>INDEX(Fuel_Data!$L$6:$N$32,MATCH(T8,Fuel_Data!$A$6:$A$32,0),MATCH($A$9,Fuel_Data!$L$5:$N$5,0))</f>
        <v>0.41374269005847952</v>
      </c>
      <c r="K29" s="46">
        <f>INDEX(Fuel_Data!$L$6:$N$32,MATCH(U8,Fuel_Data!$A$6:$A$32,0),MATCH($A$9,Fuel_Data!$L$5:$N$5,0))</f>
        <v>0.61305361305361306</v>
      </c>
      <c r="L29" s="46">
        <f>INDEX(Fuel_Data!$L$6:$N$32,MATCH(V8,Fuel_Data!$A$6:$A$32,0),MATCH($A$9,Fuel_Data!$L$5:$N$5,0))</f>
        <v>0.32805314256515072</v>
      </c>
      <c r="M29" s="46">
        <f>INDEX(Fuel_Data!$L$6:$N$32,MATCH(W8,Fuel_Data!$A$6:$A$32,0),MATCH($A$9,Fuel_Data!$L$5:$N$5,0))</f>
        <v>0.37061236894089045</v>
      </c>
      <c r="N29" s="46">
        <f>INDEX(Fuel_Data!$L$6:$N$32,MATCH(X8,Fuel_Data!$A$6:$A$32,0),MATCH($A$9,Fuel_Data!$L$5:$N$5,0))</f>
        <v>0.49479583666933546</v>
      </c>
      <c r="O29" s="46">
        <f>INDEX(Fuel_Data!$L$6:$N$32,MATCH(Y8,Fuel_Data!$A$6:$A$32,0),MATCH($A$9,Fuel_Data!$L$5:$N$5,0))</f>
        <v>0.47307538891104906</v>
      </c>
      <c r="P29" s="46">
        <f>INDEX(Fuel_Data!$L$6:$N$32,MATCH(Z8,Fuel_Data!$A$6:$A$32,0),MATCH($A$9,Fuel_Data!$L$5:$N$5,0))</f>
        <v>0.71870286576168929</v>
      </c>
      <c r="Q29" s="46">
        <f>INDEX(Fuel_Data!$L$6:$N$32,MATCH(AA8,Fuel_Data!$A$6:$A$32,0),MATCH($A$9,Fuel_Data!$L$5:$N$5,0))</f>
        <v>0.38567073170731708</v>
      </c>
      <c r="R29" s="46">
        <f>INDEX(Fuel_Data!$L$6:$N$32,MATCH(AB8,Fuel_Data!$A$6:$A$32,0),MATCH($A$9,Fuel_Data!$L$5:$N$5,0))</f>
        <v>0.47018348623853212</v>
      </c>
      <c r="S29" s="46">
        <f>INDEX(Fuel_Data!$L$6:$N$32,MATCH(AC8,Fuel_Data!$A$6:$A$32,0),MATCH($A$9,Fuel_Data!$L$5:$N$5,0))</f>
        <v>0.37466459539613051</v>
      </c>
      <c r="T29" s="46">
        <f>INDEX(Fuel_Data!$L$6:$N$32,MATCH(AD8,Fuel_Data!$A$6:$A$32,0),MATCH($A$9,Fuel_Data!$L$5:$N$5,0))</f>
        <v>0.60585065434949958</v>
      </c>
      <c r="U29" s="46">
        <f>INDEX(Fuel_Data!$L$6:$N$32,MATCH(AE8,Fuel_Data!$A$6:$A$32,0),MATCH($A$9,Fuel_Data!$L$5:$N$5,0))</f>
        <v>0.37747426761678543</v>
      </c>
      <c r="V29" s="46">
        <f>INDEX(Fuel_Data!$L$6:$N$32,MATCH(AF8,Fuel_Data!$A$6:$A$32,0),MATCH($A$9,Fuel_Data!$L$5:$N$5,0))</f>
        <v>0.57009146990002124</v>
      </c>
      <c r="W29" s="46">
        <f>INDEX(Fuel_Data!$L$6:$N$32,MATCH(AG8,Fuel_Data!$A$6:$A$32,0),MATCH($A$9,Fuel_Data!$L$5:$N$5,0))</f>
        <v>0.43605683836589698</v>
      </c>
      <c r="X29" s="46">
        <f>INDEX(Fuel_Data!$L$6:$N$32,MATCH(AH8,Fuel_Data!$A$6:$A$32,0),MATCH($A$9,Fuel_Data!$L$5:$N$5,0))</f>
        <v>0.56867658574784652</v>
      </c>
      <c r="Y29" s="46">
        <f>INDEX(Fuel_Data!$L$6:$N$32,MATCH(AI8,Fuel_Data!$A$6:$A$32,0),MATCH($A$9,Fuel_Data!$L$5:$N$5,0))</f>
        <v>0.61420345489443373</v>
      </c>
      <c r="Z29" s="46">
        <f>INDEX(Fuel_Data!$L$6:$N$32,MATCH(AJ8,Fuel_Data!$A$6:$A$32,0),MATCH($A$9,Fuel_Data!$L$5:$N$5,0))</f>
        <v>0.72729451234124132</v>
      </c>
      <c r="AA29" s="46">
        <f>INDEX(Fuel_Data!$L$6:$N$32,MATCH(AK8,Fuel_Data!$A$6:$A$32,0),MATCH($A$9,Fuel_Data!$L$5:$N$5,0))</f>
        <v>0.72714745062011943</v>
      </c>
      <c r="AB29" s="46">
        <f>INDEX(Fuel_Data!$L$6:$N$32,MATCH(AL8,Fuel_Data!$A$6:$A$32,0),MATCH($A$9,Fuel_Data!$L$5:$N$5,0))</f>
        <v>0.65158017947717517</v>
      </c>
      <c r="AC29" s="46">
        <f>INDEX(Fuel_Data!$L$6:$N$32,MATCH(AM8,Fuel_Data!$A$6:$A$32,0),MATCH($A$9,Fuel_Data!$L$5:$N$5,0))</f>
        <v>0.61676849966055669</v>
      </c>
      <c r="AD29" s="46">
        <f>INDEX(Fuel_Data!$L$6:$N$32,MATCH(AN8,Fuel_Data!$A$6:$A$32,0),MATCH($A$9,Fuel_Data!$L$5:$N$5,0))</f>
        <v>0.79096683133380385</v>
      </c>
      <c r="AE29" s="46">
        <f>INDEX(Fuel_Data!$L$6:$N$32,MATCH(AO8,Fuel_Data!$A$6:$A$32,0),MATCH($A$9,Fuel_Data!$L$5:$N$5,0))</f>
        <v>0.66495638789122624</v>
      </c>
      <c r="AF29" s="48"/>
      <c r="AG29" s="48"/>
      <c r="AH29" s="48"/>
    </row>
    <row r="30" spans="2:44">
      <c r="B30"/>
      <c r="H30" s="1"/>
      <c r="J30" s="1"/>
      <c r="L30" s="1"/>
      <c r="AF30" s="48"/>
      <c r="AG30" s="48"/>
    </row>
    <row r="31" spans="2:44">
      <c r="B31"/>
      <c r="C31" s="48" t="s">
        <v>129</v>
      </c>
      <c r="E31" s="46">
        <f>INDEX(Fuel_Data!$L$68:$N$94,MATCH(O8,Fuel_Data!$A$68:$A$94,0),MATCH($A$10,Fuel_Data!$L$5:$N$5,0))</f>
        <v>0.3320444592466627</v>
      </c>
      <c r="F31" s="46">
        <f>INDEX(Fuel_Data!$L$68:$N$94,MATCH(P8,Fuel_Data!$A$68:$A$94,0),MATCH($A$10,Fuel_Data!$L$5:$N$5,0))</f>
        <v>0.59844961240310079</v>
      </c>
      <c r="G31" s="46">
        <f>INDEX(Fuel_Data!$L$68:$N$94,MATCH(Q8,Fuel_Data!$A$68:$A$94,0),MATCH($A$10,Fuel_Data!$L$5:$N$5,0))</f>
        <v>0.73240306958296209</v>
      </c>
      <c r="H31" s="46">
        <f>INDEX(Fuel_Data!$L$68:$N$94,MATCH(R8,Fuel_Data!$A$68:$A$94,0),MATCH($A$10,Fuel_Data!$L$5:$N$5,0))</f>
        <v>0.64161676646706589</v>
      </c>
      <c r="I31" s="46">
        <f>INDEX(Fuel_Data!$L$68:$N$94,MATCH(S8,Fuel_Data!$A$68:$A$94,0),MATCH($A$10,Fuel_Data!$L$5:$N$5,0))</f>
        <v>0.71525423728813564</v>
      </c>
      <c r="J31" s="46">
        <f>INDEX(Fuel_Data!$L$68:$N$94,MATCH(T8,Fuel_Data!$A$68:$A$94,0),MATCH($A$10,Fuel_Data!$L$5:$N$5,0))</f>
        <v>0.72670807453416153</v>
      </c>
      <c r="K31" s="46">
        <f>INDEX(Fuel_Data!$L$68:$N$94,MATCH(U8,Fuel_Data!$A$68:$A$94,0),MATCH($A$10,Fuel_Data!$L$5:$N$5,0))</f>
        <v>0</v>
      </c>
      <c r="L31" s="46">
        <f>INDEX(Fuel_Data!$L$68:$N$94,MATCH(V8,Fuel_Data!$A$68:$A$94,0),MATCH($A$10,Fuel_Data!$L$5:$N$5,0))</f>
        <v>0.68610567514677101</v>
      </c>
      <c r="M31" s="46">
        <f>INDEX(Fuel_Data!$L$68:$N$94,MATCH(W8,Fuel_Data!$A$68:$A$94,0),MATCH($A$10,Fuel_Data!$L$5:$N$5,0))</f>
        <v>0.70865214832254264</v>
      </c>
      <c r="N31" s="46">
        <f>INDEX(Fuel_Data!$L$68:$N$94,MATCH(X8,Fuel_Data!$A$68:$A$94,0),MATCH($A$10,Fuel_Data!$L$5:$N$5,0))</f>
        <v>0.25702811244979917</v>
      </c>
      <c r="O31" s="46">
        <f>INDEX(Fuel_Data!$L$68:$N$94,MATCH(Y8,Fuel_Data!$A$68:$A$94,0),MATCH($A$10,Fuel_Data!$L$5:$N$5,0))</f>
        <v>8.2908163265306117E-2</v>
      </c>
      <c r="P31" s="46">
        <f>INDEX(Fuel_Data!$L$68:$N$94,MATCH(Z8,Fuel_Data!$A$68:$A$94,0),MATCH($A$10,Fuel_Data!$L$5:$N$5,0))</f>
        <v>1.1103400416377515E-2</v>
      </c>
      <c r="Q31" s="46">
        <f>INDEX(Fuel_Data!$L$68:$N$94,MATCH(AA8,Fuel_Data!$A$68:$A$94,0),MATCH($A$10,Fuel_Data!$L$5:$N$5,0))</f>
        <v>0.65363929723915382</v>
      </c>
      <c r="R31" s="46">
        <f>INDEX(Fuel_Data!$L$68:$N$94,MATCH(AB8,Fuel_Data!$A$68:$A$94,0),MATCH($A$10,Fuel_Data!$L$5:$N$5,0))</f>
        <v>9.4966761633428307E-2</v>
      </c>
      <c r="S31" s="46">
        <f>INDEX(Fuel_Data!$L$68:$N$94,MATCH(AC8,Fuel_Data!$A$68:$A$94,0),MATCH($A$10,Fuel_Data!$L$5:$N$5,0))</f>
        <v>0.66739980449657865</v>
      </c>
      <c r="T31" s="46">
        <f>INDEX(Fuel_Data!$L$68:$N$94,MATCH(AD8,Fuel_Data!$A$68:$A$94,0),MATCH($A$10,Fuel_Data!$L$5:$N$5,0))</f>
        <v>3.1421838177533388E-3</v>
      </c>
      <c r="U31" s="46">
        <f>INDEX(Fuel_Data!$L$68:$N$94,MATCH(AE8,Fuel_Data!$A$68:$A$94,0),MATCH($A$10,Fuel_Data!$L$5:$N$5,0))</f>
        <v>0.5713414634146341</v>
      </c>
      <c r="V31" s="46">
        <f>INDEX(Fuel_Data!$L$68:$N$94,MATCH(AF8,Fuel_Data!$A$68:$A$94,0),MATCH($A$10,Fuel_Data!$L$5:$N$5,0))</f>
        <v>0.30801104972375692</v>
      </c>
      <c r="W31" s="46">
        <f>INDEX(Fuel_Data!$L$68:$N$94,MATCH(AG8,Fuel_Data!$A$68:$A$94,0),MATCH($A$10,Fuel_Data!$L$5:$N$5,0))</f>
        <v>0.56102003642987253</v>
      </c>
      <c r="X31" s="46">
        <f>INDEX(Fuel_Data!$L$68:$N$94,MATCH(AH8,Fuel_Data!$A$68:$A$94,0),MATCH($A$10,Fuel_Data!$L$5:$N$5,0))</f>
        <v>0.22468556810914517</v>
      </c>
      <c r="Y31" s="46">
        <f>INDEX(Fuel_Data!$L$68:$N$94,MATCH(AI8,Fuel_Data!$A$68:$A$94,0),MATCH($A$10,Fuel_Data!$L$5:$N$5,0))</f>
        <v>0</v>
      </c>
      <c r="Z31" s="46">
        <f>INDEX(Fuel_Data!$L$68:$N$94,MATCH(AJ8,Fuel_Data!$A$68:$A$94,0),MATCH($A$10,Fuel_Data!$L$5:$N$5,0))</f>
        <v>0.10752688172043011</v>
      </c>
      <c r="AA31" s="46">
        <f>INDEX(Fuel_Data!$L$68:$N$94,MATCH(AK8,Fuel_Data!$A$68:$A$94,0),MATCH($A$10,Fuel_Data!$L$5:$N$5,0))</f>
        <v>0</v>
      </c>
      <c r="AB31" s="46">
        <f>INDEX(Fuel_Data!$L$68:$N$94,MATCH(AL8,Fuel_Data!$A$68:$A$94,0),MATCH($A$10,Fuel_Data!$L$5:$N$5,0))</f>
        <v>2.2988505747126436E-2</v>
      </c>
      <c r="AC31" s="46">
        <f>INDEX(Fuel_Data!$L$68:$N$94,MATCH(AM8,Fuel_Data!$A$68:$A$94,0),MATCH($A$10,Fuel_Data!$L$5:$N$5,0))</f>
        <v>3.8095238095238099E-2</v>
      </c>
      <c r="AD31" s="46">
        <f>INDEX(Fuel_Data!$L$68:$N$94,MATCH(AN8,Fuel_Data!$A$68:$A$94,0),MATCH($A$10,Fuel_Data!$L$5:$N$5,0))</f>
        <v>3.0769230769230769E-3</v>
      </c>
      <c r="AE31" s="46">
        <f>INDEX(Fuel_Data!$L$68:$N$94,MATCH(AO8,Fuel_Data!$A$68:$A$94,0),MATCH($A$10,Fuel_Data!$L$5:$N$5,0))</f>
        <v>0.21703296703296704</v>
      </c>
      <c r="AF31" s="48"/>
      <c r="AG31" s="48"/>
    </row>
    <row r="32" spans="2:44">
      <c r="B32"/>
      <c r="C32" s="48" t="s">
        <v>129</v>
      </c>
      <c r="E32" s="46">
        <f>INDEX(Fuel_Data!$L$68:$N$94,MATCH(O8,Fuel_Data!$A$68:$A$94,0),MATCH($A$10,Fuel_Data!$L$5:$N$5,0))</f>
        <v>0.3320444592466627</v>
      </c>
      <c r="F32" s="46">
        <f>INDEX(Fuel_Data!$L$68:$N$94,MATCH(P8,Fuel_Data!$A$68:$A$94,0),MATCH($A$10,Fuel_Data!$L$5:$N$5,0))</f>
        <v>0.59844961240310079</v>
      </c>
      <c r="G32" s="46">
        <f>INDEX(Fuel_Data!$L$68:$N$94,MATCH(Q8,Fuel_Data!$A$68:$A$94,0),MATCH($A$10,Fuel_Data!$L$5:$N$5,0))</f>
        <v>0.73240306958296209</v>
      </c>
      <c r="H32" s="46">
        <f>INDEX(Fuel_Data!$L$68:$N$94,MATCH(R8,Fuel_Data!$A$68:$A$94,0),MATCH($A$10,Fuel_Data!$L$5:$N$5,0))</f>
        <v>0.64161676646706589</v>
      </c>
      <c r="I32" s="46">
        <f>INDEX(Fuel_Data!$L$68:$N$94,MATCH(S8,Fuel_Data!$A$68:$A$94,0),MATCH($A$10,Fuel_Data!$L$5:$N$5,0))</f>
        <v>0.71525423728813564</v>
      </c>
      <c r="J32" s="46">
        <f>INDEX(Fuel_Data!$L$68:$N$94,MATCH(T8,Fuel_Data!$A$68:$A$94,0),MATCH($A$10,Fuel_Data!$L$5:$N$5,0))</f>
        <v>0.72670807453416153</v>
      </c>
      <c r="K32" s="46">
        <f>INDEX(Fuel_Data!$L$68:$N$94,MATCH(U8,Fuel_Data!$A$68:$A$94,0),MATCH($A$10,Fuel_Data!$L$5:$N$5,0))</f>
        <v>0</v>
      </c>
      <c r="L32" s="46">
        <f>INDEX(Fuel_Data!$L$68:$N$94,MATCH(V8,Fuel_Data!$A$68:$A$94,0),MATCH($A$10,Fuel_Data!$L$5:$N$5,0))</f>
        <v>0.68610567514677101</v>
      </c>
      <c r="M32" s="46">
        <f>INDEX(Fuel_Data!$L$68:$N$94,MATCH(W8,Fuel_Data!$A$68:$A$94,0),MATCH($A$10,Fuel_Data!$L$5:$N$5,0))</f>
        <v>0.70865214832254264</v>
      </c>
      <c r="N32" s="46">
        <f>INDEX(Fuel_Data!$L$68:$N$94,MATCH(X8,Fuel_Data!$A$68:$A$94,0),MATCH($A$10,Fuel_Data!$L$5:$N$5,0))</f>
        <v>0.25702811244979917</v>
      </c>
      <c r="O32" s="46">
        <f>INDEX(Fuel_Data!$L$68:$N$94,MATCH(Y8,Fuel_Data!$A$68:$A$94,0),MATCH($A$10,Fuel_Data!$L$5:$N$5,0))</f>
        <v>8.2908163265306117E-2</v>
      </c>
      <c r="P32" s="46">
        <f>INDEX(Fuel_Data!$L$68:$N$94,MATCH(Z8,Fuel_Data!$A$68:$A$94,0),MATCH($A$10,Fuel_Data!$L$5:$N$5,0))</f>
        <v>1.1103400416377515E-2</v>
      </c>
      <c r="Q32" s="46">
        <f>INDEX(Fuel_Data!$L$68:$N$94,MATCH(AA8,Fuel_Data!$A$68:$A$94,0),MATCH($A$10,Fuel_Data!$L$5:$N$5,0))</f>
        <v>0.65363929723915382</v>
      </c>
      <c r="R32" s="46">
        <f>INDEX(Fuel_Data!$L$68:$N$94,MATCH(AB8,Fuel_Data!$A$68:$A$94,0),MATCH($A$10,Fuel_Data!$L$5:$N$5,0))</f>
        <v>9.4966761633428307E-2</v>
      </c>
      <c r="S32" s="46">
        <f>INDEX(Fuel_Data!$L$68:$N$94,MATCH(AC8,Fuel_Data!$A$68:$A$94,0),MATCH($A$10,Fuel_Data!$L$5:$N$5,0))</f>
        <v>0.66739980449657865</v>
      </c>
      <c r="T32" s="46">
        <f>INDEX(Fuel_Data!$L$68:$N$94,MATCH(AD8,Fuel_Data!$A$68:$A$94,0),MATCH($A$10,Fuel_Data!$L$5:$N$5,0))</f>
        <v>3.1421838177533388E-3</v>
      </c>
      <c r="U32" s="46">
        <f>INDEX(Fuel_Data!$L$68:$N$94,MATCH(AE8,Fuel_Data!$A$68:$A$94,0),MATCH($A$10,Fuel_Data!$L$5:$N$5,0))</f>
        <v>0.5713414634146341</v>
      </c>
      <c r="V32" s="46">
        <f>INDEX(Fuel_Data!$L$68:$N$94,MATCH(AF8,Fuel_Data!$A$68:$A$94,0),MATCH($A$10,Fuel_Data!$L$5:$N$5,0))</f>
        <v>0.30801104972375692</v>
      </c>
      <c r="W32" s="46">
        <f>INDEX(Fuel_Data!$L$68:$N$94,MATCH(AG8,Fuel_Data!$A$68:$A$94,0),MATCH($A$10,Fuel_Data!$L$5:$N$5,0))</f>
        <v>0.56102003642987253</v>
      </c>
      <c r="X32" s="46">
        <f>INDEX(Fuel_Data!$L$68:$N$94,MATCH(AH8,Fuel_Data!$A$68:$A$94,0),MATCH($A$10,Fuel_Data!$L$5:$N$5,0))</f>
        <v>0.22468556810914517</v>
      </c>
      <c r="Y32" s="46">
        <f>INDEX(Fuel_Data!$L$68:$N$94,MATCH(AI8,Fuel_Data!$A$68:$A$94,0),MATCH($A$10,Fuel_Data!$L$5:$N$5,0))</f>
        <v>0</v>
      </c>
      <c r="Z32" s="46">
        <f>INDEX(Fuel_Data!$L$68:$N$94,MATCH(AJ8,Fuel_Data!$A$68:$A$94,0),MATCH($A$10,Fuel_Data!$L$5:$N$5,0))</f>
        <v>0.10752688172043011</v>
      </c>
      <c r="AA32" s="46">
        <f>INDEX(Fuel_Data!$L$68:$N$94,MATCH(AK8,Fuel_Data!$A$68:$A$94,0),MATCH($A$10,Fuel_Data!$L$5:$N$5,0))</f>
        <v>0</v>
      </c>
      <c r="AB32" s="46">
        <f>INDEX(Fuel_Data!$L$68:$N$94,MATCH(AL8,Fuel_Data!$A$68:$A$94,0),MATCH($A$10,Fuel_Data!$L$5:$N$5,0))</f>
        <v>2.2988505747126436E-2</v>
      </c>
      <c r="AC32" s="46">
        <f>INDEX(Fuel_Data!$L$68:$N$94,MATCH(AM8,Fuel_Data!$A$68:$A$94,0),MATCH($A$10,Fuel_Data!$L$5:$N$5,0))</f>
        <v>3.8095238095238099E-2</v>
      </c>
      <c r="AD32" s="46">
        <f>INDEX(Fuel_Data!$L$68:$N$94,MATCH(AN8,Fuel_Data!$A$68:$A$94,0),MATCH($A$10,Fuel_Data!$L$5:$N$5,0))</f>
        <v>3.0769230769230769E-3</v>
      </c>
      <c r="AE32" s="46">
        <f>INDEX(Fuel_Data!$L$68:$N$94,MATCH(AO8,Fuel_Data!$A$68:$A$94,0),MATCH($A$10,Fuel_Data!$L$5:$N$5,0))</f>
        <v>0.21703296703296704</v>
      </c>
      <c r="AF32" s="48"/>
      <c r="AG32" s="48"/>
    </row>
    <row r="33" spans="2:43">
      <c r="B33"/>
      <c r="C33" s="48" t="s">
        <v>130</v>
      </c>
      <c r="E33" s="46">
        <f>INDEX(Fuel_Data!$L$37:$N$63,MATCH(O8,Fuel_Data!$A$37:$A$63,0),MATCH($A$10,Fuel_Data!$L$5:$N$5,0))</f>
        <v>0.31956180892712821</v>
      </c>
      <c r="F33" s="46">
        <f>INDEX(Fuel_Data!$L$37:$N$63,MATCH(P8,Fuel_Data!$A$37:$A$63,0),MATCH($A$10,Fuel_Data!$L$5:$N$5,0))</f>
        <v>0.58987485779294657</v>
      </c>
      <c r="G33" s="46">
        <f>INDEX(Fuel_Data!$L$37:$N$63,MATCH(Q8,Fuel_Data!$A$37:$A$63,0),MATCH($A$10,Fuel_Data!$L$5:$N$5,0))</f>
        <v>0.80166571940716125</v>
      </c>
      <c r="H33" s="46">
        <f>INDEX(Fuel_Data!$L$37:$N$63,MATCH(R8,Fuel_Data!$A$37:$A$63,0),MATCH($A$10,Fuel_Data!$L$5:$N$5,0))</f>
        <v>0.58479087452471479</v>
      </c>
      <c r="I33" s="46">
        <f>INDEX(Fuel_Data!$L$37:$N$63,MATCH(S8,Fuel_Data!$A$37:$A$63,0),MATCH($A$10,Fuel_Data!$L$5:$N$5,0))</f>
        <v>0.59679698539802162</v>
      </c>
      <c r="J33" s="46">
        <f>INDEX(Fuel_Data!$L$37:$N$63,MATCH(T8,Fuel_Data!$A$37:$A$63,0),MATCH($A$10,Fuel_Data!$L$5:$N$5,0))</f>
        <v>0.56450790413054563</v>
      </c>
      <c r="K33" s="46">
        <f>INDEX(Fuel_Data!$L$37:$N$63,MATCH(U8,Fuel_Data!$A$37:$A$63,0),MATCH($A$10,Fuel_Data!$L$5:$N$5,0))</f>
        <v>1.4492753623188406E-2</v>
      </c>
      <c r="L33" s="46">
        <f>INDEX(Fuel_Data!$L$37:$N$63,MATCH(V8,Fuel_Data!$A$37:$A$63,0),MATCH($A$10,Fuel_Data!$L$5:$N$5,0))</f>
        <v>0.67513340448239056</v>
      </c>
      <c r="M33" s="46">
        <f>INDEX(Fuel_Data!$L$37:$N$63,MATCH(W8,Fuel_Data!$A$37:$A$63,0),MATCH($A$10,Fuel_Data!$L$5:$N$5,0))</f>
        <v>0.68586585827965141</v>
      </c>
      <c r="N33" s="46">
        <f>INDEX(Fuel_Data!$L$37:$N$63,MATCH(X8,Fuel_Data!$A$37:$A$63,0),MATCH($A$10,Fuel_Data!$L$5:$N$5,0))</f>
        <v>0.15128006206361522</v>
      </c>
      <c r="O33" s="46">
        <f>INDEX(Fuel_Data!$L$37:$N$63,MATCH(Y8,Fuel_Data!$A$37:$A$63,0),MATCH($A$10,Fuel_Data!$L$5:$N$5,0))</f>
        <v>0.21682464454976302</v>
      </c>
      <c r="P33" s="46">
        <f>INDEX(Fuel_Data!$L$37:$N$63,MATCH(Z8,Fuel_Data!$A$37:$A$63,0),MATCH($A$10,Fuel_Data!$L$5:$N$5,0))</f>
        <v>1.3856032443393038E-2</v>
      </c>
      <c r="Q33" s="46">
        <f>INDEX(Fuel_Data!$L$37:$N$63,MATCH(AA8,Fuel_Data!$A$37:$A$63,0),MATCH($A$10,Fuel_Data!$L$5:$N$5,0))</f>
        <v>0.53619507239014474</v>
      </c>
      <c r="R33" s="46">
        <f>INDEX(Fuel_Data!$L$37:$N$63,MATCH(AB8,Fuel_Data!$A$37:$A$63,0),MATCH($A$10,Fuel_Data!$L$5:$N$5,0))</f>
        <v>0.22471011595361856</v>
      </c>
      <c r="S33" s="46">
        <f>INDEX(Fuel_Data!$L$37:$N$63,MATCH(AC8,Fuel_Data!$A$37:$A$63,0),MATCH($A$10,Fuel_Data!$L$5:$N$5,0))</f>
        <v>0.65036144578313249</v>
      </c>
      <c r="T33" s="46">
        <f>INDEX(Fuel_Data!$L$37:$N$63,MATCH(AD8,Fuel_Data!$A$37:$A$63,0),MATCH($A$10,Fuel_Data!$L$5:$N$5,0))</f>
        <v>3.4775888717156105E-3</v>
      </c>
      <c r="U33" s="46">
        <f>INDEX(Fuel_Data!$L$37:$N$63,MATCH(AE8,Fuel_Data!$A$37:$A$63,0),MATCH($A$10,Fuel_Data!$L$5:$N$5,0))</f>
        <v>0.55946205571565799</v>
      </c>
      <c r="V33" s="46">
        <f>INDEX(Fuel_Data!$L$37:$N$63,MATCH(AF8,Fuel_Data!$A$37:$A$63,0),MATCH($A$10,Fuel_Data!$L$5:$N$5,0))</f>
        <v>0.26954421974041654</v>
      </c>
      <c r="W33" s="46">
        <f>INDEX(Fuel_Data!$L$37:$N$63,MATCH(AG8,Fuel_Data!$A$37:$A$63,0),MATCH($A$10,Fuel_Data!$L$5:$N$5,0))</f>
        <v>0.5043478260869565</v>
      </c>
      <c r="X33" s="46">
        <f>INDEX(Fuel_Data!$L$37:$N$63,MATCH(AH8,Fuel_Data!$A$37:$A$63,0),MATCH($A$10,Fuel_Data!$L$5:$N$5,0))</f>
        <v>0.11686064800251651</v>
      </c>
      <c r="Y33" s="46">
        <f>INDEX(Fuel_Data!$L$37:$N$63,MATCH(AI8,Fuel_Data!$A$37:$A$63,0),MATCH($A$10,Fuel_Data!$L$5:$N$5,0))</f>
        <v>7.9051383399209481E-3</v>
      </c>
      <c r="Z33" s="46">
        <f>INDEX(Fuel_Data!$L$37:$N$63,MATCH(AJ8,Fuel_Data!$A$37:$A$63,0),MATCH($A$10,Fuel_Data!$L$5:$N$5,0))</f>
        <v>1.7512348450830714E-2</v>
      </c>
      <c r="AA33" s="46">
        <f>INDEX(Fuel_Data!$L$37:$N$63,MATCH(AK8,Fuel_Data!$A$37:$A$63,0),MATCH($A$10,Fuel_Data!$L$5:$N$5,0))</f>
        <v>0.16959064327485379</v>
      </c>
      <c r="AB33" s="46">
        <f>INDEX(Fuel_Data!$L$37:$N$63,MATCH(AL8,Fuel_Data!$A$37:$A$63,0),MATCH($A$10,Fuel_Data!$L$5:$N$5,0))</f>
        <v>3.470213996529786E-3</v>
      </c>
      <c r="AC33" s="46">
        <f>INDEX(Fuel_Data!$L$37:$N$63,MATCH(AM8,Fuel_Data!$A$37:$A$63,0),MATCH($A$10,Fuel_Data!$L$5:$N$5,0))</f>
        <v>0.19461697722567287</v>
      </c>
      <c r="AD33" s="46">
        <f>INDEX(Fuel_Data!$L$37:$N$63,MATCH(AN8,Fuel_Data!$A$37:$A$63,0),MATCH($A$10,Fuel_Data!$L$5:$N$5,0))</f>
        <v>4.8754062838569879E-3</v>
      </c>
      <c r="AE33" s="46">
        <f>INDEX(Fuel_Data!$L$37:$N$63,MATCH(AO8,Fuel_Data!$A$37:$A$63,0),MATCH($A$10,Fuel_Data!$L$5:$N$5,0))</f>
        <v>0.15058823529411763</v>
      </c>
      <c r="AF33" s="48"/>
      <c r="AG33" s="48"/>
    </row>
    <row r="34" spans="2:43">
      <c r="B34"/>
      <c r="C34" s="48" t="s">
        <v>131</v>
      </c>
      <c r="E34" s="46">
        <f>INDEX(Fuel_Data!$L$6:$N$32,MATCH(O8,Fuel_Data!$A$6:$A$32,0),MATCH($A$10,Fuel_Data!$L$5:$N$5,0))</f>
        <v>0.24271740089088847</v>
      </c>
      <c r="F34" s="46">
        <f>INDEX(Fuel_Data!$L$6:$N$32,MATCH(P8,Fuel_Data!$A$6:$A$32,0),MATCH($A$10,Fuel_Data!$L$5:$N$5,0))</f>
        <v>0.28038990825688076</v>
      </c>
      <c r="G34" s="46">
        <f>INDEX(Fuel_Data!$L$6:$N$32,MATCH(Q8,Fuel_Data!$A$6:$A$32,0),MATCH($A$10,Fuel_Data!$L$5:$N$5,0))</f>
        <v>0.74925044361500337</v>
      </c>
      <c r="H34" s="46">
        <f>INDEX(Fuel_Data!$L$6:$N$32,MATCH(R8,Fuel_Data!$A$6:$A$32,0),MATCH($A$10,Fuel_Data!$L$5:$N$5,0))</f>
        <v>0.48355832467982002</v>
      </c>
      <c r="I34" s="46">
        <f>INDEX(Fuel_Data!$L$6:$N$32,MATCH(S8,Fuel_Data!$A$6:$A$32,0),MATCH($A$10,Fuel_Data!$L$5:$N$5,0))</f>
        <v>0.33713611329661686</v>
      </c>
      <c r="J34" s="46">
        <f>INDEX(Fuel_Data!$L$6:$N$32,MATCH(T8,Fuel_Data!$A$6:$A$32,0),MATCH($A$10,Fuel_Data!$L$5:$N$5,0))</f>
        <v>0.38779239766081869</v>
      </c>
      <c r="K34" s="46">
        <f>INDEX(Fuel_Data!$L$6:$N$32,MATCH(U8,Fuel_Data!$A$6:$A$32,0),MATCH($A$10,Fuel_Data!$L$5:$N$5,0))</f>
        <v>3.108003108003108E-2</v>
      </c>
      <c r="L34" s="46">
        <f>INDEX(Fuel_Data!$L$6:$N$32,MATCH(V8,Fuel_Data!$A$6:$A$32,0),MATCH($A$10,Fuel_Data!$L$5:$N$5,0))</f>
        <v>0.56412876852324989</v>
      </c>
      <c r="M34" s="46">
        <f>INDEX(Fuel_Data!$L$6:$N$32,MATCH(W8,Fuel_Data!$A$6:$A$32,0),MATCH($A$10,Fuel_Data!$L$5:$N$5,0))</f>
        <v>0.51344780428506309</v>
      </c>
      <c r="N34" s="46">
        <f>INDEX(Fuel_Data!$L$6:$N$32,MATCH(X8,Fuel_Data!$A$6:$A$32,0),MATCH($A$10,Fuel_Data!$L$5:$N$5,0))</f>
        <v>0.18534827862289832</v>
      </c>
      <c r="O34" s="46">
        <f>INDEX(Fuel_Data!$L$6:$N$32,MATCH(Y8,Fuel_Data!$A$6:$A$32,0),MATCH($A$10,Fuel_Data!$L$5:$N$5,0))</f>
        <v>0.22935779816513763</v>
      </c>
      <c r="P34" s="46">
        <f>INDEX(Fuel_Data!$L$6:$N$32,MATCH(Z8,Fuel_Data!$A$6:$A$32,0),MATCH($A$10,Fuel_Data!$L$5:$N$5,0))</f>
        <v>1.282051282051282E-2</v>
      </c>
      <c r="Q34" s="46">
        <f>INDEX(Fuel_Data!$L$6:$N$32,MATCH(AA8,Fuel_Data!$A$6:$A$32,0),MATCH($A$10,Fuel_Data!$L$5:$N$5,0))</f>
        <v>0.42479674796747968</v>
      </c>
      <c r="R34" s="46">
        <f>INDEX(Fuel_Data!$L$6:$N$32,MATCH(AB8,Fuel_Data!$A$6:$A$32,0),MATCH($A$10,Fuel_Data!$L$5:$N$5,0))</f>
        <v>0.23555045871559632</v>
      </c>
      <c r="S34" s="46">
        <f>INDEX(Fuel_Data!$L$6:$N$32,MATCH(AC8,Fuel_Data!$A$6:$A$32,0),MATCH($A$10,Fuel_Data!$L$5:$N$5,0))</f>
        <v>0.41399519841830251</v>
      </c>
      <c r="T34" s="46">
        <f>INDEX(Fuel_Data!$L$6:$N$32,MATCH(AD8,Fuel_Data!$A$6:$A$32,0),MATCH($A$10,Fuel_Data!$L$5:$N$5,0))</f>
        <v>2.0015396458814474E-2</v>
      </c>
      <c r="U34" s="46">
        <f>INDEX(Fuel_Data!$L$6:$N$32,MATCH(AE8,Fuel_Data!$A$6:$A$32,0),MATCH($A$10,Fuel_Data!$L$5:$N$5,0))</f>
        <v>0.38004750593824227</v>
      </c>
      <c r="V34" s="46">
        <f>INDEX(Fuel_Data!$L$6:$N$32,MATCH(AF8,Fuel_Data!$A$6:$A$32,0),MATCH($A$10,Fuel_Data!$L$5:$N$5,0))</f>
        <v>0.19804296958094023</v>
      </c>
      <c r="W34" s="46">
        <f>INDEX(Fuel_Data!$L$6:$N$32,MATCH(AG8,Fuel_Data!$A$6:$A$32,0),MATCH($A$10,Fuel_Data!$L$5:$N$5,0))</f>
        <v>0.33806986382474835</v>
      </c>
      <c r="X34" s="46">
        <f>INDEX(Fuel_Data!$L$6:$N$32,MATCH(AH8,Fuel_Data!$A$6:$A$32,0),MATCH($A$10,Fuel_Data!$L$5:$N$5,0))</f>
        <v>0.12263116679718089</v>
      </c>
      <c r="Y34" s="46">
        <f>INDEX(Fuel_Data!$L$6:$N$32,MATCH(AI8,Fuel_Data!$A$6:$A$32,0),MATCH($A$10,Fuel_Data!$L$5:$N$5,0))</f>
        <v>5.7581573896353169E-3</v>
      </c>
      <c r="Z34" s="46">
        <f>INDEX(Fuel_Data!$L$6:$N$32,MATCH(AJ8,Fuel_Data!$A$6:$A$32,0),MATCH($A$10,Fuel_Data!$L$5:$N$5,0))</f>
        <v>3.9779535106637912E-2</v>
      </c>
      <c r="AA34" s="46">
        <f>INDEX(Fuel_Data!$L$6:$N$32,MATCH(AK8,Fuel_Data!$A$6:$A$32,0),MATCH($A$10,Fuel_Data!$L$5:$N$5,0))</f>
        <v>8.589802480477722E-2</v>
      </c>
      <c r="AB34" s="46">
        <f>INDEX(Fuel_Data!$L$6:$N$32,MATCH(AL8,Fuel_Data!$A$6:$A$32,0),MATCH($A$10,Fuel_Data!$L$5:$N$5,0))</f>
        <v>1.443620756925478E-2</v>
      </c>
      <c r="AC34" s="46">
        <f>INDEX(Fuel_Data!$L$6:$N$32,MATCH(AM8,Fuel_Data!$A$6:$A$32,0),MATCH($A$10,Fuel_Data!$L$5:$N$5,0))</f>
        <v>0.13611676849966056</v>
      </c>
      <c r="AD34" s="46">
        <f>INDEX(Fuel_Data!$L$6:$N$32,MATCH(AN8,Fuel_Data!$A$6:$A$32,0),MATCH($A$10,Fuel_Data!$L$5:$N$5,0))</f>
        <v>2.6817219477769938E-3</v>
      </c>
      <c r="AE34" s="46">
        <f>INDEX(Fuel_Data!$L$6:$N$32,MATCH(AO8,Fuel_Data!$A$6:$A$32,0),MATCH($A$10,Fuel_Data!$L$5:$N$5,0))</f>
        <v>0.1185223191380195</v>
      </c>
      <c r="AF34" s="48"/>
      <c r="AG34" s="48"/>
    </row>
    <row r="35" spans="2:43">
      <c r="B35"/>
      <c r="H35" s="1"/>
      <c r="J35" s="1"/>
      <c r="L35" s="1"/>
      <c r="AF35" s="48"/>
      <c r="AG35" s="48"/>
    </row>
    <row r="36" spans="2:43">
      <c r="B36"/>
      <c r="H36" s="1"/>
      <c r="J36" s="1"/>
      <c r="L36" s="1"/>
      <c r="AF36" s="48"/>
      <c r="AG36" s="48"/>
    </row>
    <row r="37" spans="2:43">
      <c r="AP37" s="48"/>
      <c r="AQ37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4" sqref="T4:X4"/>
    </sheetView>
  </sheetViews>
  <sheetFormatPr defaultRowHeight="12.75"/>
  <cols>
    <col min="9" max="9" width="9.140625" style="4"/>
    <col min="18" max="18" width="9.140625" style="4"/>
  </cols>
  <sheetData>
    <row r="1" spans="1:29">
      <c r="A1" t="s">
        <v>85</v>
      </c>
      <c r="U1" s="50"/>
      <c r="V1" s="50"/>
      <c r="W1" s="50"/>
    </row>
    <row r="2" spans="1:29">
      <c r="V2" s="47"/>
      <c r="W2" s="47"/>
    </row>
    <row r="4" spans="1:29">
      <c r="B4" s="71" t="s">
        <v>93</v>
      </c>
      <c r="C4" s="71"/>
      <c r="D4" s="71"/>
      <c r="E4" s="71"/>
      <c r="F4" s="71"/>
      <c r="K4" s="71" t="s">
        <v>94</v>
      </c>
      <c r="L4" s="71"/>
      <c r="M4" s="71"/>
      <c r="N4" s="71"/>
      <c r="O4" s="71"/>
      <c r="T4" s="71" t="s">
        <v>95</v>
      </c>
      <c r="U4" s="71"/>
      <c r="V4" s="71"/>
      <c r="W4" s="71"/>
      <c r="X4" s="71"/>
    </row>
    <row r="5" spans="1:29">
      <c r="B5" s="27" t="s">
        <v>86</v>
      </c>
      <c r="C5" s="28" t="s">
        <v>87</v>
      </c>
      <c r="D5" s="28" t="s">
        <v>88</v>
      </c>
      <c r="E5" s="28" t="s">
        <v>89</v>
      </c>
      <c r="F5" s="28" t="s">
        <v>90</v>
      </c>
      <c r="G5" s="28" t="s">
        <v>5</v>
      </c>
      <c r="H5" s="28" t="s">
        <v>4</v>
      </c>
      <c r="I5" s="28" t="s">
        <v>6</v>
      </c>
      <c r="K5" s="27" t="s">
        <v>86</v>
      </c>
      <c r="L5" s="28" t="s">
        <v>87</v>
      </c>
      <c r="M5" s="28" t="s">
        <v>88</v>
      </c>
      <c r="N5" s="28" t="s">
        <v>89</v>
      </c>
      <c r="O5" s="28" t="s">
        <v>90</v>
      </c>
      <c r="P5" s="28" t="s">
        <v>5</v>
      </c>
      <c r="Q5" s="28" t="s">
        <v>4</v>
      </c>
      <c r="R5" s="28" t="s">
        <v>6</v>
      </c>
      <c r="T5" s="27" t="s">
        <v>86</v>
      </c>
      <c r="U5" s="28" t="s">
        <v>87</v>
      </c>
      <c r="V5" s="28" t="s">
        <v>88</v>
      </c>
      <c r="W5" s="28" t="s">
        <v>89</v>
      </c>
      <c r="X5" s="28" t="s">
        <v>90</v>
      </c>
      <c r="Y5" s="28" t="s">
        <v>5</v>
      </c>
      <c r="Z5" s="28" t="s">
        <v>4</v>
      </c>
      <c r="AA5" s="28" t="s">
        <v>6</v>
      </c>
      <c r="AB5" s="4"/>
      <c r="AC5" s="4"/>
    </row>
    <row r="6" spans="1:29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>
      <c r="A18" s="6" t="s">
        <v>36</v>
      </c>
      <c r="B18" s="29" t="s">
        <v>91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91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91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>
      <c r="A28" s="6" t="s">
        <v>16</v>
      </c>
      <c r="B28" s="29" t="s">
        <v>92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92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92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>
      <c r="A32" s="45" t="s">
        <v>66</v>
      </c>
      <c r="B32" s="29" t="s">
        <v>90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90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90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3" zoomScaleNormal="100" workbookViewId="0">
      <selection activeCell="M68" sqref="M68:N93"/>
    </sheetView>
  </sheetViews>
  <sheetFormatPr defaultRowHeight="12.75"/>
  <cols>
    <col min="1" max="16384" width="9.140625" style="4"/>
  </cols>
  <sheetData>
    <row r="1" spans="1:14">
      <c r="A1" s="4" t="s">
        <v>85</v>
      </c>
    </row>
    <row r="3" spans="1:14" ht="13.5" thickBot="1"/>
    <row r="4" spans="1:14" ht="13.5" thickBot="1">
      <c r="B4" s="72" t="s">
        <v>93</v>
      </c>
      <c r="C4" s="73"/>
      <c r="D4" s="73"/>
      <c r="E4" s="73"/>
      <c r="F4" s="73"/>
      <c r="G4" s="73"/>
      <c r="H4" s="73"/>
      <c r="I4" s="73"/>
      <c r="J4" s="73"/>
      <c r="K4" s="74"/>
      <c r="M4" s="28" t="s">
        <v>100</v>
      </c>
    </row>
    <row r="5" spans="1:14">
      <c r="B5" s="33" t="s">
        <v>86</v>
      </c>
      <c r="C5" s="34" t="s">
        <v>96</v>
      </c>
      <c r="D5" s="34" t="s">
        <v>97</v>
      </c>
      <c r="E5" s="34" t="s">
        <v>98</v>
      </c>
      <c r="F5" s="34" t="s">
        <v>99</v>
      </c>
      <c r="G5" s="34" t="s">
        <v>100</v>
      </c>
      <c r="H5" s="34" t="s">
        <v>101</v>
      </c>
      <c r="I5" s="34" t="s">
        <v>102</v>
      </c>
      <c r="J5" s="34" t="s">
        <v>103</v>
      </c>
      <c r="K5" s="35" t="s">
        <v>90</v>
      </c>
      <c r="L5" s="28" t="s">
        <v>99</v>
      </c>
      <c r="M5" s="28" t="s">
        <v>124</v>
      </c>
      <c r="N5" s="28" t="s">
        <v>125</v>
      </c>
    </row>
    <row r="6" spans="1:14">
      <c r="A6" s="7" t="s">
        <v>60</v>
      </c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>
      <c r="A7" s="6" t="s">
        <v>58</v>
      </c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>
      <c r="A8" s="6" t="s">
        <v>56</v>
      </c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>
      <c r="A9" s="6" t="s">
        <v>54</v>
      </c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>
      <c r="A10" s="6" t="s">
        <v>52</v>
      </c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>
      <c r="A11" s="6" t="s">
        <v>50</v>
      </c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>
      <c r="A12" s="6" t="s">
        <v>48</v>
      </c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>
      <c r="A13" s="6" t="s">
        <v>46</v>
      </c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>
      <c r="A14" s="6" t="s">
        <v>44</v>
      </c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>
      <c r="A15" s="6" t="s">
        <v>42</v>
      </c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>
      <c r="A16" s="6" t="s">
        <v>40</v>
      </c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1:14">
      <c r="A17" s="6" t="s">
        <v>38</v>
      </c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1:14">
      <c r="A18" s="6" t="s">
        <v>36</v>
      </c>
      <c r="B18" s="36" t="s">
        <v>91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1:14">
      <c r="A19" s="6" t="s">
        <v>34</v>
      </c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1:14">
      <c r="A20" s="6" t="s">
        <v>32</v>
      </c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1:14">
      <c r="A21" s="6" t="s">
        <v>30</v>
      </c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1:14">
      <c r="A22" s="6" t="s">
        <v>28</v>
      </c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1:14">
      <c r="A23" s="6" t="s">
        <v>26</v>
      </c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1:14">
      <c r="A24" s="6" t="s">
        <v>24</v>
      </c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1:14">
      <c r="A25" s="6" t="s">
        <v>22</v>
      </c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1:14">
      <c r="A26" s="6" t="s">
        <v>20</v>
      </c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1:14">
      <c r="A27" s="6" t="s">
        <v>18</v>
      </c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1:14">
      <c r="A28" s="6" t="s">
        <v>16</v>
      </c>
      <c r="B28" s="36" t="s">
        <v>92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1:14">
      <c r="A29" s="6" t="s">
        <v>14</v>
      </c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1:14">
      <c r="A30" s="6" t="s">
        <v>12</v>
      </c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1:14">
      <c r="A31" s="6" t="s">
        <v>10</v>
      </c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1:14" ht="13.5" thickBot="1">
      <c r="A32" s="45" t="s">
        <v>66</v>
      </c>
      <c r="B32" s="40" t="s">
        <v>90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>
        <f>AVERAGE(L6:L31)</f>
        <v>0.14508523339621879</v>
      </c>
      <c r="M32" s="31">
        <f t="shared" ref="M32:N32" si="4">AVERAGE(M6:M31)</f>
        <v>0.51800315551131737</v>
      </c>
      <c r="N32" s="31">
        <f t="shared" si="4"/>
        <v>0.24271740089088847</v>
      </c>
    </row>
    <row r="34" spans="1:14" ht="13.5" thickBot="1"/>
    <row r="35" spans="1:14" ht="13.5" thickBot="1">
      <c r="B35" s="72" t="s">
        <v>94</v>
      </c>
      <c r="C35" s="73"/>
      <c r="D35" s="73"/>
      <c r="E35" s="73"/>
      <c r="F35" s="73"/>
      <c r="G35" s="73"/>
      <c r="H35" s="73"/>
      <c r="I35" s="73"/>
      <c r="J35" s="73"/>
      <c r="K35" s="74"/>
    </row>
    <row r="36" spans="1:14">
      <c r="A36" s="47"/>
      <c r="B36" s="33" t="s">
        <v>86</v>
      </c>
      <c r="C36" s="34" t="s">
        <v>96</v>
      </c>
      <c r="D36" s="34" t="s">
        <v>97</v>
      </c>
      <c r="E36" s="34" t="s">
        <v>98</v>
      </c>
      <c r="F36" s="34" t="s">
        <v>99</v>
      </c>
      <c r="G36" s="34" t="s">
        <v>100</v>
      </c>
      <c r="H36" s="34" t="s">
        <v>101</v>
      </c>
      <c r="I36" s="34" t="s">
        <v>102</v>
      </c>
      <c r="J36" s="34" t="s">
        <v>103</v>
      </c>
      <c r="K36" s="35" t="s">
        <v>90</v>
      </c>
      <c r="L36" s="28" t="s">
        <v>99</v>
      </c>
      <c r="M36" s="28" t="s">
        <v>124</v>
      </c>
      <c r="N36" s="28" t="s">
        <v>125</v>
      </c>
    </row>
    <row r="37" spans="1:14">
      <c r="A37" s="7" t="s">
        <v>60</v>
      </c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5">F37/($K37-$C37)</f>
        <v>0.12571103526734925</v>
      </c>
      <c r="M37" s="32">
        <f t="shared" ref="M37:M62" si="6">G37/($K37-$C37)</f>
        <v>0.24630261660978384</v>
      </c>
      <c r="N37" s="32">
        <f t="shared" ref="N37:N62" si="7">I37/($K37-$C37)</f>
        <v>0.58987485779294657</v>
      </c>
    </row>
    <row r="38" spans="1:14">
      <c r="A38" s="6" t="s">
        <v>58</v>
      </c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5"/>
        <v>0.15942028985507245</v>
      </c>
      <c r="M38" s="32">
        <f t="shared" si="6"/>
        <v>0.51035196687370599</v>
      </c>
      <c r="N38" s="32">
        <f t="shared" si="7"/>
        <v>0.19461697722567287</v>
      </c>
    </row>
    <row r="39" spans="1:14">
      <c r="A39" s="6" t="s">
        <v>56</v>
      </c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5"/>
        <v>0.16953218712514995</v>
      </c>
      <c r="M39" s="32">
        <f t="shared" si="6"/>
        <v>0.5253898440623751</v>
      </c>
      <c r="N39" s="32">
        <f t="shared" si="7"/>
        <v>0.22471011595361856</v>
      </c>
    </row>
    <row r="40" spans="1:14">
      <c r="A40" s="6" t="s">
        <v>54</v>
      </c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5"/>
        <v>0.12198795180722892</v>
      </c>
      <c r="M40" s="32">
        <f t="shared" si="6"/>
        <v>0.19728915662650603</v>
      </c>
      <c r="N40" s="32">
        <f t="shared" si="7"/>
        <v>0.65036144578313249</v>
      </c>
    </row>
    <row r="41" spans="1:14">
      <c r="A41" s="6" t="s">
        <v>52</v>
      </c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5"/>
        <v>0.10346695557963163</v>
      </c>
      <c r="M41" s="32">
        <f t="shared" si="6"/>
        <v>0.78060671722643549</v>
      </c>
      <c r="N41" s="32">
        <f t="shared" si="7"/>
        <v>4.8754062838569879E-3</v>
      </c>
    </row>
    <row r="42" spans="1:14">
      <c r="A42" s="6" t="s">
        <v>50</v>
      </c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5"/>
        <v>0.10079569798452323</v>
      </c>
      <c r="M42" s="32">
        <f t="shared" si="6"/>
        <v>9.0477855987408734E-2</v>
      </c>
      <c r="N42" s="32">
        <f t="shared" si="7"/>
        <v>0.80166571940716125</v>
      </c>
    </row>
    <row r="43" spans="1:14">
      <c r="A43" s="6" t="s">
        <v>48</v>
      </c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5"/>
        <v>0.22538534130229632</v>
      </c>
      <c r="M43" s="32">
        <f t="shared" si="6"/>
        <v>0.58902170493865991</v>
      </c>
      <c r="N43" s="32">
        <f t="shared" si="7"/>
        <v>0.11686064800251651</v>
      </c>
    </row>
    <row r="44" spans="1:14">
      <c r="A44" s="6" t="s">
        <v>46</v>
      </c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5"/>
        <v>0.31607418856259661</v>
      </c>
      <c r="M44" s="32">
        <f t="shared" si="6"/>
        <v>0.5571870170015456</v>
      </c>
      <c r="N44" s="32">
        <f t="shared" si="7"/>
        <v>3.4775888717156105E-3</v>
      </c>
    </row>
    <row r="45" spans="1:14">
      <c r="A45" s="6" t="s">
        <v>44</v>
      </c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5"/>
        <v>0.11285171102661597</v>
      </c>
      <c r="M45" s="32">
        <f t="shared" si="6"/>
        <v>0.28182509505703424</v>
      </c>
      <c r="N45" s="32">
        <f t="shared" si="7"/>
        <v>0.58479087452471479</v>
      </c>
    </row>
    <row r="46" spans="1:14">
      <c r="A46" s="6" t="s">
        <v>42</v>
      </c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5"/>
        <v>9.2793217145548751E-2</v>
      </c>
      <c r="M46" s="32">
        <f t="shared" si="6"/>
        <v>0.24964672633066415</v>
      </c>
      <c r="N46" s="32">
        <f t="shared" si="7"/>
        <v>0.59679698539802162</v>
      </c>
    </row>
    <row r="47" spans="1:14">
      <c r="A47" s="6" t="s">
        <v>40</v>
      </c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5"/>
        <v>5.2524222335543089E-2</v>
      </c>
      <c r="M47" s="32">
        <f t="shared" si="6"/>
        <v>0.29729729729729731</v>
      </c>
      <c r="N47" s="32">
        <f t="shared" si="7"/>
        <v>0.56450790413054563</v>
      </c>
    </row>
    <row r="48" spans="1:14">
      <c r="A48" s="6" t="s">
        <v>38</v>
      </c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5"/>
        <v>0.20948616600790515</v>
      </c>
      <c r="M48" s="32">
        <f t="shared" si="6"/>
        <v>0.64031620553359681</v>
      </c>
      <c r="N48" s="32">
        <f t="shared" si="7"/>
        <v>7.9051383399209481E-3</v>
      </c>
    </row>
    <row r="49" spans="1:14">
      <c r="A49" s="6" t="s">
        <v>36</v>
      </c>
      <c r="B49" s="36" t="s">
        <v>91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5"/>
        <v>0.10451488952929876</v>
      </c>
      <c r="M49" s="32">
        <f t="shared" si="6"/>
        <v>0.29682997118155618</v>
      </c>
      <c r="N49" s="32">
        <f t="shared" si="7"/>
        <v>0.55946205571565799</v>
      </c>
    </row>
    <row r="50" spans="1:14">
      <c r="A50" s="6" t="s">
        <v>34</v>
      </c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5"/>
        <v>0.36231884057971014</v>
      </c>
      <c r="M50" s="32">
        <f t="shared" si="6"/>
        <v>0.4891304347826087</v>
      </c>
      <c r="N50" s="32">
        <f t="shared" si="7"/>
        <v>1.4492753623188406E-2</v>
      </c>
    </row>
    <row r="51" spans="1:14">
      <c r="A51" s="6" t="s">
        <v>32</v>
      </c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5"/>
        <v>7.4706510138740662E-2</v>
      </c>
      <c r="M51" s="32">
        <f t="shared" si="6"/>
        <v>0.22945570971184631</v>
      </c>
      <c r="N51" s="32">
        <f t="shared" si="7"/>
        <v>0.67513340448239056</v>
      </c>
    </row>
    <row r="52" spans="1:14">
      <c r="A52" s="6" t="s">
        <v>30</v>
      </c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5"/>
        <v>0.22451728783116301</v>
      </c>
      <c r="M52" s="32">
        <f t="shared" si="6"/>
        <v>0.67040862146385272</v>
      </c>
      <c r="N52" s="32">
        <f t="shared" si="7"/>
        <v>1.7512348450830714E-2</v>
      </c>
    </row>
    <row r="53" spans="1:14">
      <c r="A53" s="6" t="s">
        <v>28</v>
      </c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5"/>
        <v>6.6502463054187194E-2</v>
      </c>
      <c r="M53" s="32">
        <f t="shared" si="6"/>
        <v>0.23209549071618038</v>
      </c>
      <c r="N53" s="32">
        <f t="shared" si="7"/>
        <v>0.68586585827965141</v>
      </c>
    </row>
    <row r="54" spans="1:14">
      <c r="A54" s="6" t="s">
        <v>26</v>
      </c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5"/>
        <v>0.17647058823529413</v>
      </c>
      <c r="M54" s="32">
        <f t="shared" si="6"/>
        <v>0.6047058823529412</v>
      </c>
      <c r="N54" s="32">
        <f t="shared" si="7"/>
        <v>0.15058823529411763</v>
      </c>
    </row>
    <row r="55" spans="1:14">
      <c r="A55" s="6" t="s">
        <v>24</v>
      </c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5"/>
        <v>0.15205585725368503</v>
      </c>
      <c r="M55" s="32">
        <f t="shared" si="6"/>
        <v>0.49262994569433671</v>
      </c>
      <c r="N55" s="32">
        <f t="shared" si="7"/>
        <v>0.15128006206361522</v>
      </c>
    </row>
    <row r="56" spans="1:14">
      <c r="A56" s="6" t="s">
        <v>22</v>
      </c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5"/>
        <v>0.25146198830409355</v>
      </c>
      <c r="M56" s="32">
        <f t="shared" si="6"/>
        <v>0.45419103313840153</v>
      </c>
      <c r="N56" s="32">
        <f t="shared" si="7"/>
        <v>0.16959064327485379</v>
      </c>
    </row>
    <row r="57" spans="1:14">
      <c r="A57" s="6" t="s">
        <v>20</v>
      </c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5"/>
        <v>0.2990167727009832</v>
      </c>
      <c r="M57" s="32">
        <f t="shared" si="6"/>
        <v>0.60381723539618282</v>
      </c>
      <c r="N57" s="32">
        <f t="shared" si="7"/>
        <v>3.470213996529786E-3</v>
      </c>
    </row>
    <row r="58" spans="1:14">
      <c r="A58" s="6" t="s">
        <v>18</v>
      </c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5"/>
        <v>0.14609115605191669</v>
      </c>
      <c r="M58" s="32">
        <f t="shared" si="6"/>
        <v>0.50769695140356175</v>
      </c>
      <c r="N58" s="32">
        <f t="shared" si="7"/>
        <v>0.26954421974041654</v>
      </c>
    </row>
    <row r="59" spans="1:14">
      <c r="A59" s="6" t="s">
        <v>16</v>
      </c>
      <c r="B59" s="36" t="s">
        <v>92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5"/>
        <v>0.16549789621318373</v>
      </c>
      <c r="M59" s="32">
        <f t="shared" si="6"/>
        <v>0.29396914446002803</v>
      </c>
      <c r="N59" s="32">
        <f t="shared" si="7"/>
        <v>0.5043478260869565</v>
      </c>
    </row>
    <row r="60" spans="1:14">
      <c r="A60" s="6" t="s">
        <v>14</v>
      </c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5"/>
        <v>0.14415481832543445</v>
      </c>
      <c r="M60" s="32">
        <f t="shared" si="6"/>
        <v>0.523696682464455</v>
      </c>
      <c r="N60" s="32">
        <f t="shared" si="7"/>
        <v>0.21682464454976302</v>
      </c>
    </row>
    <row r="61" spans="1:14">
      <c r="A61" s="6" t="s">
        <v>12</v>
      </c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5"/>
        <v>0.23521459952686719</v>
      </c>
      <c r="M61" s="32">
        <f t="shared" si="6"/>
        <v>0.62521122000675899</v>
      </c>
      <c r="N61" s="32">
        <f t="shared" si="7"/>
        <v>1.3856032443393038E-2</v>
      </c>
    </row>
    <row r="62" spans="1:14">
      <c r="A62" s="6" t="s">
        <v>10</v>
      </c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5"/>
        <v>8.7122174244348483E-2</v>
      </c>
      <c r="M62" s="32">
        <f t="shared" si="6"/>
        <v>0.33223266446532895</v>
      </c>
      <c r="N62" s="32">
        <f t="shared" si="7"/>
        <v>0.53619507239014474</v>
      </c>
    </row>
    <row r="63" spans="1:14" ht="13.5" thickBot="1">
      <c r="A63" s="45" t="s">
        <v>66</v>
      </c>
      <c r="B63" s="40" t="s">
        <v>90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  <c r="L63" s="31">
        <f>AVERAGE(L37:L62)</f>
        <v>0.16460287715339875</v>
      </c>
      <c r="M63" s="31">
        <f t="shared" ref="M63" si="8">AVERAGE(M37:M62)</f>
        <v>0.43545319964550211</v>
      </c>
      <c r="N63" s="31">
        <f t="shared" ref="N63" si="9">AVERAGE(N37:N62)</f>
        <v>0.31956180892712821</v>
      </c>
    </row>
    <row r="65" spans="1:14" ht="13.5" thickBot="1"/>
    <row r="66" spans="1:14" ht="13.5" thickBot="1">
      <c r="B66" s="72" t="s">
        <v>95</v>
      </c>
      <c r="C66" s="73"/>
      <c r="D66" s="73"/>
      <c r="E66" s="73"/>
      <c r="F66" s="73"/>
      <c r="G66" s="73"/>
      <c r="H66" s="73"/>
      <c r="I66" s="73"/>
      <c r="J66" s="73"/>
      <c r="K66" s="74"/>
    </row>
    <row r="67" spans="1:14">
      <c r="B67" s="33" t="s">
        <v>86</v>
      </c>
      <c r="C67" s="34" t="s">
        <v>96</v>
      </c>
      <c r="D67" s="34" t="s">
        <v>97</v>
      </c>
      <c r="E67" s="34" t="s">
        <v>98</v>
      </c>
      <c r="F67" s="34" t="s">
        <v>99</v>
      </c>
      <c r="G67" s="34" t="s">
        <v>100</v>
      </c>
      <c r="H67" s="34" t="s">
        <v>101</v>
      </c>
      <c r="I67" s="34" t="s">
        <v>102</v>
      </c>
      <c r="J67" s="34" t="s">
        <v>103</v>
      </c>
      <c r="K67" s="35" t="s">
        <v>90</v>
      </c>
      <c r="L67" s="28" t="s">
        <v>99</v>
      </c>
      <c r="M67" s="28" t="s">
        <v>124</v>
      </c>
      <c r="N67" s="28" t="s">
        <v>125</v>
      </c>
    </row>
    <row r="68" spans="1:14">
      <c r="A68" s="7" t="s">
        <v>60</v>
      </c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10">F68/($K68-$C68)</f>
        <v>0.15193798449612403</v>
      </c>
      <c r="M68" s="32">
        <f t="shared" ref="M68:M93" si="11">G68/($K68-$C68)</f>
        <v>0.22015503875968992</v>
      </c>
      <c r="N68" s="32">
        <f t="shared" ref="N68:N93" si="12">I68/($K68-$C68)</f>
        <v>0.59844961240310079</v>
      </c>
    </row>
    <row r="69" spans="1:14">
      <c r="A69" s="6" t="s">
        <v>58</v>
      </c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10"/>
        <v>0.23492063492063492</v>
      </c>
      <c r="M69" s="32">
        <f t="shared" si="11"/>
        <v>0.54285714285714282</v>
      </c>
      <c r="N69" s="32">
        <f t="shared" si="12"/>
        <v>3.8095238095238099E-2</v>
      </c>
    </row>
    <row r="70" spans="1:14">
      <c r="A70" s="6" t="s">
        <v>56</v>
      </c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10"/>
        <v>0.15669515669515668</v>
      </c>
      <c r="M70" s="32">
        <f t="shared" si="11"/>
        <v>0.58404558404558404</v>
      </c>
      <c r="N70" s="32">
        <f t="shared" si="12"/>
        <v>9.4966761633428307E-2</v>
      </c>
    </row>
    <row r="71" spans="1:14">
      <c r="A71" s="6" t="s">
        <v>54</v>
      </c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10"/>
        <v>0.19574780058651026</v>
      </c>
      <c r="M71" s="32">
        <f t="shared" si="11"/>
        <v>0.11298468556533073</v>
      </c>
      <c r="N71" s="32">
        <f t="shared" si="12"/>
        <v>0.66739980449657865</v>
      </c>
    </row>
    <row r="72" spans="1:14">
      <c r="A72" s="6" t="s">
        <v>52</v>
      </c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10"/>
        <v>0.23384615384615384</v>
      </c>
      <c r="M72" s="32">
        <f t="shared" si="11"/>
        <v>0.54153846153846152</v>
      </c>
      <c r="N72" s="32">
        <f t="shared" si="12"/>
        <v>3.0769230769230769E-3</v>
      </c>
    </row>
    <row r="73" spans="1:14">
      <c r="A73" s="6" t="s">
        <v>50</v>
      </c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10"/>
        <v>0.215862386112149</v>
      </c>
      <c r="M73" s="32">
        <f t="shared" si="11"/>
        <v>4.4563561635961257E-2</v>
      </c>
      <c r="N73" s="32">
        <f t="shared" si="12"/>
        <v>0.73240306958296209</v>
      </c>
    </row>
    <row r="74" spans="1:14">
      <c r="A74" s="6" t="s">
        <v>48</v>
      </c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10"/>
        <v>0.36474099339160093</v>
      </c>
      <c r="M74" s="32">
        <f t="shared" si="11"/>
        <v>0.34960562779791088</v>
      </c>
      <c r="N74" s="32">
        <f t="shared" si="12"/>
        <v>0.22468556810914517</v>
      </c>
    </row>
    <row r="75" spans="1:14">
      <c r="A75" s="6" t="s">
        <v>46</v>
      </c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10"/>
        <v>0.39041633935585229</v>
      </c>
      <c r="M75" s="32">
        <f t="shared" si="11"/>
        <v>0.4673998428908091</v>
      </c>
      <c r="N75" s="32">
        <f t="shared" si="12"/>
        <v>3.1421838177533388E-3</v>
      </c>
    </row>
    <row r="76" spans="1:14">
      <c r="A76" s="6" t="s">
        <v>44</v>
      </c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10"/>
        <v>0.1308383233532934</v>
      </c>
      <c r="M76" s="32">
        <f t="shared" si="11"/>
        <v>0.21586826347305388</v>
      </c>
      <c r="N76" s="32">
        <f t="shared" si="12"/>
        <v>0.64161676646706589</v>
      </c>
    </row>
    <row r="77" spans="1:14">
      <c r="A77" s="6" t="s">
        <v>42</v>
      </c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10"/>
        <v>8.0225988700564965E-2</v>
      </c>
      <c r="M77" s="32">
        <f t="shared" si="11"/>
        <v>0.16836158192090395</v>
      </c>
      <c r="N77" s="32">
        <f t="shared" si="12"/>
        <v>0.71525423728813564</v>
      </c>
    </row>
    <row r="78" spans="1:14">
      <c r="A78" s="6" t="s">
        <v>40</v>
      </c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10"/>
        <v>6.3354037267080748E-2</v>
      </c>
      <c r="M78" s="32">
        <f t="shared" si="11"/>
        <v>0.1391304347826087</v>
      </c>
      <c r="N78" s="32">
        <f t="shared" si="12"/>
        <v>0.72670807453416153</v>
      </c>
    </row>
    <row r="79" spans="1:14">
      <c r="A79" s="6" t="s">
        <v>38</v>
      </c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10"/>
        <v>0.4580152671755725</v>
      </c>
      <c r="M79" s="32">
        <f t="shared" si="11"/>
        <v>0.33587786259541985</v>
      </c>
      <c r="N79" s="32">
        <f t="shared" si="12"/>
        <v>0</v>
      </c>
    </row>
    <row r="80" spans="1:14">
      <c r="A80" s="6" t="s">
        <v>36</v>
      </c>
      <c r="B80" s="36" t="s">
        <v>91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10"/>
        <v>0.27276422764227642</v>
      </c>
      <c r="M80" s="32">
        <f t="shared" si="11"/>
        <v>0.12825203252032522</v>
      </c>
      <c r="N80" s="32">
        <f t="shared" si="12"/>
        <v>0.5713414634146341</v>
      </c>
    </row>
    <row r="81" spans="1:14">
      <c r="A81" s="6" t="s">
        <v>34</v>
      </c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10"/>
        <v>0.25688073394495414</v>
      </c>
      <c r="M81" s="32">
        <f t="shared" si="11"/>
        <v>0.6330275229357798</v>
      </c>
      <c r="N81" s="32">
        <f t="shared" si="12"/>
        <v>0</v>
      </c>
    </row>
    <row r="82" spans="1:14">
      <c r="A82" s="6" t="s">
        <v>32</v>
      </c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10"/>
        <v>7.2407045009784732E-2</v>
      </c>
      <c r="M82" s="32">
        <f t="shared" si="11"/>
        <v>0.22113502935420742</v>
      </c>
      <c r="N82" s="32">
        <f t="shared" si="12"/>
        <v>0.68610567514677101</v>
      </c>
    </row>
    <row r="83" spans="1:14">
      <c r="A83" s="6" t="s">
        <v>30</v>
      </c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10"/>
        <v>0.26666666666666666</v>
      </c>
      <c r="M83" s="32">
        <f t="shared" si="11"/>
        <v>0.48817204301075268</v>
      </c>
      <c r="N83" s="32">
        <f t="shared" si="12"/>
        <v>0.10752688172043011</v>
      </c>
    </row>
    <row r="84" spans="1:14">
      <c r="A84" s="6" t="s">
        <v>28</v>
      </c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10"/>
        <v>0.14949970570924073</v>
      </c>
      <c r="M84" s="32">
        <f t="shared" si="11"/>
        <v>0.13419658622719247</v>
      </c>
      <c r="N84" s="32">
        <f t="shared" si="12"/>
        <v>0.70865214832254264</v>
      </c>
    </row>
    <row r="85" spans="1:14">
      <c r="A85" s="6" t="s">
        <v>26</v>
      </c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10"/>
        <v>8.5164835164835168E-2</v>
      </c>
      <c r="M85" s="32">
        <f t="shared" si="11"/>
        <v>0.5851648351648352</v>
      </c>
      <c r="N85" s="32">
        <f t="shared" si="12"/>
        <v>0.21703296703296704</v>
      </c>
    </row>
    <row r="86" spans="1:14">
      <c r="A86" s="6" t="s">
        <v>24</v>
      </c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10"/>
        <v>0.20481927710843373</v>
      </c>
      <c r="M86" s="32">
        <f t="shared" si="11"/>
        <v>0.21686746987951808</v>
      </c>
      <c r="N86" s="32">
        <f t="shared" si="12"/>
        <v>0.25702811244979917</v>
      </c>
    </row>
    <row r="87" spans="1:14">
      <c r="A87" s="6" t="s">
        <v>22</v>
      </c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10"/>
        <v>0.26923076923076922</v>
      </c>
      <c r="M87" s="32">
        <f t="shared" si="11"/>
        <v>0.51282051282051277</v>
      </c>
      <c r="N87" s="32">
        <f t="shared" si="12"/>
        <v>0</v>
      </c>
    </row>
    <row r="88" spans="1:14">
      <c r="A88" s="6" t="s">
        <v>20</v>
      </c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10"/>
        <v>0.3807471264367816</v>
      </c>
      <c r="M88" s="32">
        <f t="shared" si="11"/>
        <v>0.35775862068965519</v>
      </c>
      <c r="N88" s="32">
        <f t="shared" si="12"/>
        <v>2.2988505747126436E-2</v>
      </c>
    </row>
    <row r="89" spans="1:14">
      <c r="A89" s="6" t="s">
        <v>18</v>
      </c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10"/>
        <v>0.20441988950276244</v>
      </c>
      <c r="M89" s="32">
        <f t="shared" si="11"/>
        <v>0.38466850828729282</v>
      </c>
      <c r="N89" s="32">
        <f t="shared" si="12"/>
        <v>0.30801104972375692</v>
      </c>
    </row>
    <row r="90" spans="1:14">
      <c r="A90" s="6" t="s">
        <v>16</v>
      </c>
      <c r="B90" s="36" t="s">
        <v>92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10"/>
        <v>0.27686703096539161</v>
      </c>
      <c r="M90" s="32">
        <f t="shared" si="11"/>
        <v>0.13515482695810566</v>
      </c>
      <c r="N90" s="32">
        <f t="shared" si="12"/>
        <v>0.56102003642987253</v>
      </c>
    </row>
    <row r="91" spans="1:14">
      <c r="A91" s="6" t="s">
        <v>14</v>
      </c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10"/>
        <v>0.51147959183673475</v>
      </c>
      <c r="M91" s="32">
        <f t="shared" si="11"/>
        <v>0.32397959183673469</v>
      </c>
      <c r="N91" s="32">
        <f t="shared" si="12"/>
        <v>8.2908163265306117E-2</v>
      </c>
    </row>
    <row r="92" spans="1:14">
      <c r="A92" s="6" t="s">
        <v>12</v>
      </c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10"/>
        <v>0.21582234559333796</v>
      </c>
      <c r="M92" s="32">
        <f t="shared" si="11"/>
        <v>0.6433032616238723</v>
      </c>
      <c r="N92" s="32">
        <f t="shared" si="12"/>
        <v>1.1103400416377515E-2</v>
      </c>
    </row>
    <row r="93" spans="1:14">
      <c r="A93" s="6" t="s">
        <v>10</v>
      </c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10"/>
        <v>0.10899964144854786</v>
      </c>
      <c r="M93" s="32">
        <f t="shared" si="11"/>
        <v>0.20795984223736105</v>
      </c>
      <c r="N93" s="32">
        <f t="shared" si="12"/>
        <v>0.65363929723915382</v>
      </c>
    </row>
    <row r="94" spans="1:14" ht="13.5" thickBot="1">
      <c r="A94" s="45" t="s">
        <v>66</v>
      </c>
      <c r="B94" s="40" t="s">
        <v>90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  <c r="L94" s="31">
        <f>AVERAGE(L68:L93)</f>
        <v>0.22893730585235425</v>
      </c>
      <c r="M94" s="31">
        <f t="shared" ref="M94" si="13">AVERAGE(M68:M93)</f>
        <v>0.33441726043880854</v>
      </c>
      <c r="N94" s="31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2023-01-20T13:04:00Z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133175075054168</vt:r8>
  </property>
</Properties>
</file>