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2B1D48E-FB4E-4833-B6D6-DA1E5E1EE1B5}" xr6:coauthVersionLast="47" xr6:coauthVersionMax="47" xr10:uidLastSave="{00000000-0000-0000-0000-000000000000}"/>
  <bookViews>
    <workbookView xWindow="-28920" yWindow="-120" windowWidth="29040" windowHeight="1572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7" l="1"/>
  <c r="F16" i="7"/>
  <c r="G36" i="8"/>
  <c r="F36" i="8"/>
  <c r="G23" i="5"/>
  <c r="F23" i="5"/>
  <c r="G17" i="7"/>
  <c r="H37" i="8"/>
  <c r="G37" i="8"/>
  <c r="H24" i="5"/>
  <c r="G24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J7" i="8"/>
  <c r="L7" i="8"/>
  <c r="N7" i="8"/>
  <c r="N11" i="8" l="1"/>
  <c r="L11" i="8"/>
  <c r="J11" i="8"/>
  <c r="N10" i="8"/>
  <c r="L10" i="8"/>
  <c r="J10" i="8"/>
  <c r="N9" i="8"/>
  <c r="L9" i="8"/>
  <c r="J9" i="8"/>
  <c r="N8" i="8"/>
  <c r="L8" i="8"/>
  <c r="J8" i="8"/>
  <c r="N6" i="8"/>
  <c r="L6" i="8"/>
  <c r="J6" i="8"/>
  <c r="B2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<sst xmlns="http://schemas.openxmlformats.org/spreadsheetml/2006/main" count="474" uniqueCount="223">
  <si>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</si>
  <si>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</si>
  <si>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</si>
  <si>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</si>
  <si>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</si>
  <si>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</si>
  <si>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</si>
  <si>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</si>
  <si>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</si>
  <si>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</si>
  <si>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</si>
  <si>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</si>
  <si>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</si>
  <si>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</si>
  <si>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</si>
  <si>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</si>
  <si>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</si>
  <si>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</si>
  <si>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</si>
  <si>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</si>
  <si>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</si>
  <si>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</si>
  <si>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</si>
  <si>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</si>
  <si>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</si>
  <si>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</si>
  <si>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</si>
  <si>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</si>
  <si>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</si>
  <si>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</si>
  <si>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</si>
  <si>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</si>
  <si>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</si>
  <si>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</si>
  <si>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</si>
  <si>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</si>
  <si>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</si>
  <si>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</si>
  <si>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</si>
  <si>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</si>
  <si>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</si>
  <si>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</si>
  <si>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</si>
  <si>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</si>
  <si>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</si>
  <si>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</si>
  <si>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</si>
  <si>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</si>
  <si>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</si>
  <si>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</si>
  <si>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</si>
  <si>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</si>
  <si>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</si>
  <si>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</si>
  <si>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</si>
  <si>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</si>
  <si>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</si>
  <si>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</si>
  <si>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</si>
  <si>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</si>
  <si>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</si>
  <si>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</si>
  <si>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</si>
  <si>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</si>
  <si>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</si>
  <si>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</si>
  <si>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</si>
  <si>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</si>
  <si>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</si>
  <si>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</si>
  <si>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</si>
  <si>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</si>
  <si>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</si>
  <si>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</si>
  <si>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</si>
  <si>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</si>
  <si>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</si>
  <si>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</si>
  <si>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</si>
  <si>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</si>
  <si>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</si>
  <si>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</si>
  <si>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</si>
  <si>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</si>
  <si>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</si>
  <si>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</si>
  <si>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</si>
  <si>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</si>
  <si>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</si>
  <si>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</si>
  <si>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</si>
  <si>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</si>
  <si>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</si>
  <si>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</si>
  <si>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</si>
  <si>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</si>
  <si>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</si>
  <si>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</si>
  <si>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</si>
  <si>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</si>
  <si>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</si>
  <si>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</si>
  <si>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</si>
  <si>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</si>
  <si>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</si>
  <si>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</si>
  <si>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</si>
  <si>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</si>
  <si>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</si>
  <si>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</si>
  <si>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</si>
  <si>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</si>
  <si>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</si>
  <si>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</si>
  <si>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</si>
  <si>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</si>
  <si>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</si>
  <si>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</si>
  <si>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</si>
  <si>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</si>
  <si>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</si>
  <si>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</si>
  <si>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</si>
  <si>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</si>
  <si>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</si>
  <si>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</si>
  <si>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</si>
  <si>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</si>
  <si>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</si>
  <si>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</si>
  <si>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</si>
  <si>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</si>
  <si>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</si>
  <si>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</si>
  <si>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</si>
  <si>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</si>
  <si>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</si>
  <si>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</si>
  <si>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</si>
  <si>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</si>
  <si>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</si>
  <si>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</si>
  <si>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</si>
  <si>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</si>
  <si>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</si>
  <si>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</si>
  <si>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</si>
  <si>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</si>
  <si>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</si>
  <si>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</si>
  <si>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</si>
  <si>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</si>
  <si>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</si>
  <si>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</si>
  <si>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</si>
  <si>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</si>
  <si>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</si>
  <si>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</si>
  <si>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</si>
  <si>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</si>
  <si>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</si>
  <si>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</si>
  <si>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</si>
  <si>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</si>
  <si>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</si>
  <si>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</si>
  <si>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</si>
  <si>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</si>
  <si>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</si>
  <si>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</si>
  <si>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</si>
  <si>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</si>
  <si>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</si>
  <si>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</si>
  <si>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</si>
  <si>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</si>
  <si>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</si>
  <si>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</si>
  <si>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</si>
  <si>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</si>
  <si>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</si>
  <si>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</si>
  <si>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</si>
  <si>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</si>
  <si>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</si>
  <si>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</si>
  <si>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</si>
  <si>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</si>
  <si>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</si>
  <si>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</si>
  <si>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</si>
  <si>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</si>
  <si>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</si>
  <si>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</si>
  <si>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</si>
  <si>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</si>
  <si>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</si>
  <si>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</si>
  <si>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</si>
  <si>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</si>
  <si>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</si>
  <si>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</si>
  <si>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</si>
  <si>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</si>
  <si>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</si>
  <si>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</si>
  <si>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</si>
  <si>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</si>
  <si>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</si>
  <si>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</si>
  <si>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</si>
  <si>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RSDHET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</si>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</sst>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46" t="s">
        <v>161</v>
      </c>
      <c r="B16" s="46"/>
      <c r="C16" s="46"/>
      <c r="D16" s="46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45" t="s">
        <v>173</v>
      </c>
      <c r="C19" s="45"/>
      <c r="D19" s="45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45" t="s">
        <v>176</v>
      </c>
      <c r="C20" s="45"/>
      <c r="D20" s="45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45" t="s">
        <v>178</v>
      </c>
      <c r="C23" s="45"/>
      <c r="D23" s="45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45" t="s">
        <v>174</v>
      </c>
      <c r="C24" s="45"/>
      <c r="D24" s="45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45" t="s">
        <v>175</v>
      </c>
      <c r="C26" s="45"/>
      <c r="D26" s="4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47" t="s">
        <v>169</v>
      </c>
      <c r="C30" s="45"/>
      <c r="D30" s="45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45" t="s">
        <v>171</v>
      </c>
      <c r="C31" s="45"/>
      <c r="D31" s="45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9" t="s">
        <v>215</v>
      </c>
      <c r="H15" s="50"/>
    </row>
    <row r="16" spans="1:14" ht="15.75" thickBot="1" x14ac:dyDescent="0.3">
      <c r="B16" s="51" t="s">
        <v>216</v>
      </c>
      <c r="C16" s="51" t="s">
        <v>8</v>
      </c>
      <c r="D16" s="51" t="s">
        <v>217</v>
      </c>
      <c r="E16" s="51" t="s">
        <v>7</v>
      </c>
      <c r="F16" s="52" t="str">
        <f>IF(Regions!C$3&lt;&gt;"",Regions!C$3,"*")</f>
        <v>IE</v>
      </c>
      <c r="G16" s="52" t="str">
        <f>IF(Regions!C$3&lt;&gt;"",Regions!D$3,"*")</f>
        <v>National</v>
      </c>
      <c r="H16" s="53" t="s">
        <v>218</v>
      </c>
    </row>
    <row r="17" spans="4:8" x14ac:dyDescent="0.25">
      <c r="D17" t="s">
        <v>219</v>
      </c>
      <c r="E17">
        <v>2018</v>
      </c>
      <c r="F17">
        <v>2222</v>
      </c>
      <c r="G17">
        <f>F17</f>
        <v>2222</v>
      </c>
      <c r="H17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8" zoomScaleNormal="100" workbookViewId="0">
      <selection activeCell="F29" sqref="F2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221</v>
      </c>
      <c r="G6" s="2" t="s">
        <v>142</v>
      </c>
      <c r="H6" s="2">
        <v>2021</v>
      </c>
      <c r="I6" s="2" t="s">
        <v>15</v>
      </c>
      <c r="J6" s="29">
        <f>1+C22</f>
        <v>1.1000000000000001</v>
      </c>
      <c r="K6" s="2">
        <v>1</v>
      </c>
      <c r="L6" s="16">
        <f>-D22</f>
        <v>-0.5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196</v>
      </c>
      <c r="G7" s="2" t="s">
        <v>142</v>
      </c>
      <c r="H7" s="2">
        <v>2021</v>
      </c>
      <c r="I7" s="2" t="s">
        <v>15</v>
      </c>
      <c r="J7" s="29">
        <f>1+C23</f>
        <v>1.1000000000000001</v>
      </c>
      <c r="K7" s="2">
        <v>1</v>
      </c>
      <c r="L7" s="16">
        <f>-D23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205</v>
      </c>
      <c r="G8" s="2" t="s">
        <v>142</v>
      </c>
      <c r="H8" s="2">
        <v>2021</v>
      </c>
      <c r="I8" s="2" t="s">
        <v>15</v>
      </c>
      <c r="J8" s="29">
        <f>1+C23</f>
        <v>1.1000000000000001</v>
      </c>
      <c r="K8" s="2">
        <v>1</v>
      </c>
      <c r="L8" s="16">
        <f>-D23</f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206</v>
      </c>
      <c r="G9" s="2" t="s">
        <v>142</v>
      </c>
      <c r="H9" s="2">
        <v>2021</v>
      </c>
      <c r="I9" s="2" t="s">
        <v>15</v>
      </c>
      <c r="J9" s="29">
        <f>1+C24</f>
        <v>1.1000000000000001</v>
      </c>
      <c r="K9" s="2">
        <v>1</v>
      </c>
      <c r="L9" s="16">
        <f>-D24</f>
        <v>-0.5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207</v>
      </c>
      <c r="G10" s="2" t="s">
        <v>142</v>
      </c>
      <c r="H10" s="2">
        <v>2021</v>
      </c>
      <c r="I10" s="2" t="s">
        <v>15</v>
      </c>
      <c r="J10" s="29">
        <f>1+C25</f>
        <v>1.1000000000000001</v>
      </c>
      <c r="K10" s="2">
        <v>1</v>
      </c>
      <c r="L10" s="16">
        <f>-D25</f>
        <v>-0.5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208</v>
      </c>
      <c r="G11" s="2" t="s">
        <v>142</v>
      </c>
      <c r="H11" s="2">
        <v>2021</v>
      </c>
      <c r="I11" s="2" t="s">
        <v>15</v>
      </c>
      <c r="J11" s="29">
        <f>1+C26</f>
        <v>1.1000000000000001</v>
      </c>
      <c r="K11" s="2">
        <v>1</v>
      </c>
      <c r="L11" s="16">
        <f>-D26</f>
        <v>-0.5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209</v>
      </c>
      <c r="G12" s="2" t="s">
        <v>142</v>
      </c>
      <c r="H12" s="2">
        <v>2021</v>
      </c>
      <c r="I12" s="2" t="s">
        <v>15</v>
      </c>
      <c r="J12" s="29">
        <f t="shared" ref="J12:J17" si="1">1+C27</f>
        <v>1.1000000000000001</v>
      </c>
      <c r="K12" s="2">
        <v>1</v>
      </c>
      <c r="L12" s="16">
        <f t="shared" ref="L12:L17" si="2">-D27</f>
        <v>-0.5</v>
      </c>
      <c r="M12" s="2">
        <v>5</v>
      </c>
      <c r="N12" s="2" t="str">
        <f t="shared" ref="N12:N17" si="3">_xlfn.TEXTJOIN(" ",TRUE,A27, "maximum growth rate of",B27)</f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210</v>
      </c>
      <c r="G13" s="2" t="s">
        <v>142</v>
      </c>
      <c r="H13" s="2">
        <v>2021</v>
      </c>
      <c r="I13" s="2" t="s">
        <v>15</v>
      </c>
      <c r="J13" s="29">
        <f t="shared" si="1"/>
        <v>1.1000000000000001</v>
      </c>
      <c r="K13" s="2">
        <v>1</v>
      </c>
      <c r="L13" s="16">
        <f t="shared" si="2"/>
        <v>-0.5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211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-0.5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212</v>
      </c>
      <c r="G15" s="2" t="s">
        <v>142</v>
      </c>
      <c r="H15" s="2">
        <v>2021</v>
      </c>
      <c r="I15" s="2" t="s">
        <v>15</v>
      </c>
      <c r="J15" s="29">
        <f t="shared" si="1"/>
        <v>1.1000000000000001</v>
      </c>
      <c r="K15" s="2">
        <v>1</v>
      </c>
      <c r="L15" s="16">
        <f t="shared" si="2"/>
        <v>-0.5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213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-0.5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 t="shared" si="0"/>
        <v>UC_RSD_MaxGrowth_Solar</v>
      </c>
      <c r="C17" s="2" t="s">
        <v>144</v>
      </c>
      <c r="D17" s="2"/>
      <c r="F17" t="s">
        <v>214</v>
      </c>
      <c r="G17" s="2" t="s">
        <v>142</v>
      </c>
      <c r="H17" s="2">
        <v>2021</v>
      </c>
      <c r="I17" s="2" t="s">
        <v>15</v>
      </c>
      <c r="J17" s="29">
        <f t="shared" si="1"/>
        <v>1.1000000000000001</v>
      </c>
      <c r="K17" s="2">
        <v>1</v>
      </c>
      <c r="L17" s="16">
        <f t="shared" si="2"/>
        <v>-0.5</v>
      </c>
      <c r="M17" s="2">
        <v>5</v>
      </c>
      <c r="N17" s="2" t="str">
        <f t="shared" si="3"/>
        <v>RSD maximum growth rate of Solar</v>
      </c>
    </row>
    <row r="18" spans="1:14" x14ac:dyDescent="0.25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 x14ac:dyDescent="0.25">
      <c r="C20" t="s">
        <v>117</v>
      </c>
      <c r="D20" t="s">
        <v>189</v>
      </c>
    </row>
    <row r="21" spans="1:14" x14ac:dyDescent="0.25">
      <c r="A21" t="s">
        <v>195</v>
      </c>
      <c r="B21" t="s">
        <v>190</v>
      </c>
    </row>
    <row r="22" spans="1:14" x14ac:dyDescent="0.25">
      <c r="A22" t="s">
        <v>195</v>
      </c>
      <c r="B22" t="s">
        <v>197</v>
      </c>
      <c r="C22" s="11">
        <v>0.1</v>
      </c>
      <c r="D22">
        <v>0.5</v>
      </c>
    </row>
    <row r="23" spans="1:14" x14ac:dyDescent="0.25">
      <c r="A23" t="s">
        <v>195</v>
      </c>
      <c r="B23" t="s">
        <v>137</v>
      </c>
      <c r="C23" s="11">
        <v>0.1</v>
      </c>
      <c r="D23">
        <v>0.5</v>
      </c>
    </row>
    <row r="24" spans="1:14" x14ac:dyDescent="0.25">
      <c r="A24" t="s">
        <v>195</v>
      </c>
      <c r="B24" t="s">
        <v>198</v>
      </c>
      <c r="C24" s="11">
        <v>0.1</v>
      </c>
      <c r="D24">
        <v>0.5</v>
      </c>
    </row>
    <row r="25" spans="1:14" x14ac:dyDescent="0.25">
      <c r="A25" t="s">
        <v>195</v>
      </c>
      <c r="B25" t="s">
        <v>199</v>
      </c>
      <c r="C25" s="11">
        <v>0.1</v>
      </c>
      <c r="D25">
        <v>0.5</v>
      </c>
    </row>
    <row r="26" spans="1:14" x14ac:dyDescent="0.25">
      <c r="A26" t="s">
        <v>195</v>
      </c>
      <c r="B26" t="s">
        <v>200</v>
      </c>
      <c r="C26" s="11">
        <v>0.1</v>
      </c>
      <c r="D26">
        <v>0.5</v>
      </c>
    </row>
    <row r="27" spans="1:14" x14ac:dyDescent="0.25">
      <c r="A27" t="s">
        <v>195</v>
      </c>
      <c r="B27" t="s">
        <v>201</v>
      </c>
      <c r="C27" s="11">
        <v>0.1</v>
      </c>
      <c r="D27">
        <v>0.5</v>
      </c>
    </row>
    <row r="28" spans="1:14" x14ac:dyDescent="0.25">
      <c r="A28" t="s">
        <v>195</v>
      </c>
      <c r="B28" t="s">
        <v>193</v>
      </c>
      <c r="C28" s="11">
        <v>0.1</v>
      </c>
      <c r="D28">
        <v>0.5</v>
      </c>
    </row>
    <row r="29" spans="1:14" x14ac:dyDescent="0.25">
      <c r="A29" t="s">
        <v>195</v>
      </c>
      <c r="B29" t="s">
        <v>191</v>
      </c>
      <c r="C29" s="11">
        <v>0.1</v>
      </c>
      <c r="D29">
        <v>0.5</v>
      </c>
    </row>
    <row r="30" spans="1:14" x14ac:dyDescent="0.25">
      <c r="A30" t="s">
        <v>195</v>
      </c>
      <c r="B30" t="s">
        <v>202</v>
      </c>
      <c r="C30" s="11">
        <v>0.1</v>
      </c>
      <c r="D30">
        <v>0.5</v>
      </c>
    </row>
    <row r="31" spans="1:14" x14ac:dyDescent="0.25">
      <c r="A31" t="s">
        <v>195</v>
      </c>
      <c r="B31" t="s">
        <v>203</v>
      </c>
      <c r="C31" s="11">
        <v>0.1</v>
      </c>
      <c r="D31">
        <v>0.5</v>
      </c>
    </row>
    <row r="32" spans="1:14" x14ac:dyDescent="0.25">
      <c r="A32" t="s">
        <v>195</v>
      </c>
      <c r="B32" t="s">
        <v>204</v>
      </c>
      <c r="C32" s="11">
        <v>0.1</v>
      </c>
      <c r="D32">
        <v>0.5</v>
      </c>
    </row>
    <row r="35" spans="2:8" x14ac:dyDescent="0.25">
      <c r="B35" s="49" t="s">
        <v>215</v>
      </c>
      <c r="H35" s="50"/>
    </row>
    <row r="36" spans="2:8" ht="15.75" thickBot="1" x14ac:dyDescent="0.3">
      <c r="B36" s="51" t="s">
        <v>216</v>
      </c>
      <c r="C36" s="51" t="s">
        <v>8</v>
      </c>
      <c r="D36" s="51" t="s">
        <v>217</v>
      </c>
      <c r="E36" s="51" t="s">
        <v>7</v>
      </c>
      <c r="F36" s="52" t="str">
        <f>IF(Regions!C$3&lt;&gt;"",Regions!C$3,"*")</f>
        <v>IE</v>
      </c>
      <c r="G36" s="52" t="str">
        <f>IF(Regions!C$3&lt;&gt;"",Regions!D$3,"*")</f>
        <v>National</v>
      </c>
      <c r="H36" s="53" t="s">
        <v>218</v>
      </c>
    </row>
    <row r="37" spans="2:8" x14ac:dyDescent="0.25">
      <c r="D37" t="s">
        <v>219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RSDAHT,RSDAHT2,RSDBDL,RSDWOO,RSDCOA,RSDPEA,RSDELC,RSDETH,RSDGAS,RSDHET,RSDLPG,RSDKER,RSDSOL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tabSelected="1" zoomScaleNormal="100" workbookViewId="0">
      <selection activeCell="F32" sqref="F3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220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192</v>
      </c>
      <c r="G9" s="2" t="s">
        <v>142</v>
      </c>
      <c r="H9" s="2">
        <v>2021</v>
      </c>
      <c r="I9" s="2" t="s">
        <v>15</v>
      </c>
      <c r="J9" s="29">
        <f>1+C17</f>
        <v>1.05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194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193</v>
      </c>
      <c r="C18" s="11">
        <v>0.08</v>
      </c>
      <c r="D18">
        <v>0.5</v>
      </c>
    </row>
    <row r="22" spans="1:8" x14ac:dyDescent="0.25">
      <c r="B22" s="49" t="s">
        <v>215</v>
      </c>
      <c r="H22" s="50"/>
    </row>
    <row r="23" spans="1:8" ht="15.75" thickBot="1" x14ac:dyDescent="0.3">
      <c r="B23" s="51" t="s">
        <v>216</v>
      </c>
      <c r="C23" s="51" t="s">
        <v>8</v>
      </c>
      <c r="D23" s="51" t="s">
        <v>217</v>
      </c>
      <c r="E23" s="51" t="s">
        <v>7</v>
      </c>
      <c r="F23" s="52" t="str">
        <f>IF(Regions!C$3&lt;&gt;"",Regions!C$3,"*")</f>
        <v>IE</v>
      </c>
      <c r="G23" s="52" t="str">
        <f>IF(Regions!C$3&lt;&gt;"",Regions!D$3,"*")</f>
        <v>National</v>
      </c>
      <c r="H23" s="53" t="s">
        <v>218</v>
      </c>
    </row>
    <row r="24" spans="1:8" x14ac:dyDescent="0.25">
      <c r="D24" t="s">
        <v>219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K28" sqref="K28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48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48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48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48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48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48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2022-10-04T18:54:07Z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566413342952728</vt:r8>
  </property>
</Properties>
</file>