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552AE7F-2691-43CC-AE46-F1477688A9B6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8" l="1"/>
  <c r="H27" i="5" l="1"/>
  <c r="G27" i="5"/>
  <c r="G26" i="5"/>
  <c r="F26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N16" i="8"/>
  <c r="B16" i="8"/>
  <c r="L16" i="8"/>
  <c r="H40" i="8"/>
  <c r="G40" i="8"/>
  <c r="G39" i="8"/>
  <c r="F39" i="8"/>
  <c r="N21" i="8"/>
  <c r="L21" i="8"/>
  <c r="J21" i="8"/>
  <c r="B21" i="8"/>
  <c r="N20" i="8"/>
  <c r="L20" i="8"/>
  <c r="J20" i="8"/>
  <c r="B20" i="8"/>
  <c r="N19" i="8"/>
  <c r="L19" i="8"/>
  <c r="J19" i="8"/>
  <c r="B19" i="8"/>
  <c r="N18" i="8"/>
  <c r="L18" i="8"/>
  <c r="J18" i="8"/>
  <c r="B18" i="8"/>
  <c r="N17" i="8"/>
  <c r="L17" i="8"/>
  <c r="J17" i="8"/>
  <c r="B17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J12" i="8"/>
  <c r="B12" i="8"/>
  <c r="N11" i="8"/>
  <c r="L11" i="8"/>
  <c r="J11" i="8"/>
  <c r="B11" i="8"/>
  <c r="N10" i="8"/>
  <c r="L10" i="8"/>
  <c r="J10" i="8"/>
  <c r="B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L6" i="8"/>
  <c r="J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<sst xmlns="http://schemas.openxmlformats.org/spreadsheetml/2006/main" count="518" uniqueCount="229">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</sst>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K18" sqref="K18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1.05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1.02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si="1"/>
        <v>1.02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0.02</v>
      </c>
      <c r="D22">
        <v>0.1</v>
      </c>
    </row>
    <row r="23" spans="1:11" x14ac:dyDescent="0.25">
      <c r="A23" t="s">
        <v>128</v>
      </c>
      <c r="B23" t="s">
        <v>226</v>
      </c>
      <c r="C23" s="11">
        <v>0.02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topLeftCell="A5" zoomScaleNormal="100" workbookViewId="0">
      <selection activeCell="C33" sqref="C3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1.02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1+C29</f>
        <v>1.08</v>
      </c>
      <c r="K13" s="2">
        <v>1</v>
      </c>
      <c r="L13" s="16">
        <f>-D29</f>
        <v>-0.1</v>
      </c>
      <c r="M13" s="2">
        <v>5</v>
      </c>
      <c r="N13" s="2" t="str">
        <f>_xlfn.TEXTJOIN(" ",TRUE,A29, "maximum growth rate of",B29)</f>
        <v>RSD maximum growth rate of Electricity</v>
      </c>
    </row>
    <row r="14" spans="2:14" x14ac:dyDescent="0.25">
      <c r="B14" s="2" t="str">
        <f>_xlfn.TEXTJOIN("_",TRUE,"UC",A30,"MaxGrowth",B30)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1+C30</f>
        <v>1.1000000000000001</v>
      </c>
      <c r="K14" s="2">
        <v>1</v>
      </c>
      <c r="L14" s="16">
        <f>-D30</f>
        <v>0</v>
      </c>
      <c r="M14" s="2">
        <v>5</v>
      </c>
      <c r="N14" s="2" t="str">
        <f>_xlfn.TEXTJOIN(" ",TRUE,A30, "maximum growth rate of",B30)</f>
        <v>RSD maximum growth rate of Ethanol</v>
      </c>
    </row>
    <row r="15" spans="2:14" x14ac:dyDescent="0.25">
      <c r="B15" s="2" t="str">
        <f>_xlfn.TEXTJOIN("_",TRUE,"UC",A31,"MaxGrowth",B31)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1+C31</f>
        <v>1.02</v>
      </c>
      <c r="K15" s="2">
        <v>1</v>
      </c>
      <c r="L15" s="16">
        <f>-D31</f>
        <v>-0.1</v>
      </c>
      <c r="M15" s="2">
        <v>5</v>
      </c>
      <c r="N15" s="2" t="str">
        <f>_xlfn.TEXTJOIN(" ",TRUE,A31, "maximum growth rate of",B31)</f>
        <v>RSD maximum growth rate of Gas</v>
      </c>
    </row>
    <row r="16" spans="2:14" x14ac:dyDescent="0.25">
      <c r="B16" s="2" t="str">
        <f>_xlfn.TEXTJOIN("_",TRUE,"UC",A32,"MinGrowth",B32)</f>
        <v>UC_RSD_MinGrowth_DistrictHeat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185</v>
      </c>
      <c r="J16" s="29">
        <f>1+C32</f>
        <v>1.03</v>
      </c>
      <c r="K16" s="2">
        <v>1</v>
      </c>
      <c r="L16" s="16">
        <f>-D33</f>
        <v>-0.1</v>
      </c>
      <c r="M16" s="2">
        <v>5</v>
      </c>
      <c r="N16" s="2" t="str">
        <f>_xlfn.TEXTJOIN(" ",TRUE,A32, "minimum growth rate of",B32)</f>
        <v>RSD minimum growth rate of DistrictHeat</v>
      </c>
    </row>
    <row r="17" spans="1:14" x14ac:dyDescent="0.25">
      <c r="B17" s="2" t="str">
        <f t="shared" ref="B17:B18" si="0">_xlfn.TEXTJOIN("_",TRUE,"UC",A33,"MaxGrowth",B33)</f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ref="J17:J18" si="1">1+C33</f>
        <v>1.04</v>
      </c>
      <c r="K17" s="2">
        <v>1</v>
      </c>
      <c r="L17" s="16">
        <f t="shared" ref="L17:L18" si="2">-D33</f>
        <v>-0.1</v>
      </c>
      <c r="M17" s="2">
        <v>5</v>
      </c>
      <c r="N17" s="2" t="str">
        <f t="shared" ref="N17:N18" si="3">_xlfn.TEXTJOIN(" ",TRUE,A33, "maximum growth rate of",B33)</f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0.02</v>
      </c>
      <c r="D25">
        <v>0</v>
      </c>
    </row>
    <row r="26" spans="1:14" x14ac:dyDescent="0.25">
      <c r="A26" t="s">
        <v>194</v>
      </c>
      <c r="B26" t="s">
        <v>137</v>
      </c>
      <c r="C26" s="11">
        <v>0.02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0.08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0.03</v>
      </c>
      <c r="D32">
        <v>0.3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IF([1]Regions!C$3&lt;&gt;"",[1]Regions!C$3,"*")</f>
        <v>IE</v>
      </c>
      <c r="G39" s="48" t="str">
        <f>IF([1]Regions!C$3&lt;&gt;"",[1]Regions!D$3,"*")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7"/>
  <sheetViews>
    <sheetView zoomScaleNormal="100" workbookViewId="0">
      <selection activeCell="A9" sqref="A9:XFD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1.08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_xlfn.TEXTJOIN("_",TRUE,"UC",A20,"MaxGrowth",B20)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ref="J9:J11" si="1">1+C20</f>
        <v>1.0149999999999999</v>
      </c>
      <c r="K9" s="2">
        <v>1</v>
      </c>
      <c r="L9" s="16">
        <f t="shared" ref="L9:L10" si="2">-D20</f>
        <v>0</v>
      </c>
      <c r="M9" s="2">
        <v>5</v>
      </c>
      <c r="N9" s="2" t="str">
        <f t="shared" ref="N9:N10" si="3">_xlfn.TEXTJOIN(" ",TRUE,A20, "maximum growth rate of",B20)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1.08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>_xlfn.TEXTJOIN("_",TRUE,"UC",A22,"MaxGrowth",B22)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>-D22</f>
        <v>-0.2</v>
      </c>
      <c r="M11" s="2">
        <v>5</v>
      </c>
      <c r="N11" s="2" t="str">
        <f>_xlfn.TEXTJOIN(" ",TRUE,A22, "maximum growth rate of",B22)</f>
        <v>SRV maximum growth rate of Solar</v>
      </c>
    </row>
    <row r="12" spans="1:14" x14ac:dyDescent="0.25">
      <c r="B12" s="2" t="str">
        <f>_xlfn.TEXTJOIN("_",TRUE,"UC",A22,"MinGrowth",B22)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1+C22/10</f>
        <v>1.0149999999999999</v>
      </c>
      <c r="K12" s="2">
        <v>1</v>
      </c>
      <c r="L12" s="16">
        <f>-D22</f>
        <v>-0.2</v>
      </c>
      <c r="M12" s="2">
        <v>5</v>
      </c>
      <c r="N12" s="2" t="str">
        <f>_xlfn.TEXTJOIN(" ",TRUE,A22, "minimum growth rate of",B22)</f>
        <v>SRV minimum growth rate of Solar</v>
      </c>
    </row>
    <row r="13" spans="1:14" x14ac:dyDescent="0.25">
      <c r="B13" s="2" t="str">
        <f>_xlfn.TEXTJOIN("_",TRUE,"UC",A23,"MinGrowth",B23)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1+C23</f>
        <v>1.04</v>
      </c>
      <c r="K13" s="2">
        <v>1</v>
      </c>
      <c r="L13" s="16">
        <f>-D23</f>
        <v>-0.1</v>
      </c>
      <c r="M13" s="2">
        <v>5</v>
      </c>
      <c r="N13" s="2" t="str">
        <f>_xlfn.TEXTJOIN(" ",TRUE,A23, "maximum growth rate of",B23)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0.08</v>
      </c>
      <c r="D18">
        <v>0.3</v>
      </c>
    </row>
    <row r="19" spans="1:8" x14ac:dyDescent="0.25">
      <c r="A19" t="s">
        <v>139</v>
      </c>
      <c r="B19" t="s">
        <v>191</v>
      </c>
      <c r="C19" s="50">
        <v>0.2</v>
      </c>
      <c r="D19">
        <v>0.3</v>
      </c>
    </row>
    <row r="20" spans="1:8" x14ac:dyDescent="0.25">
      <c r="A20" t="s">
        <v>139</v>
      </c>
      <c r="B20" t="s">
        <v>192</v>
      </c>
      <c r="C20" s="50">
        <v>1.4999999999999999E-2</v>
      </c>
      <c r="D20">
        <v>0</v>
      </c>
    </row>
    <row r="21" spans="1:8" x14ac:dyDescent="0.25">
      <c r="A21" t="s">
        <v>139</v>
      </c>
      <c r="B21" t="s">
        <v>199</v>
      </c>
      <c r="C21" s="50">
        <v>0.08</v>
      </c>
      <c r="D21">
        <v>0.3</v>
      </c>
    </row>
    <row r="22" spans="1:8" x14ac:dyDescent="0.25">
      <c r="A22" t="s">
        <v>139</v>
      </c>
      <c r="B22" t="s">
        <v>203</v>
      </c>
      <c r="C22" s="50">
        <v>0.15</v>
      </c>
      <c r="D22">
        <v>0.2</v>
      </c>
    </row>
    <row r="23" spans="1:8" x14ac:dyDescent="0.25">
      <c r="A23" t="s">
        <v>139</v>
      </c>
      <c r="B23" t="s">
        <v>201</v>
      </c>
      <c r="C23" s="50">
        <v>0.04</v>
      </c>
      <c r="D23">
        <v>0.1</v>
      </c>
    </row>
    <row r="25" spans="1:8" x14ac:dyDescent="0.25">
      <c r="B25" s="45" t="s">
        <v>213</v>
      </c>
      <c r="H25" s="46"/>
    </row>
    <row r="26" spans="1:8" ht="15.75" thickBot="1" x14ac:dyDescent="0.3">
      <c r="B26" s="47" t="s">
        <v>214</v>
      </c>
      <c r="C26" s="47" t="s">
        <v>8</v>
      </c>
      <c r="D26" s="47" t="s">
        <v>215</v>
      </c>
      <c r="E26" s="47" t="s">
        <v>7</v>
      </c>
      <c r="F26" s="48" t="str">
        <f>IF([1]Regions!C$3&lt;&gt;"",[1]Regions!C$3,"*")</f>
        <v>IE</v>
      </c>
      <c r="G26" s="48" t="str">
        <f>IF([1]Regions!C$3&lt;&gt;"",[1]Regions!D$3,"*")</f>
        <v>National</v>
      </c>
      <c r="H26" s="49" t="s">
        <v>216</v>
      </c>
    </row>
    <row r="27" spans="1:8" x14ac:dyDescent="0.25">
      <c r="D27" t="s">
        <v>217</v>
      </c>
      <c r="E27">
        <v>2018</v>
      </c>
      <c r="F27">
        <v>2222</v>
      </c>
      <c r="G27">
        <f>F27</f>
        <v>2222</v>
      </c>
      <c r="H27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2023-03-21T07:25:28Z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79459786415100</vt:r8>
  </property>
</Properties>
</file>