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bookViews>
    <workbookView xWindow="5409" yWindow="2666" windowWidth="14622" windowHeight="8631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<sst xmlns="http://schemas.openxmlformats.org/spreadsheetml/2006/main" count="696" uniqueCount="208">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</sst>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7400045394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7400045394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200224876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49994277954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16" fillId="9" borderId="0" xfId="21" applyFont="1" applyFill="1" applyAlignment="1">
      <alignment vertical="center"/>
      <protection/>
    </xf>
    <xf numFmtId="0" fontId="13" fillId="9" borderId="0" xfId="21" applyFont="1" applyFill="1" applyAlignment="1">
      <alignment horizontal="center" vertical="center"/>
      <protection/>
    </xf>
    <xf numFmtId="0" fontId="12" fillId="9" borderId="0" xfId="20" applyFill="1" applyAlignment="1">
      <alignment vertical="center"/>
    </xf>
    <xf numFmtId="0" fontId="30" fillId="0" borderId="1" xfId="0" applyFont="1" applyBorder="1" applyAlignment="1">
      <alignment horizontal="right"/>
    </xf>
    <xf numFmtId="0" fontId="31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89" t="8905" r="7717" b="12896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39" t="6535" r="3982" b="6307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70" t="26170" r="3970" b="26168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27214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4428571428571" defaultRowHeight="14.6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6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4.6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6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6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6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6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6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6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6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6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6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6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6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6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6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83" t="s">
        <v>143</v>
      </c>
      <c r="B16" s="83"/>
      <c r="C16" s="83"/>
      <c r="D16" s="83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39" t="s">
        <v>144</v>
      </c>
      <c r="B19" s="82" t="s">
        <v>155</v>
      </c>
      <c r="C19" s="82"/>
      <c r="D19" s="82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39" t="s">
        <v>145</v>
      </c>
      <c r="B20" s="82" t="s">
        <v>156</v>
      </c>
      <c r="C20" s="82"/>
      <c r="D20" s="82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39" t="s">
        <v>146</v>
      </c>
      <c r="B21" s="3" t="s">
        <v>157</v>
      </c>
      <c r="C21" s="3"/>
      <c r="D21" s="3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39"/>
      <c r="B22" s="3"/>
      <c r="C22" s="3"/>
      <c r="D22" s="3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39" t="s">
        <v>147</v>
      </c>
      <c r="B23" s="82" t="s">
        <v>158</v>
      </c>
      <c r="C23" s="82"/>
      <c r="D23" s="8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39"/>
      <c r="B24" s="82" t="s">
        <v>160</v>
      </c>
      <c r="C24" s="82"/>
      <c r="D24" s="8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39"/>
      <c r="B25" s="3" t="s">
        <v>159</v>
      </c>
      <c r="C25" s="3"/>
      <c r="D25" s="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39" t="s">
        <v>148</v>
      </c>
      <c r="B26" s="82" t="s">
        <v>158</v>
      </c>
      <c r="C26" s="82"/>
      <c r="D26" s="8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39"/>
      <c r="B27" s="82" t="s">
        <v>160</v>
      </c>
      <c r="C27" s="82"/>
      <c r="D27" s="8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39"/>
      <c r="B28" s="3" t="s">
        <v>159</v>
      </c>
      <c r="C28" s="3"/>
      <c r="D28" s="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39" t="s">
        <v>149</v>
      </c>
      <c r="B29" s="42">
        <v>1</v>
      </c>
      <c r="C29" s="3"/>
      <c r="D29" s="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39" t="s">
        <v>150</v>
      </c>
      <c r="B30" s="84" t="s">
        <v>151</v>
      </c>
      <c r="C30" s="82"/>
      <c r="D30" s="82"/>
      <c r="E30" s="43"/>
      <c r="F30" s="4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39" t="s">
        <v>152</v>
      </c>
      <c r="B31" s="82" t="s">
        <v>153</v>
      </c>
      <c r="C31" s="82"/>
      <c r="D31" s="82"/>
      <c r="E31" s="43"/>
      <c r="F31" s="4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4"/>
      <c r="B32" s="2" t="s">
        <v>154</v>
      </c>
      <c r="C32" s="44"/>
      <c r="D32" s="4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6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6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6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6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6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6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6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6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6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6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5428571428571" defaultRowHeight="14.6"/>
  <cols>
    <col min="7" max="7" width="10.5714285714286" bestFit="1" customWidth="1"/>
    <col min="9" max="9" width="11.5714285714286" bestFit="1" customWidth="1"/>
  </cols>
  <sheetData>
    <row r="1" spans="11:19" ht="14.6">
      <c r="K1" s="79"/>
      <c r="L1" s="79"/>
      <c r="M1" s="79"/>
      <c r="N1" s="79"/>
      <c r="O1" s="79"/>
      <c r="P1" s="79"/>
      <c r="Q1" s="79"/>
      <c r="R1" s="79"/>
      <c r="S1" s="79"/>
    </row>
    <row r="3" spans="10:36" ht="14.6"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</row>
    <row r="4" spans="3:3" ht="14.6">
      <c r="C4" s="17" t="s">
        <v>123</v>
      </c>
    </row>
    <row r="5" spans="3:37" ht="15" thickBot="1">
      <c r="C5" s="18" t="s">
        <v>124</v>
      </c>
      <c r="D5" s="19" t="s">
        <v>125</v>
      </c>
      <c r="E5" s="20" t="s">
        <v>121</v>
      </c>
      <c r="F5" s="20" t="s">
        <v>2</v>
      </c>
      <c r="G5" s="20" t="s">
        <v>3</v>
      </c>
      <c r="H5" s="20" t="s">
        <v>120</v>
      </c>
      <c r="I5" s="21" t="s">
        <v>5</v>
      </c>
      <c r="J5" s="15" t="str">
        <f>Regions!C$3</f>
        <v>IE</v>
      </c>
      <c r="K5" s="15" t="str">
        <f>Regions!D$3</f>
        <v>National</v>
      </c>
      <c r="L5" s="15" t="str">
        <f>Regions!E$3</f>
        <v>IE-CW</v>
      </c>
      <c r="M5" s="15" t="str">
        <f>Regions!F$3</f>
        <v>IE-D</v>
      </c>
      <c r="N5" s="15" t="str">
        <f>Regions!G$3</f>
        <v>IE-KE</v>
      </c>
      <c r="O5" s="15" t="str">
        <f>Regions!H$3</f>
        <v>IE-KK</v>
      </c>
      <c r="P5" s="15" t="str">
        <f>Regions!I$3</f>
        <v>IE-LS</v>
      </c>
      <c r="Q5" s="15" t="str">
        <f>Regions!J$3</f>
        <v>IE-LD</v>
      </c>
      <c r="R5" s="15" t="str">
        <f>Regions!K$3</f>
        <v>IE-LH</v>
      </c>
      <c r="S5" s="15" t="str">
        <f>Regions!L$3</f>
        <v>IE-MH</v>
      </c>
      <c r="T5" s="15" t="str">
        <f>Regions!M$3</f>
        <v>IE-OY</v>
      </c>
      <c r="U5" s="15" t="str">
        <f>Regions!N$3</f>
        <v>IE-WH</v>
      </c>
      <c r="V5" s="15" t="str">
        <f>Regions!O$3</f>
        <v>IE-WX</v>
      </c>
      <c r="W5" s="15" t="str">
        <f>Regions!P$3</f>
        <v>IE-WW</v>
      </c>
      <c r="X5" s="15" t="str">
        <f>Regions!Q$3</f>
        <v>IE-CE</v>
      </c>
      <c r="Y5" s="15" t="str">
        <f>Regions!R$3</f>
        <v>IE-CO</v>
      </c>
      <c r="Z5" s="15" t="str">
        <f>Regions!S$3</f>
        <v>IE-KY</v>
      </c>
      <c r="AA5" s="15" t="str">
        <f>Regions!T$3</f>
        <v>IE-LK</v>
      </c>
      <c r="AB5" s="15" t="str">
        <f>Regions!U$3</f>
        <v>IE-TA</v>
      </c>
      <c r="AC5" s="15" t="str">
        <f>Regions!V$3</f>
        <v>IE-WD</v>
      </c>
      <c r="AD5" s="15" t="str">
        <f>Regions!W$3</f>
        <v>IE-G</v>
      </c>
      <c r="AE5" s="15" t="str">
        <f>Regions!X$3</f>
        <v>IE-LM</v>
      </c>
      <c r="AF5" s="15" t="str">
        <f>Regions!Y$3</f>
        <v>IE-MO</v>
      </c>
      <c r="AG5" s="15" t="str">
        <f>Regions!Z$3</f>
        <v>IE-RN</v>
      </c>
      <c r="AH5" s="15" t="str">
        <f>Regions!AA$3</f>
        <v>IE-SO</v>
      </c>
      <c r="AI5" s="15" t="str">
        <f>Regions!AB$3</f>
        <v>IE-CN</v>
      </c>
      <c r="AJ5" s="15" t="str">
        <f>Regions!AC$3</f>
        <v>IE-DL</v>
      </c>
      <c r="AK5" s="15" t="str">
        <f>Regions!AD$3</f>
        <v>IE-MN</v>
      </c>
    </row>
    <row r="6" spans="3:37" ht="14.6">
      <c r="C6" t="s">
        <v>126</v>
      </c>
      <c r="D6" s="22" t="s">
        <v>127</v>
      </c>
      <c r="G6" t="s">
        <v>6</v>
      </c>
      <c r="H6">
        <v>2018</v>
      </c>
      <c r="I6" t="s">
        <v>35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4.6">
      <c r="C7" t="s">
        <v>126</v>
      </c>
      <c r="D7" s="22" t="s">
        <v>127</v>
      </c>
      <c r="G7" t="s">
        <v>6</v>
      </c>
      <c r="H7">
        <v>2018</v>
      </c>
      <c r="I7" t="s">
        <v>37</v>
      </c>
      <c r="J7" s="23">
        <v>31.276118540281001</v>
      </c>
      <c r="K7" s="23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4.6">
      <c r="C8" t="s">
        <v>126</v>
      </c>
      <c r="D8" s="22" t="s">
        <v>127</v>
      </c>
      <c r="G8" t="s">
        <v>6</v>
      </c>
      <c r="H8">
        <v>2018</v>
      </c>
      <c r="I8" t="s">
        <v>39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1.1456149031137799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0.451316097288886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4.6">
      <c r="C9" t="s">
        <v>126</v>
      </c>
      <c r="D9" s="22" t="s">
        <v>127</v>
      </c>
      <c r="G9" t="s">
        <v>6</v>
      </c>
      <c r="H9">
        <v>2018</v>
      </c>
      <c r="I9" t="s">
        <v>41</v>
      </c>
      <c r="J9" s="23">
        <v>10.702591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0.080693470189707697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4.6">
      <c r="C10" t="s">
        <v>126</v>
      </c>
      <c r="D10" s="22" t="s">
        <v>127</v>
      </c>
      <c r="G10" t="s">
        <v>6</v>
      </c>
      <c r="H10">
        <v>2018</v>
      </c>
      <c r="I10" t="s">
        <v>43</v>
      </c>
      <c r="J10" s="23">
        <v>7.7105748259750104</v>
      </c>
      <c r="K10" s="24"/>
      <c r="L10" s="23">
        <v>0.092186243413538399</v>
      </c>
      <c r="M10" s="23">
        <v>2.1816898183696698</v>
      </c>
      <c r="N10" s="23">
        <v>0.360286094015421</v>
      </c>
      <c r="O10" s="23">
        <v>0.160679851514302</v>
      </c>
      <c r="P10" s="23">
        <v>0.13714428192223099</v>
      </c>
      <c r="Q10" s="23">
        <v>0.066182960848759104</v>
      </c>
      <c r="R10" s="23">
        <v>0.20869338502266699</v>
      </c>
      <c r="S10" s="23">
        <v>0.31582192194811698</v>
      </c>
      <c r="T10" s="23">
        <v>0.12623712012159899</v>
      </c>
      <c r="U10" s="23">
        <v>0.14373942295756001</v>
      </c>
      <c r="V10" s="23">
        <v>0.24243498799202201</v>
      </c>
      <c r="W10" s="23">
        <v>0.23061943578608199</v>
      </c>
      <c r="X10" s="23">
        <v>0.19239255398837901</v>
      </c>
      <c r="Y10" s="23">
        <v>0.879030450176013</v>
      </c>
      <c r="Z10" s="23">
        <v>0.23917223101039001</v>
      </c>
      <c r="AA10" s="23">
        <v>0.31558713298417801</v>
      </c>
      <c r="AB10" s="23">
        <v>0.25835367974707202</v>
      </c>
      <c r="AC10" s="23">
        <v>0.188116156376225</v>
      </c>
      <c r="AD10" s="23">
        <v>0.41785634797321203</v>
      </c>
      <c r="AE10" s="23">
        <v>0.051886741796237999</v>
      </c>
      <c r="AF10" s="23">
        <v>0.21132140218454701</v>
      </c>
      <c r="AG10" s="23">
        <v>0.104511854403208</v>
      </c>
      <c r="AH10" s="23">
        <v>0.106116515529162</v>
      </c>
      <c r="AI10" s="23">
        <v>0.123346787013801</v>
      </c>
      <c r="AJ10" s="23">
        <v>0.257769136188576</v>
      </c>
      <c r="AK10" s="23">
        <v>0.099398312692044299</v>
      </c>
    </row>
    <row r="11" spans="3:37" ht="14.6">
      <c r="C11" t="s">
        <v>126</v>
      </c>
      <c r="D11" s="22" t="s">
        <v>127</v>
      </c>
      <c r="G11" t="s">
        <v>6</v>
      </c>
      <c r="H11">
        <v>2018</v>
      </c>
      <c r="I11" t="s">
        <v>45</v>
      </c>
      <c r="J11" s="23">
        <v>3.5132998087277101</v>
      </c>
      <c r="K11" s="24"/>
      <c r="L11" s="23">
        <v>0.042004379525771102</v>
      </c>
      <c r="M11" s="23">
        <v>0.99408028513777102</v>
      </c>
      <c r="N11" s="23">
        <v>0.16416325549782501</v>
      </c>
      <c r="O11" s="23">
        <v>0.073213282321037701</v>
      </c>
      <c r="P11" s="23">
        <v>0.062489372105217399</v>
      </c>
      <c r="Q11" s="23">
        <v>0.030156063450376601</v>
      </c>
      <c r="R11" s="23">
        <v>0.095090501840783506</v>
      </c>
      <c r="S11" s="23">
        <v>0.143903291650118</v>
      </c>
      <c r="T11" s="23">
        <v>0.0575195572298293</v>
      </c>
      <c r="U11" s="23">
        <v>0.065494427922832596</v>
      </c>
      <c r="V11" s="23">
        <v>0.110464759912835</v>
      </c>
      <c r="W11" s="23">
        <v>0.105081039730871</v>
      </c>
      <c r="X11" s="23">
        <v>0.087663078095158206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0.085714550618035304</v>
      </c>
      <c r="AD11" s="23">
        <v>0.190394965426499</v>
      </c>
      <c r="AE11" s="23">
        <v>0.0236420350158753</v>
      </c>
      <c r="AF11" s="23">
        <v>0.096287949813282703</v>
      </c>
      <c r="AG11" s="23">
        <v>0.047620506430678201</v>
      </c>
      <c r="AH11" s="23">
        <v>0.048351665359049598</v>
      </c>
      <c r="AI11" s="23">
        <v>0.056202585799816303</v>
      </c>
      <c r="AJ11" s="23">
        <v>0.117451717583548</v>
      </c>
      <c r="AK11" s="23">
        <v>0.045290536808279797</v>
      </c>
    </row>
    <row r="12" spans="3:37" ht="14.6">
      <c r="C12" t="s">
        <v>126</v>
      </c>
      <c r="D12" s="22" t="s">
        <v>127</v>
      </c>
      <c r="G12" t="s">
        <v>6</v>
      </c>
      <c r="H12">
        <v>2018</v>
      </c>
      <c r="I12" t="s">
        <v>47</v>
      </c>
      <c r="J12" s="23">
        <v>20.831454920682301</v>
      </c>
      <c r="K12" s="24"/>
      <c r="L12" s="23">
        <v>0.24905712185126699</v>
      </c>
      <c r="M12" s="23">
        <v>5.8942133534813896</v>
      </c>
      <c r="N12" s="23">
        <v>0.97337535727524804</v>
      </c>
      <c r="O12" s="23">
        <v>0.434104481057138</v>
      </c>
      <c r="P12" s="23">
        <v>0.37051905869171597</v>
      </c>
      <c r="Q12" s="23">
        <v>0.17880474498396101</v>
      </c>
      <c r="R12" s="23">
        <v>0.56382136746783496</v>
      </c>
      <c r="S12" s="23">
        <v>0.85324768626358805</v>
      </c>
      <c r="T12" s="23">
        <v>0.34105146976474798</v>
      </c>
      <c r="U12" s="23">
        <v>0.38833697580863102</v>
      </c>
      <c r="V12" s="23">
        <v>0.654980158747549</v>
      </c>
      <c r="W12" s="23">
        <v>0.62305839562402099</v>
      </c>
      <c r="X12" s="23">
        <v>0.51978184583366205</v>
      </c>
      <c r="Y12" s="23">
        <v>2.3748531866991098</v>
      </c>
      <c r="Z12" s="23">
        <v>0.64616525499341604</v>
      </c>
      <c r="AA12" s="23">
        <v>0.85261336316465597</v>
      </c>
      <c r="AB12" s="23">
        <v>0.69798726485518303</v>
      </c>
      <c r="AC12" s="23">
        <v>0.50822841614896397</v>
      </c>
      <c r="AD12" s="23">
        <v>1.1289113811335301</v>
      </c>
      <c r="AE12" s="23">
        <v>0.140181030222055</v>
      </c>
      <c r="AF12" s="23">
        <v>0.57092141153381903</v>
      </c>
      <c r="AG12" s="23">
        <v>0.28235689722420099</v>
      </c>
      <c r="AH12" s="23">
        <v>0.28669216750725102</v>
      </c>
      <c r="AI12" s="23">
        <v>0.33324273368478402</v>
      </c>
      <c r="AJ12" s="23">
        <v>0.69640801907094396</v>
      </c>
      <c r="AK12" s="23">
        <v>0.268541777593654</v>
      </c>
    </row>
    <row r="13" spans="3:37" ht="14.6">
      <c r="C13" t="s">
        <v>126</v>
      </c>
      <c r="D13" s="22" t="s">
        <v>127</v>
      </c>
      <c r="G13" t="s">
        <v>6</v>
      </c>
      <c r="H13">
        <v>2018</v>
      </c>
      <c r="I13" t="s">
        <v>49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0.047489540821759602</v>
      </c>
      <c r="Y13" s="23">
        <v>0.00047056267691773199</v>
      </c>
      <c r="Z13" s="23">
        <v>0.047235778638893701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9.4112535383546506E-05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4.6">
      <c r="C14" t="s">
        <v>126</v>
      </c>
      <c r="D14" s="22" t="s">
        <v>127</v>
      </c>
      <c r="G14" t="s">
        <v>6</v>
      </c>
      <c r="H14">
        <v>2018</v>
      </c>
      <c r="I14" s="10" t="s">
        <v>51</v>
      </c>
      <c r="J14" s="23">
        <v>45.9683637522608</v>
      </c>
      <c r="K14" s="24"/>
      <c r="L14" s="23">
        <v>0</v>
      </c>
      <c r="M14" s="23">
        <v>40.4401628128524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2.39450762427477</v>
      </c>
      <c r="Y14" s="23">
        <v>2.2140070109418901</v>
      </c>
      <c r="Z14" s="23">
        <v>0.24127325087308299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0.68881548910784596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4.6">
      <c r="C15" t="s">
        <v>126</v>
      </c>
      <c r="D15" s="25" t="s">
        <v>127</v>
      </c>
      <c r="G15" t="s">
        <v>6</v>
      </c>
      <c r="H15">
        <v>2018</v>
      </c>
      <c r="I15" t="s">
        <v>128</v>
      </c>
      <c r="J15" s="24">
        <v>1.1544546193487999</v>
      </c>
      <c r="K15" s="24">
        <v>1.1544546193487999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4.6">
      <c r="C16" t="s">
        <v>126</v>
      </c>
      <c r="D16" s="25" t="s">
        <v>127</v>
      </c>
      <c r="G16" t="s">
        <v>6</v>
      </c>
      <c r="H16">
        <v>2018</v>
      </c>
      <c r="I16" t="s">
        <v>129</v>
      </c>
      <c r="J16" s="24">
        <v>2.0006897535500099</v>
      </c>
      <c r="K16" s="24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4.6">
      <c r="C17" t="s">
        <v>126</v>
      </c>
      <c r="D17" s="25" t="s">
        <v>127</v>
      </c>
      <c r="G17" t="s">
        <v>6</v>
      </c>
      <c r="H17">
        <v>2018</v>
      </c>
      <c r="I17" t="s">
        <v>130</v>
      </c>
      <c r="J17" s="24">
        <v>0.78876799986757495</v>
      </c>
      <c r="K17" s="24">
        <v>0.78876799986757495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4.6">
      <c r="C18" t="s">
        <v>126</v>
      </c>
      <c r="D18" s="25" t="s">
        <v>127</v>
      </c>
      <c r="G18" t="s">
        <v>6</v>
      </c>
      <c r="H18">
        <v>2018</v>
      </c>
      <c r="I18" t="s">
        <v>131</v>
      </c>
      <c r="J18" s="24">
        <v>1.05169316530962</v>
      </c>
      <c r="K18" s="24">
        <v>1.05169316530962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4.6">
      <c r="C19" t="s">
        <v>126</v>
      </c>
      <c r="D19" s="25" t="s">
        <v>127</v>
      </c>
      <c r="G19" t="s">
        <v>6</v>
      </c>
      <c r="H19">
        <v>2018</v>
      </c>
      <c r="I19" t="s">
        <v>132</v>
      </c>
      <c r="J19" s="24">
        <v>0.84878652127122001</v>
      </c>
      <c r="K19" s="24">
        <v>0.84878652127122001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4.6">
      <c r="C20" t="s">
        <v>126</v>
      </c>
      <c r="D20" s="25" t="s">
        <v>127</v>
      </c>
      <c r="G20" t="s">
        <v>6</v>
      </c>
      <c r="H20">
        <v>2018</v>
      </c>
      <c r="I20" t="s">
        <v>133</v>
      </c>
      <c r="J20" s="24">
        <v>9.2169270601308995</v>
      </c>
      <c r="K20" s="24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4.6">
      <c r="C21" t="s">
        <v>126</v>
      </c>
      <c r="D21" s="25" t="s">
        <v>127</v>
      </c>
      <c r="G21" t="s">
        <v>6</v>
      </c>
      <c r="H21">
        <v>2018</v>
      </c>
      <c r="I21" t="s">
        <v>134</v>
      </c>
      <c r="J21" s="24">
        <v>0</v>
      </c>
      <c r="K21" s="24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4.6">
      <c r="C22" t="s">
        <v>126</v>
      </c>
      <c r="D22" s="25" t="s">
        <v>127</v>
      </c>
      <c r="G22" t="s">
        <v>6</v>
      </c>
      <c r="H22">
        <v>2018</v>
      </c>
      <c r="I22" t="s">
        <v>53</v>
      </c>
      <c r="J22" s="24">
        <v>211.819885</v>
      </c>
      <c r="K22" s="24">
        <v>211.819885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4.6">
      <c r="C23" t="s">
        <v>126</v>
      </c>
      <c r="D23" s="25" t="s">
        <v>127</v>
      </c>
      <c r="G23" t="s">
        <v>6</v>
      </c>
      <c r="H23">
        <v>2018</v>
      </c>
      <c r="I23" t="s">
        <v>55</v>
      </c>
      <c r="J23" s="24">
        <v>788.06472099999996</v>
      </c>
      <c r="K23" s="24">
        <v>788.06472099999996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4.6">
      <c r="C24" t="s">
        <v>126</v>
      </c>
      <c r="D24" s="25" t="s">
        <v>127</v>
      </c>
      <c r="G24" t="s">
        <v>6</v>
      </c>
      <c r="H24">
        <v>2018</v>
      </c>
      <c r="I24" t="s">
        <v>57</v>
      </c>
      <c r="J24" s="24">
        <v>735.40672900000004</v>
      </c>
      <c r="K24" s="24">
        <v>735.40672900000004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4.6">
      <c r="C25" t="s">
        <v>126</v>
      </c>
      <c r="D25" s="22" t="s">
        <v>127</v>
      </c>
      <c r="G25" t="s">
        <v>6</v>
      </c>
      <c r="H25">
        <v>2018</v>
      </c>
      <c r="I25" t="s">
        <v>7</v>
      </c>
      <c r="J25" s="23">
        <v>1.8983540603270901</v>
      </c>
      <c r="K25" s="23">
        <v>1.8983540603270901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4.6">
      <c r="C26" t="s">
        <v>126</v>
      </c>
      <c r="D26" s="22" t="s">
        <v>127</v>
      </c>
      <c r="G26" t="s">
        <v>6</v>
      </c>
      <c r="H26">
        <v>2018</v>
      </c>
      <c r="I26" t="s">
        <v>9</v>
      </c>
      <c r="J26" s="23">
        <v>20.1128233846323</v>
      </c>
      <c r="K26" s="23">
        <v>20.1128233846323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4.6">
      <c r="C27" t="s">
        <v>126</v>
      </c>
      <c r="D27" s="22" t="s">
        <v>127</v>
      </c>
      <c r="G27" t="s">
        <v>6</v>
      </c>
      <c r="H27">
        <v>2018</v>
      </c>
      <c r="I27" t="s">
        <v>11</v>
      </c>
      <c r="J27" s="23">
        <v>0.42769784899188301</v>
      </c>
      <c r="K27" s="23">
        <v>0.42769784899188301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4.6">
      <c r="C28" t="s">
        <v>126</v>
      </c>
      <c r="D28" s="22" t="s">
        <v>127</v>
      </c>
      <c r="G28" t="s">
        <v>6</v>
      </c>
      <c r="H28">
        <v>2018</v>
      </c>
      <c r="I28" t="s">
        <v>13</v>
      </c>
      <c r="J28" s="23">
        <v>6.9295287156334302</v>
      </c>
      <c r="K28" s="23">
        <v>6.9295287156334302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4.6">
      <c r="C29" t="s">
        <v>126</v>
      </c>
      <c r="D29" s="22" t="s">
        <v>127</v>
      </c>
      <c r="G29" t="s">
        <v>6</v>
      </c>
      <c r="H29">
        <v>2018</v>
      </c>
      <c r="I29" t="s">
        <v>15</v>
      </c>
      <c r="J29" s="23">
        <v>1.09140526535876</v>
      </c>
      <c r="K29" s="23">
        <v>1.09140526535876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4.6">
      <c r="C30" t="s">
        <v>126</v>
      </c>
      <c r="D30" s="22" t="s">
        <v>127</v>
      </c>
      <c r="G30" t="s">
        <v>6</v>
      </c>
      <c r="H30">
        <v>2018</v>
      </c>
      <c r="I30" t="s">
        <v>17</v>
      </c>
      <c r="J30" s="23">
        <v>9.5100483128062994</v>
      </c>
      <c r="K30" s="23">
        <v>9.5100483128062994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4.6">
      <c r="C31" t="s">
        <v>126</v>
      </c>
      <c r="D31" s="22" t="s">
        <v>127</v>
      </c>
      <c r="G31" t="s">
        <v>6</v>
      </c>
      <c r="H31">
        <v>2018</v>
      </c>
      <c r="I31" t="s">
        <v>19</v>
      </c>
      <c r="J31" s="23">
        <v>1.9556249526505201</v>
      </c>
      <c r="K31" s="23">
        <v>1.9556249526505201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4.6">
      <c r="C32" t="s">
        <v>126</v>
      </c>
      <c r="D32" s="22" t="s">
        <v>127</v>
      </c>
      <c r="G32" t="s">
        <v>6</v>
      </c>
      <c r="H32">
        <v>2018</v>
      </c>
      <c r="I32" t="s">
        <v>21</v>
      </c>
      <c r="J32" s="23">
        <v>19.482476804508799</v>
      </c>
      <c r="K32" s="23">
        <v>19.482476804508799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4.6">
      <c r="C33" t="s">
        <v>126</v>
      </c>
      <c r="D33" s="22" t="s">
        <v>127</v>
      </c>
      <c r="G33" t="s">
        <v>6</v>
      </c>
      <c r="H33">
        <v>2018</v>
      </c>
      <c r="I33" t="s">
        <v>23</v>
      </c>
      <c r="J33" s="23">
        <v>20.3153817696899</v>
      </c>
      <c r="K33" s="23">
        <v>20.3153817696899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4.6">
      <c r="C34" t="s">
        <v>126</v>
      </c>
      <c r="D34" s="22" t="s">
        <v>127</v>
      </c>
      <c r="G34" t="s">
        <v>6</v>
      </c>
      <c r="H34">
        <v>2018</v>
      </c>
      <c r="I34" t="s">
        <v>25</v>
      </c>
      <c r="J34" s="23">
        <v>1.4729468330623701</v>
      </c>
      <c r="K34" s="23">
        <v>1.4729468330623701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4.6">
      <c r="C35" t="s">
        <v>126</v>
      </c>
      <c r="D35" s="22" t="s">
        <v>127</v>
      </c>
      <c r="G35" t="s">
        <v>6</v>
      </c>
      <c r="H35">
        <v>2018</v>
      </c>
      <c r="I35" t="s">
        <v>27</v>
      </c>
      <c r="J35" s="23">
        <v>4.65085642477431</v>
      </c>
      <c r="K35" s="23">
        <v>4.65085642477431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4.6">
      <c r="C36" t="s">
        <v>126</v>
      </c>
      <c r="D36" s="22" t="s">
        <v>127</v>
      </c>
      <c r="G36" t="s">
        <v>6</v>
      </c>
      <c r="H36">
        <v>2018</v>
      </c>
      <c r="I36" t="s">
        <v>29</v>
      </c>
      <c r="J36" s="23">
        <v>0.1947788154134</v>
      </c>
      <c r="K36" s="23">
        <v>0.1947788154134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4.6">
      <c r="C37" t="s">
        <v>126</v>
      </c>
      <c r="D37" s="22" t="s">
        <v>127</v>
      </c>
      <c r="G37" t="s">
        <v>6</v>
      </c>
      <c r="H37">
        <v>2018</v>
      </c>
      <c r="I37" t="s">
        <v>31</v>
      </c>
      <c r="J37" s="23">
        <v>4.6984287524850101</v>
      </c>
      <c r="K37" s="23">
        <v>4.6984287524850101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4.6">
      <c r="C38" t="s">
        <v>126</v>
      </c>
      <c r="D38" s="22" t="s">
        <v>127</v>
      </c>
      <c r="G38" t="s">
        <v>6</v>
      </c>
      <c r="H38">
        <v>2018</v>
      </c>
      <c r="I38" s="27" t="s">
        <v>33</v>
      </c>
      <c r="J38">
        <v>1.9571195447376</v>
      </c>
      <c r="K38">
        <v>1.9571195447376</v>
      </c>
    </row>
    <row r="39" spans="3:37" ht="14.6">
      <c r="C39" t="s">
        <v>126</v>
      </c>
      <c r="D39" s="22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6">
      <c r="C40" t="s">
        <v>126</v>
      </c>
      <c r="D40" s="22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6">
      <c r="C41" t="s">
        <v>126</v>
      </c>
      <c r="D41" s="22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6">
      <c r="C42" t="s">
        <v>126</v>
      </c>
      <c r="D42" s="22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6">
      <c r="C47" s="87" t="s">
        <v>191</v>
      </c>
      <c r="D47" s="87"/>
      <c r="E47" s="87"/>
      <c r="F47" s="87"/>
      <c r="G47" s="87"/>
    </row>
    <row r="48" spans="3:7" ht="14.6">
      <c r="C48" s="85"/>
      <c r="D48" s="86"/>
      <c r="E48" s="86"/>
      <c r="F48" s="65" t="s">
        <v>197</v>
      </c>
      <c r="G48" s="65" t="s">
        <v>192</v>
      </c>
    </row>
    <row r="49" spans="3:7" ht="32.15">
      <c r="C49" s="64" t="s">
        <v>120</v>
      </c>
      <c r="D49" s="63" t="s">
        <v>193</v>
      </c>
      <c r="E49" s="63" t="s">
        <v>194</v>
      </c>
      <c r="F49" s="62" t="s">
        <v>195</v>
      </c>
      <c r="G49" s="62" t="s">
        <v>196</v>
      </c>
    </row>
    <row r="50" spans="3:7" ht="14.6">
      <c r="C50" s="61">
        <v>2015</v>
      </c>
      <c r="D50" s="60">
        <v>1236</v>
      </c>
      <c r="E50" s="60">
        <v>23364</v>
      </c>
      <c r="F50" s="59">
        <v>24600</v>
      </c>
      <c r="G50" s="58">
        <v>5</v>
      </c>
    </row>
    <row r="51" spans="3:7" ht="14.6">
      <c r="C51" s="61">
        <v>2016</v>
      </c>
      <c r="D51" s="60">
        <v>1477</v>
      </c>
      <c r="E51" s="60">
        <v>23879</v>
      </c>
      <c r="F51" s="59">
        <v>25356</v>
      </c>
      <c r="G51" s="58">
        <v>6</v>
      </c>
    </row>
    <row r="52" spans="3:7" ht="14.6">
      <c r="C52" s="61">
        <v>2017</v>
      </c>
      <c r="D52" s="60">
        <v>1755</v>
      </c>
      <c r="E52" s="60">
        <v>23970</v>
      </c>
      <c r="F52" s="59">
        <v>25725</v>
      </c>
      <c r="G52" s="58">
        <v>7</v>
      </c>
    </row>
    <row r="53" spans="3:7" ht="14.6">
      <c r="C53" s="61">
        <v>2018</v>
      </c>
      <c r="D53" s="60">
        <v>2172</v>
      </c>
      <c r="E53" s="60">
        <v>24558</v>
      </c>
      <c r="F53" s="59">
        <v>26730</v>
      </c>
      <c r="G53" s="58">
        <v>8</v>
      </c>
    </row>
    <row r="54" spans="3:7" ht="14.6">
      <c r="C54" s="61">
        <v>2019</v>
      </c>
      <c r="D54" s="60">
        <v>2478</v>
      </c>
      <c r="E54" s="60">
        <v>24027</v>
      </c>
      <c r="F54" s="59">
        <v>26505</v>
      </c>
      <c r="G54" s="58">
        <v>9</v>
      </c>
    </row>
    <row r="55" spans="3:7" ht="14.6">
      <c r="C55" s="61">
        <v>2020</v>
      </c>
      <c r="D55" s="60">
        <v>3019</v>
      </c>
      <c r="E55" s="60">
        <v>24037</v>
      </c>
      <c r="F55" s="59">
        <v>27056</v>
      </c>
      <c r="G55" s="58">
        <v>11</v>
      </c>
    </row>
    <row r="56" spans="3:7" ht="14.6">
      <c r="C56" s="61">
        <v>2021</v>
      </c>
      <c r="D56" s="60">
        <v>4001</v>
      </c>
      <c r="E56" s="60">
        <v>24505</v>
      </c>
      <c r="F56" s="59">
        <v>28506</v>
      </c>
      <c r="G56" s="58">
        <v>14</v>
      </c>
    </row>
    <row r="57" spans="3:7" ht="14.6">
      <c r="C57" s="1">
        <v>2022</v>
      </c>
      <c r="D57" s="57">
        <v>5252</v>
      </c>
      <c r="E57" s="57">
        <v>24248</v>
      </c>
      <c r="F57" s="56">
        <v>29500</v>
      </c>
      <c r="G57" s="55">
        <v>18</v>
      </c>
    </row>
    <row r="59" spans="4:5" ht="14.6">
      <c r="D59" s="63" t="s">
        <v>193</v>
      </c>
      <c r="E59" s="10"/>
    </row>
    <row r="60" spans="3:5" ht="14.6">
      <c r="C60" s="64" t="s">
        <v>120</v>
      </c>
      <c r="D60" s="10" t="s">
        <v>197</v>
      </c>
      <c r="E60" s="10" t="s">
        <v>198</v>
      </c>
    </row>
    <row r="61" spans="3:5" ht="14.6">
      <c r="C61" s="61">
        <v>2015</v>
      </c>
      <c r="D61" s="60">
        <v>1236</v>
      </c>
      <c r="E61">
        <f>D61*3.6/1000</f>
        <v>4.4496000000000002</v>
      </c>
    </row>
    <row r="62" spans="3:5" ht="14.6">
      <c r="C62" s="61">
        <v>2016</v>
      </c>
      <c r="D62" s="60">
        <v>1477</v>
      </c>
      <c r="E62">
        <f t="shared" si="0" ref="E62:E68">D62*3.6/1000</f>
        <v>5.3171999999999997</v>
      </c>
    </row>
    <row r="63" spans="3:5" ht="14.6">
      <c r="C63" s="61">
        <v>2017</v>
      </c>
      <c r="D63" s="60">
        <v>1755</v>
      </c>
      <c r="E63">
        <f t="shared" si="0"/>
        <v>6.3179999999999996</v>
      </c>
    </row>
    <row r="64" spans="3:5" ht="14.6">
      <c r="C64" s="61">
        <v>2018</v>
      </c>
      <c r="D64" s="60">
        <v>2172</v>
      </c>
      <c r="E64">
        <f t="shared" si="0"/>
        <v>7.8191999999999995</v>
      </c>
    </row>
    <row r="65" spans="3:5" ht="14.6">
      <c r="C65" s="61">
        <v>2019</v>
      </c>
      <c r="D65" s="60">
        <v>2478</v>
      </c>
      <c r="E65">
        <f t="shared" si="0"/>
        <v>8.9208000000000016</v>
      </c>
    </row>
    <row r="66" spans="3:5" ht="14.6">
      <c r="C66" s="61">
        <v>2020</v>
      </c>
      <c r="D66" s="60">
        <v>3019</v>
      </c>
      <c r="E66">
        <f t="shared" si="0"/>
        <v>10.868399999999999</v>
      </c>
    </row>
    <row r="67" spans="3:5" ht="14.6">
      <c r="C67" s="61">
        <v>2021</v>
      </c>
      <c r="D67" s="60">
        <v>4001</v>
      </c>
      <c r="E67">
        <f t="shared" si="0"/>
        <v>14.403600000000001</v>
      </c>
    </row>
    <row r="68" spans="3:5" ht="14.6">
      <c r="C68" s="1">
        <v>2022</v>
      </c>
      <c r="D68" s="57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5428571428571" defaultRowHeight="14.6"/>
  <cols>
    <col min="4" max="4" width="11.1428571428571" bestFit="1" customWidth="1"/>
    <col min="27" max="27" width="9.14285714285714" customWidth="1"/>
  </cols>
  <sheetData>
    <row r="2" spans="2:2" ht="14.6">
      <c r="B2" t="s">
        <v>122</v>
      </c>
    </row>
    <row r="3" spans="2:32" ht="15" thickBot="1">
      <c r="B3" s="16" t="s">
        <v>121</v>
      </c>
      <c r="C3" s="16" t="s">
        <v>2</v>
      </c>
      <c r="D3" s="16" t="s">
        <v>3</v>
      </c>
      <c r="E3" s="16" t="s">
        <v>5</v>
      </c>
      <c r="F3" s="16" t="s">
        <v>120</v>
      </c>
      <c r="G3" s="15" t="str">
        <f>Regions!E$3</f>
        <v>IE-CW</v>
      </c>
      <c r="H3" s="15" t="str">
        <f>Regions!F$3</f>
        <v>IE-D</v>
      </c>
      <c r="I3" s="15" t="str">
        <f>Regions!G$3</f>
        <v>IE-KE</v>
      </c>
      <c r="J3" s="15" t="str">
        <f>Regions!H$3</f>
        <v>IE-KK</v>
      </c>
      <c r="K3" s="15" t="str">
        <f>Regions!I$3</f>
        <v>IE-LS</v>
      </c>
      <c r="L3" s="15" t="str">
        <f>Regions!J$3</f>
        <v>IE-LD</v>
      </c>
      <c r="M3" s="15" t="str">
        <f>Regions!K$3</f>
        <v>IE-LH</v>
      </c>
      <c r="N3" s="15" t="str">
        <f>Regions!L$3</f>
        <v>IE-MH</v>
      </c>
      <c r="O3" s="15" t="str">
        <f>Regions!M$3</f>
        <v>IE-OY</v>
      </c>
      <c r="P3" s="15" t="str">
        <f>Regions!N$3</f>
        <v>IE-WH</v>
      </c>
      <c r="Q3" s="15" t="str">
        <f>Regions!O$3</f>
        <v>IE-WX</v>
      </c>
      <c r="R3" s="15" t="str">
        <f>Regions!P$3</f>
        <v>IE-WW</v>
      </c>
      <c r="S3" s="15" t="str">
        <f>Regions!Q$3</f>
        <v>IE-CE</v>
      </c>
      <c r="T3" s="15" t="str">
        <f>Regions!R$3</f>
        <v>IE-CO</v>
      </c>
      <c r="U3" s="15" t="str">
        <f>Regions!S$3</f>
        <v>IE-KY</v>
      </c>
      <c r="V3" s="15" t="str">
        <f>Regions!T$3</f>
        <v>IE-LK</v>
      </c>
      <c r="W3" s="15" t="str">
        <f>Regions!U$3</f>
        <v>IE-TA</v>
      </c>
      <c r="X3" s="15" t="str">
        <f>Regions!V$3</f>
        <v>IE-WD</v>
      </c>
      <c r="Y3" s="15" t="str">
        <f>Regions!W$3</f>
        <v>IE-G</v>
      </c>
      <c r="Z3" s="15" t="str">
        <f>Regions!X$3</f>
        <v>IE-LM</v>
      </c>
      <c r="AA3" s="15" t="str">
        <f>Regions!Y$3</f>
        <v>IE-MO</v>
      </c>
      <c r="AB3" s="15" t="str">
        <f>Regions!Z$3</f>
        <v>IE-RN</v>
      </c>
      <c r="AC3" s="15" t="str">
        <f>Regions!AA$3</f>
        <v>IE-SO</v>
      </c>
      <c r="AD3" s="15" t="str">
        <f>Regions!AB$3</f>
        <v>IE-CN</v>
      </c>
      <c r="AE3" s="15" t="str">
        <f>Regions!AC$3</f>
        <v>IE-DL</v>
      </c>
      <c r="AF3" s="15" t="str">
        <f>Regions!AD$3</f>
        <v>IE-MN</v>
      </c>
    </row>
    <row r="4" spans="4:32" ht="14.6">
      <c r="D4" t="s">
        <v>6</v>
      </c>
      <c r="E4" t="str">
        <f>DEMANDS!$E$17</f>
        <v>TRAPS</v>
      </c>
      <c r="F4">
        <v>2020</v>
      </c>
      <c r="G4" s="12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2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2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2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2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2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2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2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2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2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2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2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2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2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2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2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2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2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2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2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2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2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2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2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2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2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6">
      <c r="D5" t="s">
        <v>6</v>
      </c>
      <c r="E5" t="str">
        <f>DEMANDS!$E$17</f>
        <v>TRAPS</v>
      </c>
      <c r="F5">
        <v>2021</v>
      </c>
      <c r="G5" s="12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2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2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2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2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2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2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2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2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2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2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2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2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2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2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2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2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2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2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2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2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2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2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2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2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2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6">
      <c r="D6" t="s">
        <v>6</v>
      </c>
      <c r="E6" t="str">
        <f>DEMANDS!$E$17</f>
        <v>TRAPS</v>
      </c>
      <c r="F6">
        <v>2022</v>
      </c>
      <c r="G6" s="12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2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2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2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2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2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2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2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2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2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2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2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2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2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2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2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2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2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2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2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2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2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2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2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2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2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6">
      <c r="D7" t="s">
        <v>6</v>
      </c>
      <c r="E7" t="str">
        <f>DEMANDS!$E$17</f>
        <v>TRAPS</v>
      </c>
      <c r="F7">
        <v>2023</v>
      </c>
      <c r="G7" s="12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2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2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2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2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2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2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2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2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2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2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2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2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2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2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2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2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2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2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2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2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2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2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2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2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2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4.6">
      <c r="D8" t="s">
        <v>6</v>
      </c>
      <c r="E8" t="str">
        <f>DEMANDS!$E$17</f>
        <v>TRAPS</v>
      </c>
      <c r="F8">
        <v>2024</v>
      </c>
      <c r="G8" s="12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2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2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2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2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2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2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2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2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2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2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2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2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2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2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2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2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2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2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2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2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2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2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2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2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2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4.6">
      <c r="D9" t="s">
        <v>6</v>
      </c>
      <c r="E9" t="str">
        <f>DEMANDS!$E$17</f>
        <v>TRAPS</v>
      </c>
      <c r="F9">
        <v>2025</v>
      </c>
      <c r="G9" s="12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2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2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2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2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2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2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2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2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2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2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2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2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2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2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2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2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2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2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2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2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2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2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2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2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2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4.6">
      <c r="D10" t="s">
        <v>6</v>
      </c>
      <c r="E10" t="str">
        <f>DEMANDS!$E$17</f>
        <v>TRAPS</v>
      </c>
      <c r="F10">
        <v>2026</v>
      </c>
      <c r="G10" s="12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2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2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2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2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2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2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2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2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2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2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2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2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2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2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2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2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2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2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2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2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2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2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2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2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2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4.6">
      <c r="D11" t="s">
        <v>6</v>
      </c>
      <c r="E11" t="str">
        <f>DEMANDS!$E$17</f>
        <v>TRAPS</v>
      </c>
      <c r="F11">
        <v>2027</v>
      </c>
      <c r="G11" s="12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2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2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2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2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2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2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2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2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2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2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2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2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2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2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2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2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2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2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2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2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2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2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2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2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2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4.6">
      <c r="D12" t="s">
        <v>6</v>
      </c>
      <c r="E12" t="str">
        <f>DEMANDS!$E$17</f>
        <v>TRAPS</v>
      </c>
      <c r="F12">
        <v>2028</v>
      </c>
      <c r="G12" s="12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2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2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2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2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2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2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2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2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2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2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2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2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2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2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2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2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2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2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2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2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2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2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2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2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2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4.6">
      <c r="D13" t="s">
        <v>6</v>
      </c>
      <c r="E13" t="str">
        <f>DEMANDS!$E$17</f>
        <v>TRAPS</v>
      </c>
      <c r="F13">
        <v>2029</v>
      </c>
      <c r="G13" s="12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2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2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2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2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2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2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2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2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2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2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2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2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2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2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2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2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2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2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2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2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2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2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2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2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2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4.6">
      <c r="D14" t="s">
        <v>6</v>
      </c>
      <c r="E14" t="str">
        <f>DEMANDS!$E$17</f>
        <v>TRAPS</v>
      </c>
      <c r="F14">
        <v>2030</v>
      </c>
      <c r="G14" s="12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2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2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2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2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2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2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2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2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2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2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2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2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2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2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2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2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2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2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2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2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2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2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2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2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2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4.6">
      <c r="D15" t="s">
        <v>6</v>
      </c>
      <c r="E15" t="str">
        <f>DEMANDS!$E$17</f>
        <v>TRAPS</v>
      </c>
      <c r="F15">
        <v>2031</v>
      </c>
      <c r="G15" s="12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2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2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2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2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2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2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2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2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2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2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2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2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2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2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2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2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2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2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2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2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2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2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2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2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2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4.6">
      <c r="D16" t="s">
        <v>6</v>
      </c>
      <c r="E16" t="str">
        <f>DEMANDS!$E$17</f>
        <v>TRAPS</v>
      </c>
      <c r="F16">
        <v>2032</v>
      </c>
      <c r="G16" s="12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2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2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2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2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2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2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2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2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2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2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2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2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2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2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2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2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2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2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2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2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2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2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2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2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2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4.6">
      <c r="D17" t="s">
        <v>6</v>
      </c>
      <c r="E17" t="str">
        <f>DEMANDS!$E$17</f>
        <v>TRAPS</v>
      </c>
      <c r="F17">
        <v>2033</v>
      </c>
      <c r="G17" s="12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2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2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2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2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2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2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2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2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2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2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2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2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2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2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2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2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2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2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2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2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2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2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2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2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2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4.6">
      <c r="D18" t="s">
        <v>6</v>
      </c>
      <c r="E18" t="str">
        <f>DEMANDS!$E$17</f>
        <v>TRAPS</v>
      </c>
      <c r="F18">
        <v>2034</v>
      </c>
      <c r="G18" s="12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2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2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2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2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2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2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2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2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2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2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2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2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2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2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2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2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2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2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2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2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2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2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2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2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2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4.6">
      <c r="D19" t="s">
        <v>6</v>
      </c>
      <c r="E19" t="str">
        <f>DEMANDS!$E$17</f>
        <v>TRAPS</v>
      </c>
      <c r="F19">
        <v>2035</v>
      </c>
      <c r="G19" s="12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2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2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2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2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2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2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2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2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2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2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2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2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2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2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2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2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2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2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2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2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2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2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2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2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2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4.6">
      <c r="D20" t="s">
        <v>6</v>
      </c>
      <c r="E20" t="str">
        <f>DEMANDS!$E$17</f>
        <v>TRAPS</v>
      </c>
      <c r="F20">
        <v>2036</v>
      </c>
      <c r="G20" s="12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2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2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2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2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2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2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2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2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2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2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2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2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2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2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2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2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2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2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2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2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2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2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2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2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2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4.6">
      <c r="D21" t="s">
        <v>6</v>
      </c>
      <c r="E21" t="str">
        <f>DEMANDS!$E$17</f>
        <v>TRAPS</v>
      </c>
      <c r="F21">
        <v>2037</v>
      </c>
      <c r="G21" s="12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2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2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2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2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2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2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2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2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2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2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2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2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2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2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2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2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2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2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2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2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2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2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2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2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2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4.6">
      <c r="D22" t="s">
        <v>6</v>
      </c>
      <c r="E22" t="str">
        <f>DEMANDS!$E$17</f>
        <v>TRAPS</v>
      </c>
      <c r="F22">
        <v>2038</v>
      </c>
      <c r="G22" s="12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2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2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2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2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2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2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2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2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2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2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2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2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2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2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2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2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2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2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2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2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2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2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2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2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2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4.6">
      <c r="D23" t="s">
        <v>6</v>
      </c>
      <c r="E23" t="str">
        <f>DEMANDS!$E$17</f>
        <v>TRAPS</v>
      </c>
      <c r="F23">
        <v>2039</v>
      </c>
      <c r="G23" s="12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2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2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2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2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2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2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2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2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2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2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2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2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2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2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2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2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2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2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2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2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2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2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2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2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2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4.6">
      <c r="D24" t="s">
        <v>6</v>
      </c>
      <c r="E24" t="str">
        <f>DEMANDS!$E$17</f>
        <v>TRAPS</v>
      </c>
      <c r="F24">
        <v>2040</v>
      </c>
      <c r="G24" s="12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2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2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2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2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2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2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2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2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2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2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2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2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2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2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2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2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2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2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2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2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2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2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2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2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2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4.6">
      <c r="D25" t="s">
        <v>6</v>
      </c>
      <c r="E25" t="str">
        <f>DEMANDS!$E$17</f>
        <v>TRAPS</v>
      </c>
      <c r="F25">
        <v>2045</v>
      </c>
      <c r="G25" s="12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2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2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2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2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2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2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2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2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2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2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2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2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2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2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2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2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2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2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2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2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2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2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2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2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2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4.6">
      <c r="D26" t="s">
        <v>6</v>
      </c>
      <c r="E26" t="str">
        <f>DEMANDS!$E$17</f>
        <v>TRAPS</v>
      </c>
      <c r="F26">
        <v>2050</v>
      </c>
      <c r="G26" s="12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2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2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2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2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2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2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2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2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2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2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2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2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2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2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2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2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2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2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2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2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2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2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2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2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2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4.6">
      <c r="D27" t="s">
        <v>6</v>
      </c>
      <c r="E27" t="str">
        <f>DEMANDS!$E$17</f>
        <v>TRAPS</v>
      </c>
      <c r="F27">
        <v>2055</v>
      </c>
      <c r="G27" s="12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2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2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2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2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2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2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2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2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2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2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2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2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2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2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2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2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2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2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2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2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2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2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2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2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2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6">
      <c r="D28" t="s">
        <v>6</v>
      </c>
      <c r="E28" t="str">
        <f>DEMANDS!$E$17</f>
        <v>TRAPS</v>
      </c>
      <c r="F28">
        <v>2060</v>
      </c>
      <c r="G28" s="12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2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2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2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2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2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2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2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2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2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2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2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2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2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2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2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2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2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2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2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2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2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2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2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2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2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6">
      <c r="D29" t="s">
        <v>6</v>
      </c>
      <c r="E29" t="str">
        <f>DEMANDS!$E$17</f>
        <v>TRAPS</v>
      </c>
      <c r="F29">
        <v>2065</v>
      </c>
      <c r="G29" s="12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2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2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2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2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2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2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2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2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2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2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2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2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2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2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2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2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2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2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2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2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2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2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2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2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2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6">
      <c r="D30" t="s">
        <v>6</v>
      </c>
      <c r="E30" t="str">
        <f>DEMANDS!$E$17</f>
        <v>TRAPS</v>
      </c>
      <c r="F30">
        <v>2070</v>
      </c>
      <c r="G30" s="12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2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2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2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2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2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2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2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2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2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2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2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2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2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2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2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2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2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2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2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2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2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2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2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2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2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6">
      <c r="D31" s="13" t="s">
        <v>6</v>
      </c>
      <c r="E31" s="13" t="str">
        <f>DEMANDS!$E$18</f>
        <v>TRAPM</v>
      </c>
      <c r="F31" s="13">
        <v>2020</v>
      </c>
      <c r="G31" s="14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4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4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4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4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4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4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4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4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4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4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4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4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4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4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4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4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4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4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4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4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4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4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4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4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4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6">
      <c r="D32" t="s">
        <v>6</v>
      </c>
      <c r="E32" t="str">
        <f>DEMANDS!$E$18</f>
        <v>TRAPM</v>
      </c>
      <c r="F32">
        <v>2021</v>
      </c>
      <c r="G32" s="12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2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2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2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2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2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2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2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2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2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2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2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2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2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2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2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2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2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2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2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2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2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2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2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2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2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6">
      <c r="D33" t="s">
        <v>6</v>
      </c>
      <c r="E33" t="str">
        <f>DEMANDS!$E$18</f>
        <v>TRAPM</v>
      </c>
      <c r="F33">
        <v>2022</v>
      </c>
      <c r="G33" s="12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2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2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2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2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2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2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2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2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2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2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2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2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2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2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2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2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2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2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2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2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2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2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2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2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2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6">
      <c r="D34" t="s">
        <v>6</v>
      </c>
      <c r="E34" t="str">
        <f>DEMANDS!$E$18</f>
        <v>TRAPM</v>
      </c>
      <c r="F34">
        <v>2023</v>
      </c>
      <c r="G34" s="12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2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2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2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2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2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2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2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2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2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2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2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2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2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2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2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2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2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2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2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2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2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2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2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2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2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4.6">
      <c r="D35" t="s">
        <v>6</v>
      </c>
      <c r="E35" t="str">
        <f>DEMANDS!$E$18</f>
        <v>TRAPM</v>
      </c>
      <c r="F35">
        <v>2024</v>
      </c>
      <c r="G35" s="12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2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2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2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2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2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2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2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2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2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2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2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2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2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2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2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2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2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2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2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2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2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2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2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2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2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4.6">
      <c r="D36" t="s">
        <v>6</v>
      </c>
      <c r="E36" t="str">
        <f>DEMANDS!$E$18</f>
        <v>TRAPM</v>
      </c>
      <c r="F36">
        <v>2025</v>
      </c>
      <c r="G36" s="12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2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2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2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2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2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2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2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2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2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2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2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2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2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2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2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2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2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2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2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2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2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2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2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2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2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4.6">
      <c r="D37" t="s">
        <v>6</v>
      </c>
      <c r="E37" t="str">
        <f>DEMANDS!$E$18</f>
        <v>TRAPM</v>
      </c>
      <c r="F37">
        <v>2026</v>
      </c>
      <c r="G37" s="12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2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2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2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2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2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2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2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2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2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2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2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2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2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2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2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2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2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2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2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2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2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2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2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2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2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4.6">
      <c r="D38" t="s">
        <v>6</v>
      </c>
      <c r="E38" t="str">
        <f>DEMANDS!$E$18</f>
        <v>TRAPM</v>
      </c>
      <c r="F38">
        <v>2027</v>
      </c>
      <c r="G38" s="12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2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2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2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2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2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2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2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2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2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2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2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2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2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2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2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2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2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2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2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2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2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2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2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2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2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4.6">
      <c r="D39" t="s">
        <v>6</v>
      </c>
      <c r="E39" t="str">
        <f>DEMANDS!$E$18</f>
        <v>TRAPM</v>
      </c>
      <c r="F39">
        <v>2028</v>
      </c>
      <c r="G39" s="12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2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2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2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2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2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2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2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2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2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2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2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2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2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2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2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2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2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2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2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2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2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2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2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2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2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4.6">
      <c r="D40" t="s">
        <v>6</v>
      </c>
      <c r="E40" t="str">
        <f>DEMANDS!$E$18</f>
        <v>TRAPM</v>
      </c>
      <c r="F40">
        <v>2029</v>
      </c>
      <c r="G40" s="12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2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2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2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2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2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2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2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2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2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2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2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2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2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2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2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2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2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2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2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2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2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2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2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2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2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4.6">
      <c r="D41" t="s">
        <v>6</v>
      </c>
      <c r="E41" t="str">
        <f>DEMANDS!$E$18</f>
        <v>TRAPM</v>
      </c>
      <c r="F41">
        <v>2030</v>
      </c>
      <c r="G41" s="12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2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2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2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2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2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2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2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2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2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2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2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2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2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2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2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2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2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2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2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2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2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2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2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2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2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4.6">
      <c r="D42" t="s">
        <v>6</v>
      </c>
      <c r="E42" t="str">
        <f>DEMANDS!$E$18</f>
        <v>TRAPM</v>
      </c>
      <c r="F42">
        <v>2031</v>
      </c>
      <c r="G42" s="12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2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2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2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2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2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2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2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2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2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2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2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2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2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2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2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2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2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2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2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2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2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2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2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2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2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4.6">
      <c r="D43" t="s">
        <v>6</v>
      </c>
      <c r="E43" t="str">
        <f>DEMANDS!$E$18</f>
        <v>TRAPM</v>
      </c>
      <c r="F43">
        <v>2032</v>
      </c>
      <c r="G43" s="12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2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2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2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2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2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2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2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2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2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2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2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2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2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2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2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2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2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2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2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2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2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2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2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2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2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4.6">
      <c r="D44" t="s">
        <v>6</v>
      </c>
      <c r="E44" t="str">
        <f>DEMANDS!$E$18</f>
        <v>TRAPM</v>
      </c>
      <c r="F44">
        <v>2033</v>
      </c>
      <c r="G44" s="12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2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2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2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2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2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2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2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2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2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2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2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2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2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2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2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2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2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2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2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2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2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2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2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2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2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4.6">
      <c r="D45" t="s">
        <v>6</v>
      </c>
      <c r="E45" t="str">
        <f>DEMANDS!$E$18</f>
        <v>TRAPM</v>
      </c>
      <c r="F45">
        <v>2034</v>
      </c>
      <c r="G45" s="12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2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2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2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2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2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2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2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2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2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2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2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2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2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2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2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2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2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2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2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2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2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2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2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2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2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4.6">
      <c r="D46" t="s">
        <v>6</v>
      </c>
      <c r="E46" t="str">
        <f>DEMANDS!$E$18</f>
        <v>TRAPM</v>
      </c>
      <c r="F46">
        <v>2035</v>
      </c>
      <c r="G46" s="12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2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2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2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2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2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2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2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2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2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2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2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2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2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2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2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2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2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2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2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2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2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2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2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2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2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4.6">
      <c r="D47" t="s">
        <v>6</v>
      </c>
      <c r="E47" t="str">
        <f>DEMANDS!$E$18</f>
        <v>TRAPM</v>
      </c>
      <c r="F47">
        <v>2036</v>
      </c>
      <c r="G47" s="12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2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2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2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2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2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2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2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2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2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2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2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2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2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2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2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2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2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2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2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2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2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2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2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2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2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4.6">
      <c r="D48" t="s">
        <v>6</v>
      </c>
      <c r="E48" t="str">
        <f>DEMANDS!$E$18</f>
        <v>TRAPM</v>
      </c>
      <c r="F48">
        <v>2037</v>
      </c>
      <c r="G48" s="12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2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2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2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2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2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2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2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2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2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2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2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2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2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2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2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2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2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2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2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2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2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2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2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2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2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4.6">
      <c r="D49" t="s">
        <v>6</v>
      </c>
      <c r="E49" t="str">
        <f>DEMANDS!$E$18</f>
        <v>TRAPM</v>
      </c>
      <c r="F49">
        <v>2038</v>
      </c>
      <c r="G49" s="12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2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2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2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2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2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2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2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2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2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2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2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2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2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2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2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2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2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2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2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2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2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2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2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2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2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4.6">
      <c r="D50" t="s">
        <v>6</v>
      </c>
      <c r="E50" t="str">
        <f>DEMANDS!$E$18</f>
        <v>TRAPM</v>
      </c>
      <c r="F50">
        <v>2039</v>
      </c>
      <c r="G50" s="12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2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2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2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2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2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2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2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2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2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2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2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2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2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2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2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2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2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2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2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2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2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2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2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2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2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4.6">
      <c r="D51" t="s">
        <v>6</v>
      </c>
      <c r="E51" t="str">
        <f>DEMANDS!$E$18</f>
        <v>TRAPM</v>
      </c>
      <c r="F51">
        <v>2040</v>
      </c>
      <c r="G51" s="12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2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2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2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2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2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2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2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2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2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2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2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2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2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2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2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2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2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2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2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2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2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2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2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2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2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4.6">
      <c r="D52" t="s">
        <v>6</v>
      </c>
      <c r="E52" t="str">
        <f>DEMANDS!$E$18</f>
        <v>TRAPM</v>
      </c>
      <c r="F52">
        <v>2045</v>
      </c>
      <c r="G52" s="12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2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2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2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2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2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2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2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2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2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2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2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2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2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2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2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2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2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2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2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2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2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2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2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2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2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4.6">
      <c r="D53" t="s">
        <v>6</v>
      </c>
      <c r="E53" t="str">
        <f>DEMANDS!$E$18</f>
        <v>TRAPM</v>
      </c>
      <c r="F53">
        <v>2050</v>
      </c>
      <c r="G53" s="12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2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2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2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2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2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2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2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2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2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2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2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2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2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2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2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2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2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2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2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2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2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2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2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2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2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4.6">
      <c r="D54" t="s">
        <v>6</v>
      </c>
      <c r="E54" t="str">
        <f>DEMANDS!$E$18</f>
        <v>TRAPM</v>
      </c>
      <c r="F54">
        <v>2055</v>
      </c>
      <c r="G54" s="12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2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2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2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2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2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2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2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2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2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2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2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2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2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2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2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2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2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2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2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2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2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2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2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2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2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6">
      <c r="D55" t="s">
        <v>6</v>
      </c>
      <c r="E55" t="str">
        <f>DEMANDS!$E$18</f>
        <v>TRAPM</v>
      </c>
      <c r="F55">
        <v>2060</v>
      </c>
      <c r="G55" s="12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2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2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2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2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2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2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2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2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2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2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2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2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2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2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2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2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2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2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2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2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2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2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2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2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2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6">
      <c r="D56" t="s">
        <v>6</v>
      </c>
      <c r="E56" t="str">
        <f>DEMANDS!$E$18</f>
        <v>TRAPM</v>
      </c>
      <c r="F56">
        <v>2065</v>
      </c>
      <c r="G56" s="12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2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2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2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2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2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2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2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2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2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2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2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2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2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2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2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2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2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2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2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2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2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2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2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2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2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6">
      <c r="D57" t="s">
        <v>6</v>
      </c>
      <c r="E57" t="str">
        <f>DEMANDS!$E$18</f>
        <v>TRAPM</v>
      </c>
      <c r="F57">
        <v>2070</v>
      </c>
      <c r="G57" s="11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1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1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1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1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1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1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1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1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1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1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1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1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1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1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1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1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1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1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1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1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1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1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1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1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1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6">
      <c r="D58" s="13" t="s">
        <v>6</v>
      </c>
      <c r="E58" s="13" t="str">
        <f>DEMANDS!$E$19</f>
        <v>TRAPL</v>
      </c>
      <c r="F58" s="13">
        <v>2020</v>
      </c>
      <c r="G58" s="14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4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4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4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4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4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4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4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4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4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4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4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4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4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4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4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4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4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4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4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4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4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4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4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4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4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6">
      <c r="D59" t="s">
        <v>6</v>
      </c>
      <c r="E59" t="str">
        <f>DEMANDS!$E$19</f>
        <v>TRAPL</v>
      </c>
      <c r="F59">
        <v>2021</v>
      </c>
      <c r="G59" s="12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2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2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2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2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2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2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2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2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2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2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2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2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2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2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2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2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2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2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2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2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2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2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2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2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2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6">
      <c r="D60" t="s">
        <v>6</v>
      </c>
      <c r="E60" t="str">
        <f>DEMANDS!$E$19</f>
        <v>TRAPL</v>
      </c>
      <c r="F60">
        <v>2022</v>
      </c>
      <c r="G60" s="12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2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2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2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2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2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2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2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2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2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2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2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2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2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2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2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2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2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2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2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2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2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2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2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2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2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6">
      <c r="D61" t="s">
        <v>6</v>
      </c>
      <c r="E61" t="str">
        <f>DEMANDS!$E$19</f>
        <v>TRAPL</v>
      </c>
      <c r="F61">
        <v>2023</v>
      </c>
      <c r="G61" s="12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2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2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2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2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2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2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2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2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2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2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2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2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2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2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2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2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2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2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2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2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2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2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2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2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2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4.6">
      <c r="D62" t="s">
        <v>6</v>
      </c>
      <c r="E62" t="str">
        <f>DEMANDS!$E$19</f>
        <v>TRAPL</v>
      </c>
      <c r="F62">
        <v>2024</v>
      </c>
      <c r="G62" s="12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2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2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2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2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2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2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2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2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2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2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2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2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2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2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2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2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2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2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2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2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2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2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2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2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2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4.6">
      <c r="D63" t="s">
        <v>6</v>
      </c>
      <c r="E63" t="str">
        <f>DEMANDS!$E$19</f>
        <v>TRAPL</v>
      </c>
      <c r="F63">
        <v>2025</v>
      </c>
      <c r="G63" s="12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2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2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2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2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2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2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2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2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2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2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2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2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2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2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2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2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2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2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2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2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2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2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2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2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2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4.6">
      <c r="D64" t="s">
        <v>6</v>
      </c>
      <c r="E64" t="str">
        <f>DEMANDS!$E$19</f>
        <v>TRAPL</v>
      </c>
      <c r="F64">
        <v>2026</v>
      </c>
      <c r="G64" s="12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2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2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2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2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2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2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2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2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2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2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2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2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2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2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2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2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2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2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2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2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2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2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2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2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2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4.6">
      <c r="D65" t="s">
        <v>6</v>
      </c>
      <c r="E65" t="str">
        <f>DEMANDS!$E$19</f>
        <v>TRAPL</v>
      </c>
      <c r="F65">
        <v>2027</v>
      </c>
      <c r="G65" s="12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2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2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2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2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2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2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2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2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2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2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2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2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2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2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2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2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2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2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2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2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2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2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2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2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2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4.6">
      <c r="D66" t="s">
        <v>6</v>
      </c>
      <c r="E66" t="str">
        <f>DEMANDS!$E$19</f>
        <v>TRAPL</v>
      </c>
      <c r="F66">
        <v>2028</v>
      </c>
      <c r="G66" s="12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2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2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2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2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2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2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2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2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2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2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2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2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2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2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2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2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2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2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2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2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2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2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2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2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2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4.6">
      <c r="D67" t="s">
        <v>6</v>
      </c>
      <c r="E67" t="str">
        <f>DEMANDS!$E$19</f>
        <v>TRAPL</v>
      </c>
      <c r="F67">
        <v>2029</v>
      </c>
      <c r="G67" s="12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2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2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2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2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2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2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2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2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2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2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2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2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2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2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2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2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2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2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2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2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2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2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2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2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2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4.6">
      <c r="D68" t="s">
        <v>6</v>
      </c>
      <c r="E68" t="str">
        <f>DEMANDS!$E$19</f>
        <v>TRAPL</v>
      </c>
      <c r="F68">
        <v>2030</v>
      </c>
      <c r="G68" s="12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2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2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2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2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2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2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2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2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2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2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2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2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2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2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2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2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2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2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2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2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2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2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2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2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2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4.6">
      <c r="D69" t="s">
        <v>6</v>
      </c>
      <c r="E69" t="str">
        <f>DEMANDS!$E$19</f>
        <v>TRAPL</v>
      </c>
      <c r="F69">
        <v>2031</v>
      </c>
      <c r="G69" s="12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2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2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2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2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2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2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2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2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2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2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2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2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2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2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2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2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2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2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2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2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2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2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2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2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2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4.6">
      <c r="D70" t="s">
        <v>6</v>
      </c>
      <c r="E70" t="str">
        <f>DEMANDS!$E$19</f>
        <v>TRAPL</v>
      </c>
      <c r="F70">
        <v>2032</v>
      </c>
      <c r="G70" s="12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2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2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2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2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2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2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2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2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2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2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2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2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2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2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2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2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2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2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2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2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2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2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2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2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2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4.6">
      <c r="D71" t="s">
        <v>6</v>
      </c>
      <c r="E71" t="str">
        <f>DEMANDS!$E$19</f>
        <v>TRAPL</v>
      </c>
      <c r="F71">
        <v>2033</v>
      </c>
      <c r="G71" s="12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2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2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2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2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2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2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2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2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2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2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2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2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2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2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2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2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2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2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2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2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2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2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2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2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2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4.6">
      <c r="D72" t="s">
        <v>6</v>
      </c>
      <c r="E72" t="str">
        <f>DEMANDS!$E$19</f>
        <v>TRAPL</v>
      </c>
      <c r="F72">
        <v>2034</v>
      </c>
      <c r="G72" s="12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2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2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2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2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2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2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2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2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2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2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2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2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2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2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2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2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2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2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2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2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2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2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2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2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2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4.6">
      <c r="D73" t="s">
        <v>6</v>
      </c>
      <c r="E73" t="str">
        <f>DEMANDS!$E$19</f>
        <v>TRAPL</v>
      </c>
      <c r="F73">
        <v>2035</v>
      </c>
      <c r="G73" s="12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2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2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2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2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2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2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2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2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2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2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2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2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2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2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2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2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2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2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2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2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2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2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2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2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2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4.6">
      <c r="D74" t="s">
        <v>6</v>
      </c>
      <c r="E74" t="str">
        <f>DEMANDS!$E$19</f>
        <v>TRAPL</v>
      </c>
      <c r="F74">
        <v>2036</v>
      </c>
      <c r="G74" s="12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2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2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2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2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2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2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2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2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2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2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2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2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2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2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2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2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2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2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2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2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2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2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2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2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2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4.6">
      <c r="D75" t="s">
        <v>6</v>
      </c>
      <c r="E75" t="str">
        <f>DEMANDS!$E$19</f>
        <v>TRAPL</v>
      </c>
      <c r="F75">
        <v>2037</v>
      </c>
      <c r="G75" s="12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2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2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2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2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2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2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2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2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2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2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2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2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2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2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2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2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2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2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2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2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2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2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2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2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2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4.6">
      <c r="D76" t="s">
        <v>6</v>
      </c>
      <c r="E76" t="str">
        <f>DEMANDS!$E$19</f>
        <v>TRAPL</v>
      </c>
      <c r="F76">
        <v>2038</v>
      </c>
      <c r="G76" s="12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2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2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2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2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2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2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2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2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2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2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2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2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2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2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2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2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2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2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2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2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2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2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2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2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2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4.6">
      <c r="D77" t="s">
        <v>6</v>
      </c>
      <c r="E77" t="str">
        <f>DEMANDS!$E$19</f>
        <v>TRAPL</v>
      </c>
      <c r="F77">
        <v>2039</v>
      </c>
      <c r="G77" s="12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2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2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2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2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2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2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2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2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2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2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2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2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2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2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2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2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2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2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2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2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2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2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2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2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2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4.6">
      <c r="D78" t="s">
        <v>6</v>
      </c>
      <c r="E78" t="str">
        <f>DEMANDS!$E$19</f>
        <v>TRAPL</v>
      </c>
      <c r="F78">
        <v>2040</v>
      </c>
      <c r="G78" s="12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2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2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2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2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2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2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2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2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2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2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2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2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2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2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2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2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2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2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2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2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2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2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2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2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2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4.6">
      <c r="D79" t="s">
        <v>6</v>
      </c>
      <c r="E79" t="str">
        <f>DEMANDS!$E$19</f>
        <v>TRAPL</v>
      </c>
      <c r="F79">
        <v>2045</v>
      </c>
      <c r="G79" s="12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2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2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2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2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2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2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2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2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2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2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2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2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2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2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2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2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2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2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2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2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2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2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2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2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2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4.6">
      <c r="D80" t="s">
        <v>6</v>
      </c>
      <c r="E80" t="str">
        <f>DEMANDS!$E$19</f>
        <v>TRAPL</v>
      </c>
      <c r="F80">
        <v>2050</v>
      </c>
      <c r="G80" s="12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2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2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2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2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2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2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2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2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2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2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2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2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2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2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2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2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2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2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2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2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2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2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2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2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2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4.6">
      <c r="D81" t="s">
        <v>6</v>
      </c>
      <c r="E81" t="str">
        <f>DEMANDS!$E$19</f>
        <v>TRAPL</v>
      </c>
      <c r="F81">
        <v>2055</v>
      </c>
      <c r="G81" s="12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2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2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2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2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2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2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2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2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2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2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2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2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2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2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2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2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2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2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2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2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2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2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2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2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2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6">
      <c r="D82" t="s">
        <v>6</v>
      </c>
      <c r="E82" t="str">
        <f>DEMANDS!$E$19</f>
        <v>TRAPL</v>
      </c>
      <c r="F82">
        <v>2060</v>
      </c>
      <c r="G82" s="12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2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2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2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2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2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2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2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2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2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2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2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2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2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2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2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2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2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2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2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2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2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2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2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2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2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6">
      <c r="D83" t="s">
        <v>6</v>
      </c>
      <c r="E83" t="str">
        <f>DEMANDS!$E$19</f>
        <v>TRAPL</v>
      </c>
      <c r="F83">
        <v>2065</v>
      </c>
      <c r="G83" s="12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2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2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2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2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2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2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2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2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2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2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2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2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2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2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2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2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2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2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2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2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2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2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2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2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2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6">
      <c r="D84" t="s">
        <v>6</v>
      </c>
      <c r="E84" t="str">
        <f>DEMANDS!$E$19</f>
        <v>TRAPL</v>
      </c>
      <c r="F84">
        <v>2070</v>
      </c>
      <c r="G84" s="11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1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1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1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1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1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1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1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1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1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1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1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1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1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1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1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1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1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1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1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1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1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1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1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1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1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6">
      <c r="D85" s="13" t="s">
        <v>6</v>
      </c>
      <c r="E85" s="13" t="str">
        <f>DEMANDS!$E$20</f>
        <v>TRAF</v>
      </c>
      <c r="F85" s="13">
        <v>2020</v>
      </c>
      <c r="G85" s="14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4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4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4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4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4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4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4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4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4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4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4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4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4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4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4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4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4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4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4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14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4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4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4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4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4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6">
      <c r="D86" t="s">
        <v>6</v>
      </c>
      <c r="E86" t="str">
        <f>DEMANDS!$E$20</f>
        <v>TRAF</v>
      </c>
      <c r="F86">
        <v>2021</v>
      </c>
      <c r="G86" s="12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2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2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2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2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2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2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2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2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2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2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2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2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2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2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2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2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2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2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2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2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2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2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2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2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2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6">
      <c r="D87" t="s">
        <v>6</v>
      </c>
      <c r="E87" t="str">
        <f>DEMANDS!$E$20</f>
        <v>TRAF</v>
      </c>
      <c r="F87">
        <v>2022</v>
      </c>
      <c r="G87" s="12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2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2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2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2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2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2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2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2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2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2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2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2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2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2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2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2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2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2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2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2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2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2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2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2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2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6">
      <c r="D88" t="s">
        <v>6</v>
      </c>
      <c r="E88" t="str">
        <f>DEMANDS!$E$20</f>
        <v>TRAF</v>
      </c>
      <c r="F88">
        <v>2023</v>
      </c>
      <c r="G88" s="12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2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2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2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2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2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2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2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2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2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2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2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2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2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2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2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2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2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2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2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2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2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2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2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2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2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6">
      <c r="D89" t="s">
        <v>6</v>
      </c>
      <c r="E89" t="str">
        <f>DEMANDS!$E$20</f>
        <v>TRAF</v>
      </c>
      <c r="F89">
        <v>2024</v>
      </c>
      <c r="G89" s="12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2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2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2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2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2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2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2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2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2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2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2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2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2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2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2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2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2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2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2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2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2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2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2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2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2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6">
      <c r="D90" t="s">
        <v>6</v>
      </c>
      <c r="E90" t="str">
        <f>DEMANDS!$E$20</f>
        <v>TRAF</v>
      </c>
      <c r="F90">
        <v>2025</v>
      </c>
      <c r="G90" s="12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2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2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2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2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2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2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2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2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2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2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2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2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2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2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2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2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2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2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2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2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2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2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2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2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2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6">
      <c r="D91" t="s">
        <v>6</v>
      </c>
      <c r="E91" t="str">
        <f>DEMANDS!$E$20</f>
        <v>TRAF</v>
      </c>
      <c r="F91">
        <v>2026</v>
      </c>
      <c r="G91" s="12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2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2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2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2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2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2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2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2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2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2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2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2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2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2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2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2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2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2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2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2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2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2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2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2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2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6">
      <c r="D92" t="s">
        <v>6</v>
      </c>
      <c r="E92" t="str">
        <f>DEMANDS!$E$20</f>
        <v>TRAF</v>
      </c>
      <c r="F92">
        <v>2027</v>
      </c>
      <c r="G92" s="12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2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2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2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2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2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2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2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2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2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2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2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2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2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2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2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2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2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2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2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2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2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2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2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2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2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6">
      <c r="D93" t="s">
        <v>6</v>
      </c>
      <c r="E93" t="str">
        <f>DEMANDS!$E$20</f>
        <v>TRAF</v>
      </c>
      <c r="F93">
        <v>2028</v>
      </c>
      <c r="G93" s="12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2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2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2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2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2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2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2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2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2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2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2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2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2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2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2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2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2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2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2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2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2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2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2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2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2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6">
      <c r="D94" t="s">
        <v>6</v>
      </c>
      <c r="E94" t="str">
        <f>DEMANDS!$E$20</f>
        <v>TRAF</v>
      </c>
      <c r="F94">
        <v>2029</v>
      </c>
      <c r="G94" s="12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2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2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2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2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2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2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2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2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2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2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2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2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2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2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2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2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2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2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2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2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2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2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2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2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2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6">
      <c r="D95" t="s">
        <v>6</v>
      </c>
      <c r="E95" t="str">
        <f>DEMANDS!$E$20</f>
        <v>TRAF</v>
      </c>
      <c r="F95">
        <v>2030</v>
      </c>
      <c r="G95" s="12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2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2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2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2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2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2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2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2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2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2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2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2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2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2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2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2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2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2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2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2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2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2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2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2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2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6">
      <c r="D96" t="s">
        <v>6</v>
      </c>
      <c r="E96" t="str">
        <f>DEMANDS!$E$20</f>
        <v>TRAF</v>
      </c>
      <c r="F96">
        <v>2031</v>
      </c>
      <c r="G96" s="12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2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2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2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2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2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2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2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2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2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2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2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2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2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2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2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2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2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2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2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2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2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2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2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2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2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6">
      <c r="D97" t="s">
        <v>6</v>
      </c>
      <c r="E97" t="str">
        <f>DEMANDS!$E$20</f>
        <v>TRAF</v>
      </c>
      <c r="F97">
        <v>2032</v>
      </c>
      <c r="G97" s="12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2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2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2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2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2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2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2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2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2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2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2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2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2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2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2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2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2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2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2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2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2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2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2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2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2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6">
      <c r="D98" t="s">
        <v>6</v>
      </c>
      <c r="E98" t="str">
        <f>DEMANDS!$E$20</f>
        <v>TRAF</v>
      </c>
      <c r="F98">
        <v>2033</v>
      </c>
      <c r="G98" s="12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2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2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2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2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2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2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2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2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2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2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2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2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2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2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2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2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2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2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2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2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2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2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2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2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2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6">
      <c r="D99" t="s">
        <v>6</v>
      </c>
      <c r="E99" t="str">
        <f>DEMANDS!$E$20</f>
        <v>TRAF</v>
      </c>
      <c r="F99">
        <v>2034</v>
      </c>
      <c r="G99" s="12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2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2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2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2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2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2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2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2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2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2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2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2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2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2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2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2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2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2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2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2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2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2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2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2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2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6">
      <c r="D100" t="s">
        <v>6</v>
      </c>
      <c r="E100" t="str">
        <f>DEMANDS!$E$20</f>
        <v>TRAF</v>
      </c>
      <c r="F100">
        <v>2035</v>
      </c>
      <c r="G100" s="12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2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2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2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2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2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2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2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2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2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2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2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2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2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2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2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2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2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2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2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2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2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2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2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2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2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6">
      <c r="D101" t="s">
        <v>6</v>
      </c>
      <c r="E101" t="str">
        <f>DEMANDS!$E$20</f>
        <v>TRAF</v>
      </c>
      <c r="F101">
        <v>2036</v>
      </c>
      <c r="G101" s="12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2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2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2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2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2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2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2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2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2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2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2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2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2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2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2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2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2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2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2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2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2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2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2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2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2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6">
      <c r="D102" t="s">
        <v>6</v>
      </c>
      <c r="E102" t="str">
        <f>DEMANDS!$E$20</f>
        <v>TRAF</v>
      </c>
      <c r="F102">
        <v>2037</v>
      </c>
      <c r="G102" s="12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2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2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2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2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2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2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2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2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2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2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2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2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2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2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2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2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2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2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2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2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2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2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2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2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2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6">
      <c r="D103" t="s">
        <v>6</v>
      </c>
      <c r="E103" t="str">
        <f>DEMANDS!$E$20</f>
        <v>TRAF</v>
      </c>
      <c r="F103">
        <v>2038</v>
      </c>
      <c r="G103" s="12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2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2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2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2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2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2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2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2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2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2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2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2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2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2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2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2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2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2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2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2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2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2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2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2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2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6">
      <c r="D104" t="s">
        <v>6</v>
      </c>
      <c r="E104" t="str">
        <f>DEMANDS!$E$20</f>
        <v>TRAF</v>
      </c>
      <c r="F104">
        <v>2039</v>
      </c>
      <c r="G104" s="12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2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2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2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2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2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2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2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2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2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2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2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2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2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2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2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2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2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2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2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2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2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2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2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2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2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6">
      <c r="D105" t="s">
        <v>6</v>
      </c>
      <c r="E105" t="str">
        <f>DEMANDS!$E$20</f>
        <v>TRAF</v>
      </c>
      <c r="F105">
        <v>2040</v>
      </c>
      <c r="G105" s="12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2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2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2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2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2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2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2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2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2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2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2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2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2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2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2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2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2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2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2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2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2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2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2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2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2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6">
      <c r="D106" t="s">
        <v>6</v>
      </c>
      <c r="E106" t="str">
        <f>DEMANDS!$E$20</f>
        <v>TRAF</v>
      </c>
      <c r="F106">
        <v>2045</v>
      </c>
      <c r="G106" s="12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2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2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2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2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2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2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2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2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2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2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2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2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2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2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2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2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2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2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2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2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2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2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2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2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2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6">
      <c r="D107" t="s">
        <v>6</v>
      </c>
      <c r="E107" t="str">
        <f>DEMANDS!$E$20</f>
        <v>TRAF</v>
      </c>
      <c r="F107">
        <v>2050</v>
      </c>
      <c r="G107" s="12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2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2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2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2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2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2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2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2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2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2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2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2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2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2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2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2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2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2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2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2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2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2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2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2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2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6">
      <c r="D108" t="s">
        <v>6</v>
      </c>
      <c r="E108" t="str">
        <f>DEMANDS!$E$20</f>
        <v>TRAF</v>
      </c>
      <c r="F108">
        <v>2055</v>
      </c>
      <c r="G108" s="12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2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2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2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2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2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2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2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2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2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2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2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2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2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2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2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2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2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2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2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2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2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2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2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2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2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6">
      <c r="D109" t="s">
        <v>6</v>
      </c>
      <c r="E109" t="str">
        <f>DEMANDS!$E$20</f>
        <v>TRAF</v>
      </c>
      <c r="F109">
        <v>2060</v>
      </c>
      <c r="G109" s="12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2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2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2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2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2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2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2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2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2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2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2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2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2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2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2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2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2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2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2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2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2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2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2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2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2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6">
      <c r="D110" t="s">
        <v>6</v>
      </c>
      <c r="E110" t="str">
        <f>DEMANDS!$E$20</f>
        <v>TRAF</v>
      </c>
      <c r="F110">
        <v>2065</v>
      </c>
      <c r="G110" s="12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2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2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2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2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2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2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2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2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2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2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2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2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2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2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2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2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2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2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2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2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2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2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2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2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2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6">
      <c r="D111" t="s">
        <v>6</v>
      </c>
      <c r="E111" t="str">
        <f>DEMANDS!$E$20</f>
        <v>TRAF</v>
      </c>
      <c r="F111">
        <v>2070</v>
      </c>
      <c r="G111" s="11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1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1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1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1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1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1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1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1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1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1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1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1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1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1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1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1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1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1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1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1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1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1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1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1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1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6">
      <c r="D112" s="13" t="s">
        <v>6</v>
      </c>
      <c r="E112" s="13" t="str">
        <f>DEMANDS!$E$21</f>
        <v>TTURS</v>
      </c>
      <c r="F112" s="13">
        <v>2020</v>
      </c>
      <c r="G112" s="14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14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4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4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14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14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14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14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4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14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14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4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4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14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4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4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4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4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14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4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14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14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14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14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14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4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4.6">
      <c r="D113" t="s">
        <v>6</v>
      </c>
      <c r="E113" t="str">
        <f>DEMANDS!$E$21</f>
        <v>TTURS</v>
      </c>
      <c r="F113">
        <v>2021</v>
      </c>
      <c r="G113" s="12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2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2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2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2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2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2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2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2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2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2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2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2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2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2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2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2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2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2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2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2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2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2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2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2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2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4.6">
      <c r="D114" t="s">
        <v>6</v>
      </c>
      <c r="E114" t="str">
        <f>DEMANDS!$E$21</f>
        <v>TTURS</v>
      </c>
      <c r="F114">
        <v>2022</v>
      </c>
      <c r="G114" s="12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2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2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2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2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2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2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2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2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2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2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2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2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2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2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2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2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2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2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2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2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2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2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2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2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2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4.6">
      <c r="D115" t="s">
        <v>6</v>
      </c>
      <c r="E115" t="str">
        <f>DEMANDS!$E$21</f>
        <v>TTURS</v>
      </c>
      <c r="F115">
        <v>2023</v>
      </c>
      <c r="G115" s="12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2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2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2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2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2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2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2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2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2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2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2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2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2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2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2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2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2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2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2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2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2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2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2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2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2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4.6">
      <c r="D116" t="s">
        <v>6</v>
      </c>
      <c r="E116" t="str">
        <f>DEMANDS!$E$21</f>
        <v>TTURS</v>
      </c>
      <c r="F116">
        <v>2024</v>
      </c>
      <c r="G116" s="12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2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2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2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2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2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2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2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2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2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2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2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2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2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2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2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2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2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2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2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2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2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2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2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2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2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4.6">
      <c r="D117" t="s">
        <v>6</v>
      </c>
      <c r="E117" t="str">
        <f>DEMANDS!$E$21</f>
        <v>TTURS</v>
      </c>
      <c r="F117">
        <v>2025</v>
      </c>
      <c r="G117" s="12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2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2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2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2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2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2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2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2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2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2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2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2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2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2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2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2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2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2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2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2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2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2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2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2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2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4.6">
      <c r="D118" t="s">
        <v>6</v>
      </c>
      <c r="E118" t="str">
        <f>DEMANDS!$E$21</f>
        <v>TTURS</v>
      </c>
      <c r="F118">
        <v>2026</v>
      </c>
      <c r="G118" s="12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2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2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2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2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2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2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2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2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2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2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2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2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2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2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2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2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2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2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2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2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2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2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2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2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2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4.6">
      <c r="D119" t="s">
        <v>6</v>
      </c>
      <c r="E119" t="str">
        <f>DEMANDS!$E$21</f>
        <v>TTURS</v>
      </c>
      <c r="F119">
        <v>2027</v>
      </c>
      <c r="G119" s="12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2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2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2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2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2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2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2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2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2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2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2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2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2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2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2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2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2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2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2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2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2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2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2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2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2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4.6">
      <c r="D120" t="s">
        <v>6</v>
      </c>
      <c r="E120" t="str">
        <f>DEMANDS!$E$21</f>
        <v>TTURS</v>
      </c>
      <c r="F120">
        <v>2028</v>
      </c>
      <c r="G120" s="12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2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2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2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2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2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2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2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2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2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2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2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2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2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2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2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2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2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2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2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2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2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2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2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2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2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4.6">
      <c r="D121" t="s">
        <v>6</v>
      </c>
      <c r="E121" t="str">
        <f>DEMANDS!$E$21</f>
        <v>TTURS</v>
      </c>
      <c r="F121">
        <v>2029</v>
      </c>
      <c r="G121" s="12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2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2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2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2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2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2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2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2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2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2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2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2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2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2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2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2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2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2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2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2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2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2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2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2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2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4.6">
      <c r="D122" t="s">
        <v>6</v>
      </c>
      <c r="E122" t="str">
        <f>DEMANDS!$E$21</f>
        <v>TTURS</v>
      </c>
      <c r="F122">
        <v>2030</v>
      </c>
      <c r="G122" s="12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2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2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2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2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2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2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2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2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2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2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2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2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2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2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2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2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2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2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2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2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2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2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2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2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2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6">
      <c r="D123" t="s">
        <v>6</v>
      </c>
      <c r="E123" t="str">
        <f>DEMANDS!$E$21</f>
        <v>TTURS</v>
      </c>
      <c r="F123">
        <v>2031</v>
      </c>
      <c r="G123" s="12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2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2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2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2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2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2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2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2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2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2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2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2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2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2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2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2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2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2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2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2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2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2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2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2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2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6">
      <c r="D124" t="s">
        <v>6</v>
      </c>
      <c r="E124" t="str">
        <f>DEMANDS!$E$21</f>
        <v>TTURS</v>
      </c>
      <c r="F124">
        <v>2032</v>
      </c>
      <c r="G124" s="12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2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2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2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2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2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2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2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2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2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2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2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2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2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2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2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2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2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2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2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2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2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2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2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2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2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6">
      <c r="D125" t="s">
        <v>6</v>
      </c>
      <c r="E125" t="str">
        <f>DEMANDS!$E$21</f>
        <v>TTURS</v>
      </c>
      <c r="F125">
        <v>2033</v>
      </c>
      <c r="G125" s="12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2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2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2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2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2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2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2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2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2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2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2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2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2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2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2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2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2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2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2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2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2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2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2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2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2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6">
      <c r="D126" t="s">
        <v>6</v>
      </c>
      <c r="E126" t="str">
        <f>DEMANDS!$E$21</f>
        <v>TTURS</v>
      </c>
      <c r="F126">
        <v>2034</v>
      </c>
      <c r="G126" s="12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2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2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2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2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2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2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2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2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2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2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2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2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2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2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2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2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2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2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2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2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2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2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2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2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2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6">
      <c r="D127" t="s">
        <v>6</v>
      </c>
      <c r="E127" t="str">
        <f>DEMANDS!$E$21</f>
        <v>TTURS</v>
      </c>
      <c r="F127">
        <v>2035</v>
      </c>
      <c r="G127" s="12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2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2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2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2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2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2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2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2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2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2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2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2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2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2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2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2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2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2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2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2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2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2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2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2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2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6">
      <c r="D128" t="s">
        <v>6</v>
      </c>
      <c r="E128" t="str">
        <f>DEMANDS!$E$21</f>
        <v>TTURS</v>
      </c>
      <c r="F128">
        <v>2036</v>
      </c>
      <c r="G128" s="12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2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2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2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2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2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2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2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2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2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2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2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2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2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2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2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2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2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2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2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2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2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2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2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2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2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6">
      <c r="D129" t="s">
        <v>6</v>
      </c>
      <c r="E129" t="str">
        <f>DEMANDS!$E$21</f>
        <v>TTURS</v>
      </c>
      <c r="F129">
        <v>2037</v>
      </c>
      <c r="G129" s="12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2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2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2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2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2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2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2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2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2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2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2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2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2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2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2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2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2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2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2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2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2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2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2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2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2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6">
      <c r="D130" t="s">
        <v>6</v>
      </c>
      <c r="E130" t="str">
        <f>DEMANDS!$E$21</f>
        <v>TTURS</v>
      </c>
      <c r="F130">
        <v>2038</v>
      </c>
      <c r="G130" s="12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2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2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2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2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2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2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2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2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2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2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2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2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2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2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2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2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2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2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2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2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2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2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2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2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2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6">
      <c r="D131" t="s">
        <v>6</v>
      </c>
      <c r="E131" t="str">
        <f>DEMANDS!$E$21</f>
        <v>TTURS</v>
      </c>
      <c r="F131">
        <v>2039</v>
      </c>
      <c r="G131" s="12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2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2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2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2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2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2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2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2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2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2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2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2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2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2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2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2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2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2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2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2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2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2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2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2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2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6">
      <c r="D132" t="s">
        <v>6</v>
      </c>
      <c r="E132" t="str">
        <f>DEMANDS!$E$21</f>
        <v>TTURS</v>
      </c>
      <c r="F132">
        <v>2040</v>
      </c>
      <c r="G132" s="12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2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2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2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2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2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2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2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2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2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2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2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2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2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2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2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2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2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2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2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2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2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2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2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2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2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6">
      <c r="D133" t="s">
        <v>6</v>
      </c>
      <c r="E133" t="str">
        <f>DEMANDS!$E$21</f>
        <v>TTURS</v>
      </c>
      <c r="F133">
        <v>2045</v>
      </c>
      <c r="G133" s="12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2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2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2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2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2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2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2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2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2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2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2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2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2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2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2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2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2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2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2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2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2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2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2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2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2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6">
      <c r="D134" t="s">
        <v>6</v>
      </c>
      <c r="E134" t="str">
        <f>DEMANDS!$E$21</f>
        <v>TTURS</v>
      </c>
      <c r="F134">
        <v>2050</v>
      </c>
      <c r="G134" s="12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2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2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2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2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2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2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2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2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2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2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2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2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2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2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2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2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2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2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2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2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2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2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2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2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2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6">
      <c r="D135" t="s">
        <v>6</v>
      </c>
      <c r="E135" t="str">
        <f>DEMANDS!$E$21</f>
        <v>TTURS</v>
      </c>
      <c r="F135">
        <v>2055</v>
      </c>
      <c r="G135" s="12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2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2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2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2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2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2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2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2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2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2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2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2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2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2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2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2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2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2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2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2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2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2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2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2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2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6">
      <c r="D136" t="s">
        <v>6</v>
      </c>
      <c r="E136" t="str">
        <f>DEMANDS!$E$21</f>
        <v>TTURS</v>
      </c>
      <c r="F136">
        <v>2060</v>
      </c>
      <c r="G136" s="12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2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2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2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2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2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2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2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2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2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2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2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2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2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2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2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2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2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2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2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2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2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2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2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2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2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6">
      <c r="D137" t="s">
        <v>6</v>
      </c>
      <c r="E137" t="str">
        <f>DEMANDS!$E$21</f>
        <v>TTURS</v>
      </c>
      <c r="F137">
        <v>2065</v>
      </c>
      <c r="G137" s="12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2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2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2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2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2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2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2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2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2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2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2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2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2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2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2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2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2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2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2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2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2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2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2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2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2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6">
      <c r="D138" t="s">
        <v>6</v>
      </c>
      <c r="E138" t="str">
        <f>DEMANDS!$E$21</f>
        <v>TTURS</v>
      </c>
      <c r="F138">
        <v>2070</v>
      </c>
      <c r="G138" s="11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1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1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1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1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1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1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1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1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1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1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1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1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1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1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1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1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1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1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1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1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1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1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1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1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1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6">
      <c r="D139" s="13" t="s">
        <v>6</v>
      </c>
      <c r="E139" s="13" t="str">
        <f>DEMANDS!$E$22</f>
        <v>TNAV</v>
      </c>
      <c r="F139" s="13">
        <v>2020</v>
      </c>
      <c r="G139" s="14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4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4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4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4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4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4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4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4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4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4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4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4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4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4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4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4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4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4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4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4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4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4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4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4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4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6">
      <c r="D140" t="s">
        <v>6</v>
      </c>
      <c r="E140" t="str">
        <f>DEMANDS!$E$22</f>
        <v>TNAV</v>
      </c>
      <c r="F140">
        <v>2021</v>
      </c>
      <c r="G140" s="12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2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2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2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2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2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2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2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2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2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2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2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2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2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2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2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2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2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2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2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2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2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2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2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2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2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6">
      <c r="D141" t="s">
        <v>6</v>
      </c>
      <c r="E141" t="str">
        <f>DEMANDS!$E$22</f>
        <v>TNAV</v>
      </c>
      <c r="F141">
        <v>2022</v>
      </c>
      <c r="G141" s="12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2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2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2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2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2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2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2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2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2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2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2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2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2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2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2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2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2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2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2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2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2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2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2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2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2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6">
      <c r="D142" t="s">
        <v>6</v>
      </c>
      <c r="E142" t="str">
        <f>DEMANDS!$E$22</f>
        <v>TNAV</v>
      </c>
      <c r="F142">
        <v>2023</v>
      </c>
      <c r="G142" s="12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2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2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2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2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2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2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2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2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2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2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2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2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2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2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2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2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2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2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2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2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2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2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2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2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2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6">
      <c r="D143" t="s">
        <v>6</v>
      </c>
      <c r="E143" t="str">
        <f>DEMANDS!$E$22</f>
        <v>TNAV</v>
      </c>
      <c r="F143">
        <v>2024</v>
      </c>
      <c r="G143" s="12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2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2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2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2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2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2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2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2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2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2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2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2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2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2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2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2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2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2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2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2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2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2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2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2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2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6">
      <c r="D144" t="s">
        <v>6</v>
      </c>
      <c r="E144" t="str">
        <f>DEMANDS!$E$22</f>
        <v>TNAV</v>
      </c>
      <c r="F144">
        <v>2025</v>
      </c>
      <c r="G144" s="12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2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2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2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2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2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2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2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2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2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2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2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2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2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2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2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2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2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2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2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2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2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2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2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2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2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6">
      <c r="D145" t="s">
        <v>6</v>
      </c>
      <c r="E145" t="str">
        <f>DEMANDS!$E$22</f>
        <v>TNAV</v>
      </c>
      <c r="F145">
        <v>2026</v>
      </c>
      <c r="G145" s="12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2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2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2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2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2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2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2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2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2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2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2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2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2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2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2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2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2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2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2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2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2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2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2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2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2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6">
      <c r="D146" t="s">
        <v>6</v>
      </c>
      <c r="E146" t="str">
        <f>DEMANDS!$E$22</f>
        <v>TNAV</v>
      </c>
      <c r="F146">
        <v>2027</v>
      </c>
      <c r="G146" s="12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2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2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2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2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2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2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2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2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2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2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2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2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2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2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2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2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2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2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2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2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2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2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2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2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2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6">
      <c r="D147" t="s">
        <v>6</v>
      </c>
      <c r="E147" t="str">
        <f>DEMANDS!$E$22</f>
        <v>TNAV</v>
      </c>
      <c r="F147">
        <v>2028</v>
      </c>
      <c r="G147" s="12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2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2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2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2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2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2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2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2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2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2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2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2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2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2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2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2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2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2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2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2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2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2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2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2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2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6">
      <c r="D148" t="s">
        <v>6</v>
      </c>
      <c r="E148" t="str">
        <f>DEMANDS!$E$22</f>
        <v>TNAV</v>
      </c>
      <c r="F148">
        <v>2029</v>
      </c>
      <c r="G148" s="12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2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2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2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2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2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2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2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2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2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2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2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2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2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2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2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2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2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2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2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2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2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2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2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2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2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6">
      <c r="D149" t="s">
        <v>6</v>
      </c>
      <c r="E149" t="str">
        <f>DEMANDS!$E$22</f>
        <v>TNAV</v>
      </c>
      <c r="F149">
        <v>2030</v>
      </c>
      <c r="G149" s="12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2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2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2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2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2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2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2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2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2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2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2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2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2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2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2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2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2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2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2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2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2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2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2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2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2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6">
      <c r="D150" t="s">
        <v>6</v>
      </c>
      <c r="E150" t="str">
        <f>DEMANDS!$E$22</f>
        <v>TNAV</v>
      </c>
      <c r="F150">
        <v>2031</v>
      </c>
      <c r="G150" s="12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2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2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2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2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2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2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2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2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2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2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2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2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2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2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2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2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2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2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2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2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2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2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2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2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2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6">
      <c r="D151" t="s">
        <v>6</v>
      </c>
      <c r="E151" t="str">
        <f>DEMANDS!$E$22</f>
        <v>TNAV</v>
      </c>
      <c r="F151">
        <v>2032</v>
      </c>
      <c r="G151" s="12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2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2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2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2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2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2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2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2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2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2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2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2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2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2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2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2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2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2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2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2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2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2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2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2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2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6">
      <c r="D152" t="s">
        <v>6</v>
      </c>
      <c r="E152" t="str">
        <f>DEMANDS!$E$22</f>
        <v>TNAV</v>
      </c>
      <c r="F152">
        <v>2033</v>
      </c>
      <c r="G152" s="12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2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2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2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2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2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2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2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2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2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2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2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2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2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2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2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2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2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2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2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2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2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2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2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2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2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6">
      <c r="D153" t="s">
        <v>6</v>
      </c>
      <c r="E153" t="str">
        <f>DEMANDS!$E$22</f>
        <v>TNAV</v>
      </c>
      <c r="F153">
        <v>2034</v>
      </c>
      <c r="G153" s="12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2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2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2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2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2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2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2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2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2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2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2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2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2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2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2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2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2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2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2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2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2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2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2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2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2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6">
      <c r="D154" t="s">
        <v>6</v>
      </c>
      <c r="E154" t="str">
        <f>DEMANDS!$E$22</f>
        <v>TNAV</v>
      </c>
      <c r="F154">
        <v>2035</v>
      </c>
      <c r="G154" s="12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2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2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2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2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2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2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2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2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2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2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2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2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2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2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2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2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2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2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2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2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2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2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2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2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2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6">
      <c r="D155" t="s">
        <v>6</v>
      </c>
      <c r="E155" t="str">
        <f>DEMANDS!$E$22</f>
        <v>TNAV</v>
      </c>
      <c r="F155">
        <v>2036</v>
      </c>
      <c r="G155" s="12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2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2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2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2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2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2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2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2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2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2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2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2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2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2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2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2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2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2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2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2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2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2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2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2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2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6">
      <c r="D156" t="s">
        <v>6</v>
      </c>
      <c r="E156" t="str">
        <f>DEMANDS!$E$22</f>
        <v>TNAV</v>
      </c>
      <c r="F156">
        <v>2037</v>
      </c>
      <c r="G156" s="12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2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2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2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2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2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2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2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2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2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2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2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2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2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2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2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2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2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2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2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2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2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2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2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2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2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6">
      <c r="D157" t="s">
        <v>6</v>
      </c>
      <c r="E157" t="str">
        <f>DEMANDS!$E$22</f>
        <v>TNAV</v>
      </c>
      <c r="F157">
        <v>2038</v>
      </c>
      <c r="G157" s="12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2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2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2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2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2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2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2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2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2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2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2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2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2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2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2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2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2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2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2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2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2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2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2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2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2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6">
      <c r="D158" t="s">
        <v>6</v>
      </c>
      <c r="E158" t="str">
        <f>DEMANDS!$E$22</f>
        <v>TNAV</v>
      </c>
      <c r="F158">
        <v>2039</v>
      </c>
      <c r="G158" s="12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2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2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2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2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2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2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2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2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2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2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2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2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2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2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2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2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2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2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2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2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2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2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2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2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2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6">
      <c r="D159" t="s">
        <v>6</v>
      </c>
      <c r="E159" t="str">
        <f>DEMANDS!$E$22</f>
        <v>TNAV</v>
      </c>
      <c r="F159">
        <v>2040</v>
      </c>
      <c r="G159" s="12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2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2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2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2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2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2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2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2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2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2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2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2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2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2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2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2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2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2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2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2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2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2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2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2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2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6">
      <c r="D160" t="s">
        <v>6</v>
      </c>
      <c r="E160" t="str">
        <f>DEMANDS!$E$22</f>
        <v>TNAV</v>
      </c>
      <c r="F160">
        <v>2045</v>
      </c>
      <c r="G160" s="12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2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2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2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2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2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2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2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2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2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2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2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2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2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2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2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2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2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2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2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2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2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2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2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2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2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6">
      <c r="D161" t="s">
        <v>6</v>
      </c>
      <c r="E161" t="str">
        <f>DEMANDS!$E$22</f>
        <v>TNAV</v>
      </c>
      <c r="F161">
        <v>2050</v>
      </c>
      <c r="G161" s="12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2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2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2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2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2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2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2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2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2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2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2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2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2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2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2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2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2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2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2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2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2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2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2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2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2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6">
      <c r="D162" t="s">
        <v>6</v>
      </c>
      <c r="E162" t="str">
        <f>DEMANDS!$E$22</f>
        <v>TNAV</v>
      </c>
      <c r="F162">
        <v>2055</v>
      </c>
      <c r="G162" s="12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2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2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2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2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2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2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2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2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2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2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2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2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2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2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2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2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2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2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2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2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2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2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2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2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2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6">
      <c r="D163" t="s">
        <v>6</v>
      </c>
      <c r="E163" t="str">
        <f>DEMANDS!$E$22</f>
        <v>TNAV</v>
      </c>
      <c r="F163">
        <v>2060</v>
      </c>
      <c r="G163" s="12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2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2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2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2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2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2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2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2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2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2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2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2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2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2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2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2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2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2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2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2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2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2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2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2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2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6">
      <c r="D164" t="s">
        <v>6</v>
      </c>
      <c r="E164" t="str">
        <f>DEMANDS!$E$22</f>
        <v>TNAV</v>
      </c>
      <c r="F164">
        <v>2065</v>
      </c>
      <c r="G164" s="12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2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2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2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2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2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2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2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2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2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2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2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2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2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2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2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2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2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2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2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2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2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2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2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2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2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6">
      <c r="D165" t="s">
        <v>6</v>
      </c>
      <c r="E165" t="str">
        <f>DEMANDS!$E$22</f>
        <v>TNAV</v>
      </c>
      <c r="F165">
        <v>2070</v>
      </c>
      <c r="G165" s="11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1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1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1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1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1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1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1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1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1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1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1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1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1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1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1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1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1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1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1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1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1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1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1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1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1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6">
      <c r="D166" s="13" t="s">
        <v>6</v>
      </c>
      <c r="E166" s="13" t="str">
        <f>DEMANDS!$E$23</f>
        <v>TOTH</v>
      </c>
      <c r="F166" s="13">
        <v>2020</v>
      </c>
      <c r="G166" s="14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4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4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4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4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4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4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4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4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4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4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4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4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4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4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4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4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4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4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4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4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4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4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4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4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4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4.6">
      <c r="D167" t="s">
        <v>6</v>
      </c>
      <c r="E167" t="str">
        <f>DEMANDS!$E$23</f>
        <v>TOTH</v>
      </c>
      <c r="F167">
        <v>2021</v>
      </c>
      <c r="G167" s="12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2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2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2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2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2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2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2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2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2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2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2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2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2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2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2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2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2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2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2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2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2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2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2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2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2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4.6">
      <c r="D168" t="s">
        <v>6</v>
      </c>
      <c r="E168" t="str">
        <f>DEMANDS!$E$23</f>
        <v>TOTH</v>
      </c>
      <c r="F168">
        <v>2022</v>
      </c>
      <c r="G168" s="12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2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2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2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2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2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2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2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2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2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2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2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2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2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2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2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2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2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2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2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2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2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2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2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2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2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4.6">
      <c r="D169" t="s">
        <v>6</v>
      </c>
      <c r="E169" t="str">
        <f>DEMANDS!$E$23</f>
        <v>TOTH</v>
      </c>
      <c r="F169">
        <v>2023</v>
      </c>
      <c r="G169" s="12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2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2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2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2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2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2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2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2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2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2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2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2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2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2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2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2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2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2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2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2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2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2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2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2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2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4.6">
      <c r="D170" t="s">
        <v>6</v>
      </c>
      <c r="E170" t="str">
        <f>DEMANDS!$E$23</f>
        <v>TOTH</v>
      </c>
      <c r="F170">
        <v>2024</v>
      </c>
      <c r="G170" s="12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2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2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2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2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2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2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2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2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2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2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2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2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2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2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2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2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2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2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2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2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2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2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2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2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2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4.6">
      <c r="D171" t="s">
        <v>6</v>
      </c>
      <c r="E171" t="str">
        <f>DEMANDS!$E$23</f>
        <v>TOTH</v>
      </c>
      <c r="F171">
        <v>2025</v>
      </c>
      <c r="G171" s="12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2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2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2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2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2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2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2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2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2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2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2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2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2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2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2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2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2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2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2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2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2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2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2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2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2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4.6">
      <c r="D172" t="s">
        <v>6</v>
      </c>
      <c r="E172" t="str">
        <f>DEMANDS!$E$23</f>
        <v>TOTH</v>
      </c>
      <c r="F172">
        <v>2026</v>
      </c>
      <c r="G172" s="12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2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2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2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2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2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2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2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2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2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2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2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2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2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2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2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2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2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2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2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2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2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2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2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2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2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4.6">
      <c r="D173" t="s">
        <v>6</v>
      </c>
      <c r="E173" t="str">
        <f>DEMANDS!$E$23</f>
        <v>TOTH</v>
      </c>
      <c r="F173">
        <v>2027</v>
      </c>
      <c r="G173" s="12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2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2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2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2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2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2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2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2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2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2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2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2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2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2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2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2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2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2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2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2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2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2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2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2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2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4.6">
      <c r="D174" t="s">
        <v>6</v>
      </c>
      <c r="E174" t="str">
        <f>DEMANDS!$E$23</f>
        <v>TOTH</v>
      </c>
      <c r="F174">
        <v>2028</v>
      </c>
      <c r="G174" s="12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2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2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2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2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2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2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2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2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2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2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2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2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2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2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2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2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2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2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2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2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2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2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2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2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2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4.6">
      <c r="D175" t="s">
        <v>6</v>
      </c>
      <c r="E175" t="str">
        <f>DEMANDS!$E$23</f>
        <v>TOTH</v>
      </c>
      <c r="F175">
        <v>2029</v>
      </c>
      <c r="G175" s="12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2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2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2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2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2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2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2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2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2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2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2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2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2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2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2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2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2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2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2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2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2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2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2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2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2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4.6">
      <c r="D176" t="s">
        <v>6</v>
      </c>
      <c r="E176" t="str">
        <f>DEMANDS!$E$23</f>
        <v>TOTH</v>
      </c>
      <c r="F176">
        <v>2030</v>
      </c>
      <c r="G176" s="12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2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2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2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2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2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2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2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2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2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2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2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2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2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2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2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2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2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2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2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2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2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2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2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2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2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6">
      <c r="D177" t="s">
        <v>6</v>
      </c>
      <c r="E177" t="str">
        <f>DEMANDS!$E$23</f>
        <v>TOTH</v>
      </c>
      <c r="F177">
        <v>2031</v>
      </c>
      <c r="G177" s="12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2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2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2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2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2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2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2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2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2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2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2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2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2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2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2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2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2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2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2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2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2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2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2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2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2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6">
      <c r="D178" t="s">
        <v>6</v>
      </c>
      <c r="E178" t="str">
        <f>DEMANDS!$E$23</f>
        <v>TOTH</v>
      </c>
      <c r="F178">
        <v>2032</v>
      </c>
      <c r="G178" s="12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2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2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2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2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2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2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2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2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2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2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2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2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2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2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2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2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2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2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2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2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2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2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2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2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2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6">
      <c r="D179" t="s">
        <v>6</v>
      </c>
      <c r="E179" t="str">
        <f>DEMANDS!$E$23</f>
        <v>TOTH</v>
      </c>
      <c r="F179">
        <v>2033</v>
      </c>
      <c r="G179" s="12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2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2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2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2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2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2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2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2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2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2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2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2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2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2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2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2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2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2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2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2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2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2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2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2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2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6">
      <c r="D180" t="s">
        <v>6</v>
      </c>
      <c r="E180" t="str">
        <f>DEMANDS!$E$23</f>
        <v>TOTH</v>
      </c>
      <c r="F180">
        <v>2034</v>
      </c>
      <c r="G180" s="12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2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2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2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2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2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2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2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2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2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2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2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2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2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2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2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2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2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2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2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2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2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2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2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2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2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6">
      <c r="D181" t="s">
        <v>6</v>
      </c>
      <c r="E181" t="str">
        <f>DEMANDS!$E$23</f>
        <v>TOTH</v>
      </c>
      <c r="F181">
        <v>2035</v>
      </c>
      <c r="G181" s="12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2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2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2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2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2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2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2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2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2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2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2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2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2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2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2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2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2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2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2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2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2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2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2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2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2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6">
      <c r="D182" t="s">
        <v>6</v>
      </c>
      <c r="E182" t="str">
        <f>DEMANDS!$E$23</f>
        <v>TOTH</v>
      </c>
      <c r="F182">
        <v>2036</v>
      </c>
      <c r="G182" s="12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2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2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2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2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2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2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2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2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2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2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2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2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2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2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2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2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2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2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2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2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2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2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2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2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2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6">
      <c r="D183" t="s">
        <v>6</v>
      </c>
      <c r="E183" t="str">
        <f>DEMANDS!$E$23</f>
        <v>TOTH</v>
      </c>
      <c r="F183">
        <v>2037</v>
      </c>
      <c r="G183" s="12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2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2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2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2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2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2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2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2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2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2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2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2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2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2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2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2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2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2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2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2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2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2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2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2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2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6">
      <c r="D184" t="s">
        <v>6</v>
      </c>
      <c r="E184" t="str">
        <f>DEMANDS!$E$23</f>
        <v>TOTH</v>
      </c>
      <c r="F184">
        <v>2038</v>
      </c>
      <c r="G184" s="12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2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2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2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2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2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2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2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2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2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2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2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2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2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2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2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2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2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2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2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2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2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2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2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2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2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6">
      <c r="D185" t="s">
        <v>6</v>
      </c>
      <c r="E185" t="str">
        <f>DEMANDS!$E$23</f>
        <v>TOTH</v>
      </c>
      <c r="F185">
        <v>2039</v>
      </c>
      <c r="G185" s="12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2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2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2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2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2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2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2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2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2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2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2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2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2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2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2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2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2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2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2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2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2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2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2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2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2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6">
      <c r="D186" t="s">
        <v>6</v>
      </c>
      <c r="E186" t="str">
        <f>DEMANDS!$E$23</f>
        <v>TOTH</v>
      </c>
      <c r="F186">
        <v>2040</v>
      </c>
      <c r="G186" s="12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2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2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2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2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2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2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2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2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2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2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2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2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2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2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2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2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2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2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2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2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2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2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2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2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2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6">
      <c r="D187" t="s">
        <v>6</v>
      </c>
      <c r="E187" t="str">
        <f>DEMANDS!$E$23</f>
        <v>TOTH</v>
      </c>
      <c r="F187">
        <v>2045</v>
      </c>
      <c r="G187" s="12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2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2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2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2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2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2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2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2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2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2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2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2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2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2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2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2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2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2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2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2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2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2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2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2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2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6">
      <c r="D188" t="s">
        <v>6</v>
      </c>
      <c r="E188" t="str">
        <f>DEMANDS!$E$23</f>
        <v>TOTH</v>
      </c>
      <c r="F188">
        <v>2050</v>
      </c>
      <c r="G188" s="12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2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2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2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2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2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2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2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2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2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2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2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2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2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2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2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2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2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2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2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2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2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2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2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2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2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6">
      <c r="D189" t="s">
        <v>6</v>
      </c>
      <c r="E189" t="str">
        <f>DEMANDS!$E$23</f>
        <v>TOTH</v>
      </c>
      <c r="F189">
        <v>2055</v>
      </c>
      <c r="G189" s="12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2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2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2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2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2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2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2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2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2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2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2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2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2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2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2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2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2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2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2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2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2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2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2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2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2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6">
      <c r="D190" t="s">
        <v>6</v>
      </c>
      <c r="E190" t="str">
        <f>DEMANDS!$E$23</f>
        <v>TOTH</v>
      </c>
      <c r="F190">
        <v>2060</v>
      </c>
      <c r="G190" s="12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2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2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2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2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2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2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2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2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2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2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2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2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2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2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2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2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2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2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2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2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2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2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2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2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2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6">
      <c r="D191" t="s">
        <v>6</v>
      </c>
      <c r="E191" t="str">
        <f>DEMANDS!$E$23</f>
        <v>TOTH</v>
      </c>
      <c r="F191">
        <v>2065</v>
      </c>
      <c r="G191" s="12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2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2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2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2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2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2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2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2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2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2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2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2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2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2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2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2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2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2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2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2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2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2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2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2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2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6">
      <c r="D192" t="s">
        <v>6</v>
      </c>
      <c r="E192" t="str">
        <f>DEMANDS!$E$23</f>
        <v>TOTH</v>
      </c>
      <c r="F192">
        <v>2070</v>
      </c>
      <c r="G192" s="11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1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1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1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1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1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1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1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1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1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1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1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1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1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1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1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1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1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1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1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1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1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1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1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1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1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6">
      <c r="D193" s="13" t="s">
        <v>6</v>
      </c>
      <c r="E193" s="13" t="str">
        <f>DEMANDS!$E$24</f>
        <v>TAVIDOM</v>
      </c>
      <c r="F193" s="13">
        <v>2020</v>
      </c>
      <c r="G193" s="13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4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3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3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3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3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3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3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3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3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3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3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4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14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14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3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3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3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3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3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1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3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3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3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3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3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6">
      <c r="D194" t="s">
        <v>6</v>
      </c>
      <c r="E194" t="str">
        <f>DEMANDS!$E$24</f>
        <v>TAVIDOM</v>
      </c>
      <c r="F194">
        <v>2021</v>
      </c>
      <c r="G194" s="29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2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29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9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9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9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9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9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9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9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9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9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2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2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2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29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9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9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9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9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9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29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9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9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9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9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6">
      <c r="D195" t="s">
        <v>6</v>
      </c>
      <c r="E195" t="str">
        <f>DEMANDS!$E$24</f>
        <v>TAVIDOM</v>
      </c>
      <c r="F195">
        <v>2022</v>
      </c>
      <c r="G195" s="29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2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9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9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9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9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9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9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9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9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9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9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2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2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2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29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9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9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9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9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9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29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9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9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9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9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6">
      <c r="D196" t="s">
        <v>6</v>
      </c>
      <c r="E196" t="str">
        <f>DEMANDS!$E$24</f>
        <v>TAVIDOM</v>
      </c>
      <c r="F196">
        <v>2023</v>
      </c>
      <c r="G196" s="29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2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9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9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9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9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9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9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9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9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9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9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2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2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2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29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9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9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9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9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9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29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9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9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9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9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6">
      <c r="D197" t="s">
        <v>6</v>
      </c>
      <c r="E197" t="str">
        <f>DEMANDS!$E$24</f>
        <v>TAVIDOM</v>
      </c>
      <c r="F197">
        <v>2024</v>
      </c>
      <c r="G197" s="29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2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9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9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9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9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9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9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9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9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9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9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2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2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2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29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9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9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9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9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9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29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9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9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9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9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6">
      <c r="D198" t="s">
        <v>6</v>
      </c>
      <c r="E198" t="str">
        <f>DEMANDS!$E$24</f>
        <v>TAVIDOM</v>
      </c>
      <c r="F198">
        <v>2025</v>
      </c>
      <c r="G198" s="29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2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9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9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9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9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9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9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9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9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9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9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2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2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2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29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9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9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9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9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9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29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9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9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9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9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6">
      <c r="D199" t="s">
        <v>6</v>
      </c>
      <c r="E199" t="str">
        <f>DEMANDS!$E$24</f>
        <v>TAVIDOM</v>
      </c>
      <c r="F199">
        <v>2026</v>
      </c>
      <c r="G199" s="29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2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9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9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9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9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9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9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9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9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9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9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2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2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2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29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9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9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9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9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9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29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9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9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9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9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6">
      <c r="D200" t="s">
        <v>6</v>
      </c>
      <c r="E200" t="str">
        <f>DEMANDS!$E$24</f>
        <v>TAVIDOM</v>
      </c>
      <c r="F200">
        <v>2027</v>
      </c>
      <c r="G200" s="29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2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9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9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9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9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9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9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9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9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9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9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2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2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2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29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9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9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9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9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9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29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9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9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9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9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6">
      <c r="D201" t="s">
        <v>6</v>
      </c>
      <c r="E201" t="str">
        <f>DEMANDS!$E$24</f>
        <v>TAVIDOM</v>
      </c>
      <c r="F201">
        <v>2028</v>
      </c>
      <c r="G201" s="29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2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9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9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9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9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9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9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9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9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9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9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2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2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2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29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9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9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9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9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9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29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9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9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9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9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6">
      <c r="D202" t="s">
        <v>6</v>
      </c>
      <c r="E202" t="str">
        <f>DEMANDS!$E$24</f>
        <v>TAVIDOM</v>
      </c>
      <c r="F202">
        <v>2029</v>
      </c>
      <c r="G202" s="29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2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9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9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9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9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9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9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9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9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9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9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2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2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2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29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9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9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9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9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9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29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9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9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9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9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6">
      <c r="D203" t="s">
        <v>6</v>
      </c>
      <c r="E203" t="str">
        <f>DEMANDS!$E$24</f>
        <v>TAVIDOM</v>
      </c>
      <c r="F203">
        <v>2030</v>
      </c>
      <c r="G203" s="29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2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9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9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9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9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9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9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9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9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9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9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2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2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2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29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9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9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9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9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9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29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9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9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9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9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6">
      <c r="D204" t="s">
        <v>6</v>
      </c>
      <c r="E204" t="str">
        <f>DEMANDS!$E$24</f>
        <v>TAVIDOM</v>
      </c>
      <c r="F204">
        <v>2031</v>
      </c>
      <c r="G204" s="29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2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9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9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9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9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9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9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9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9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9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9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2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2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2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29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9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9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9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9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9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29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9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9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9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9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6">
      <c r="D205" t="s">
        <v>6</v>
      </c>
      <c r="E205" t="str">
        <f>DEMANDS!$E$24</f>
        <v>TAVIDOM</v>
      </c>
      <c r="F205">
        <v>2032</v>
      </c>
      <c r="G205" s="29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2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9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9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9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9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9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9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9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9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9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9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2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2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2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29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9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9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9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9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9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29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9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9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9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9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6">
      <c r="D206" t="s">
        <v>6</v>
      </c>
      <c r="E206" t="str">
        <f>DEMANDS!$E$24</f>
        <v>TAVIDOM</v>
      </c>
      <c r="F206">
        <v>2033</v>
      </c>
      <c r="G206" s="29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2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9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9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9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9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9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9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9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9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9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9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2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2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2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29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9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9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9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9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9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29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9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9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9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9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6">
      <c r="D207" t="s">
        <v>6</v>
      </c>
      <c r="E207" t="str">
        <f>DEMANDS!$E$24</f>
        <v>TAVIDOM</v>
      </c>
      <c r="F207">
        <v>2034</v>
      </c>
      <c r="G207" s="29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2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9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9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9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9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9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9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9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9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9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9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2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2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2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29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9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9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9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9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9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29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9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9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9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9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6">
      <c r="D208" t="s">
        <v>6</v>
      </c>
      <c r="E208" t="str">
        <f>DEMANDS!$E$24</f>
        <v>TAVIDOM</v>
      </c>
      <c r="F208">
        <v>2035</v>
      </c>
      <c r="G208" s="29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2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9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9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9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9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9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9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9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9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9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9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2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2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2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29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9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9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9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9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9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29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9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9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9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9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6">
      <c r="D209" t="s">
        <v>6</v>
      </c>
      <c r="E209" t="str">
        <f>DEMANDS!$E$24</f>
        <v>TAVIDOM</v>
      </c>
      <c r="F209">
        <v>2036</v>
      </c>
      <c r="G209" s="29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2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9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9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9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9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9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9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9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9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9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9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2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2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2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29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9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9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9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9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9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29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9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9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9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9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6">
      <c r="D210" t="s">
        <v>6</v>
      </c>
      <c r="E210" t="str">
        <f>DEMANDS!$E$24</f>
        <v>TAVIDOM</v>
      </c>
      <c r="F210">
        <v>2037</v>
      </c>
      <c r="G210" s="29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2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9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9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9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9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9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9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9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9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9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9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2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2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2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29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9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9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9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9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9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29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9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9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9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9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6">
      <c r="D211" t="s">
        <v>6</v>
      </c>
      <c r="E211" t="str">
        <f>DEMANDS!$E$24</f>
        <v>TAVIDOM</v>
      </c>
      <c r="F211">
        <v>2038</v>
      </c>
      <c r="G211" s="29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2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9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9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9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9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9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9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9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9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9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9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2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2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2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29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9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9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9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9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9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29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9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9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9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9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6">
      <c r="D212" t="s">
        <v>6</v>
      </c>
      <c r="E212" t="str">
        <f>DEMANDS!$E$24</f>
        <v>TAVIDOM</v>
      </c>
      <c r="F212">
        <v>2039</v>
      </c>
      <c r="G212" s="29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2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9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9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9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9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9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9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9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9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9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9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2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2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2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29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9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9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9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9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9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29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9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9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9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9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6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2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9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9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9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9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9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9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9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9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9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9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2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2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2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29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9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9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9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9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9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29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9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9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9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9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6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2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9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9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9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9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9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9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9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9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9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9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2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2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2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29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9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9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9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9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9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29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9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9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9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9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6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2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9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9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9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9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9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9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9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9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9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9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2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2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2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29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9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9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9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9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9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29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9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9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9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9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6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2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9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9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9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9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9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9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9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9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9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9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2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2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2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29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9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9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9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9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9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29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9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9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9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9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6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2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9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9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9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9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9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9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9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9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9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9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2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2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2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29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9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9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9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9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9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29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9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9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9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9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6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2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9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9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9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9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9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9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9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9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9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9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2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2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2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29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9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9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9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9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9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29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9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9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9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9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6">
      <c r="D219" t="s">
        <v>6</v>
      </c>
      <c r="E219" t="str">
        <f>DEMANDS!$E$24</f>
        <v>TAVIDOM</v>
      </c>
      <c r="F219">
        <v>2070</v>
      </c>
      <c r="G219" s="10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1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0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0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0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0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0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0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0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0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0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0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1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1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1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0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0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0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0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0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0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0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0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0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0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0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6">
      <c r="D220" s="13" t="s">
        <v>6</v>
      </c>
      <c r="E220" s="13" t="str">
        <f>DEMANDS!$E$25</f>
        <v>TAVIINT</v>
      </c>
      <c r="F220" s="13">
        <v>2020</v>
      </c>
      <c r="G220" s="13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4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1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1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1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1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1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1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1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1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1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1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4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4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4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1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1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1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1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1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4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1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1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1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1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1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6">
      <c r="D221" t="s">
        <v>6</v>
      </c>
      <c r="E221" t="str">
        <f>DEMANDS!$E$25</f>
        <v>TAVIINT</v>
      </c>
      <c r="F221">
        <v>2021</v>
      </c>
      <c r="G221" s="29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2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9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9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9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9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9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9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9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9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9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9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2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2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2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29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9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9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9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9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2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9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9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9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9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9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6">
      <c r="D222" t="s">
        <v>6</v>
      </c>
      <c r="E222" t="str">
        <f>DEMANDS!$E$25</f>
        <v>TAVIINT</v>
      </c>
      <c r="F222">
        <v>2022</v>
      </c>
      <c r="G222" s="29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2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9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9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9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9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9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9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9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9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9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9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2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2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2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9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9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9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9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9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2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9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9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9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9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9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6">
      <c r="D223" t="s">
        <v>6</v>
      </c>
      <c r="E223" t="str">
        <f>DEMANDS!$E$25</f>
        <v>TAVIINT</v>
      </c>
      <c r="F223">
        <v>2023</v>
      </c>
      <c r="G223" s="29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2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9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9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9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9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9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9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9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9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9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9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2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2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2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9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9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9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9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9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2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9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9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9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9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9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6">
      <c r="D224" t="s">
        <v>6</v>
      </c>
      <c r="E224" t="str">
        <f>DEMANDS!$E$25</f>
        <v>TAVIINT</v>
      </c>
      <c r="F224">
        <v>2024</v>
      </c>
      <c r="G224" s="29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2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9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9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9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9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9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9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9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9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9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9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2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2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2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9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9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9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9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9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2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9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9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9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9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9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6">
      <c r="D225" t="s">
        <v>6</v>
      </c>
      <c r="E225" t="str">
        <f>DEMANDS!$E$25</f>
        <v>TAVIINT</v>
      </c>
      <c r="F225">
        <v>2025</v>
      </c>
      <c r="G225" s="29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2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9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9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9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9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9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9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9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9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9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9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2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2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2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9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9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9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9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9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2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9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9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9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9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9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6">
      <c r="D226" t="s">
        <v>6</v>
      </c>
      <c r="E226" t="str">
        <f>DEMANDS!$E$25</f>
        <v>TAVIINT</v>
      </c>
      <c r="F226">
        <v>2026</v>
      </c>
      <c r="G226" s="29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2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9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9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9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9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9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9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9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9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9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9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2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2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2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9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9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9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9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9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2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9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9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9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9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9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6">
      <c r="D227" t="s">
        <v>6</v>
      </c>
      <c r="E227" t="str">
        <f>DEMANDS!$E$25</f>
        <v>TAVIINT</v>
      </c>
      <c r="F227">
        <v>2027</v>
      </c>
      <c r="G227" s="29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2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9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9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9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9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9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9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9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9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9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9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2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2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2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9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9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9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9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9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2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9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9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9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9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9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6">
      <c r="D228" t="s">
        <v>6</v>
      </c>
      <c r="E228" t="str">
        <f>DEMANDS!$E$25</f>
        <v>TAVIINT</v>
      </c>
      <c r="F228">
        <v>2028</v>
      </c>
      <c r="G228" s="29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2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9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9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9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9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9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9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9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9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9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9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2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2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2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9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9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9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9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9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2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9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9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9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9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9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6">
      <c r="D229" t="s">
        <v>6</v>
      </c>
      <c r="E229" t="str">
        <f>DEMANDS!$E$25</f>
        <v>TAVIINT</v>
      </c>
      <c r="F229">
        <v>2029</v>
      </c>
      <c r="G229" s="29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2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9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9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9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9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9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9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9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9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9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9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2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2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2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9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9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9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9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9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2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9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9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9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9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9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6">
      <c r="D230" t="s">
        <v>6</v>
      </c>
      <c r="E230" t="str">
        <f>DEMANDS!$E$25</f>
        <v>TAVIINT</v>
      </c>
      <c r="F230">
        <v>2030</v>
      </c>
      <c r="G230" s="29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2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9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9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9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9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9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9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9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9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9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9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2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2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2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9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9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9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9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9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2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9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9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9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9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9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6">
      <c r="D231" t="s">
        <v>6</v>
      </c>
      <c r="E231" t="str">
        <f>DEMANDS!$E$25</f>
        <v>TAVIINT</v>
      </c>
      <c r="F231">
        <v>2031</v>
      </c>
      <c r="G231" s="29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2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9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9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9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9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9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9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9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9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9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9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2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2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2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9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9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9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9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9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2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9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9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9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9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9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6">
      <c r="D232" t="s">
        <v>6</v>
      </c>
      <c r="E232" t="str">
        <f>DEMANDS!$E$25</f>
        <v>TAVIINT</v>
      </c>
      <c r="F232">
        <v>2032</v>
      </c>
      <c r="G232" s="29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2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9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9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9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9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9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9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9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9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9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9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2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2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2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9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9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9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9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9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2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9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9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9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9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9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6">
      <c r="D233" t="s">
        <v>6</v>
      </c>
      <c r="E233" t="str">
        <f>DEMANDS!$E$25</f>
        <v>TAVIINT</v>
      </c>
      <c r="F233">
        <v>2033</v>
      </c>
      <c r="G233" s="29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2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9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9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9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9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9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9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9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9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9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9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2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2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2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9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9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9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9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9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2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9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9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9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9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9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6">
      <c r="D234" t="s">
        <v>6</v>
      </c>
      <c r="E234" t="str">
        <f>DEMANDS!$E$25</f>
        <v>TAVIINT</v>
      </c>
      <c r="F234">
        <v>2034</v>
      </c>
      <c r="G234" s="29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2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9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9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9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9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9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9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9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9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9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9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2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2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2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9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9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9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9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9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2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9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9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9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9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9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6">
      <c r="D235" t="s">
        <v>6</v>
      </c>
      <c r="E235" t="str">
        <f>DEMANDS!$E$25</f>
        <v>TAVIINT</v>
      </c>
      <c r="F235">
        <v>2035</v>
      </c>
      <c r="G235" s="29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2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9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9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9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9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9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9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9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9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9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9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2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2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2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9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9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9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9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9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2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9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9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9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9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9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6">
      <c r="D236" t="s">
        <v>6</v>
      </c>
      <c r="E236" t="str">
        <f>DEMANDS!$E$25</f>
        <v>TAVIINT</v>
      </c>
      <c r="F236">
        <v>2036</v>
      </c>
      <c r="G236" s="29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2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9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9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9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9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9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9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9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9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9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9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2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2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2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9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9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9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9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9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2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9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9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9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9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9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6">
      <c r="D237" t="s">
        <v>6</v>
      </c>
      <c r="E237" t="str">
        <f>DEMANDS!$E$25</f>
        <v>TAVIINT</v>
      </c>
      <c r="F237">
        <v>2037</v>
      </c>
      <c r="G237" s="29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2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9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9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9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9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9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9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9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9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9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9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2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2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2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9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9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9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9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9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2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9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9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9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9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9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6">
      <c r="D238" t="s">
        <v>6</v>
      </c>
      <c r="E238" t="str">
        <f>DEMANDS!$E$25</f>
        <v>TAVIINT</v>
      </c>
      <c r="F238">
        <v>2038</v>
      </c>
      <c r="G238" s="29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2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9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9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9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9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9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9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9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9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9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9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2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2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2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9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9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9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9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9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2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9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9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9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9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9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6">
      <c r="D239" t="s">
        <v>6</v>
      </c>
      <c r="E239" t="str">
        <f>DEMANDS!$E$25</f>
        <v>TAVIINT</v>
      </c>
      <c r="F239">
        <v>2039</v>
      </c>
      <c r="G239" s="29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2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9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9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9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9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9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9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9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9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9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9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2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2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2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9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9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9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9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9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2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9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9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9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9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9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6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2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9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9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9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9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9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9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9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9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9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9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2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2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2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2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6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2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9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9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9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9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9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9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9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9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9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9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2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2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2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2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6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2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9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9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9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9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9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9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9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9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9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9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2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2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2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2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6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2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9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9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9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9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9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9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9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9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9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9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2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2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2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2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6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2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9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9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9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9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9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9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9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9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9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9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2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2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2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2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6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2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9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9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9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9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9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9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9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9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9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9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2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2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2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2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6">
      <c r="D246" s="10" t="s">
        <v>6</v>
      </c>
      <c r="E246" s="10" t="str">
        <f>DEMANDS!$E$25</f>
        <v>TAVIINT</v>
      </c>
      <c r="F246" s="10">
        <v>2070</v>
      </c>
      <c r="G246" s="10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1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0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0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0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0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0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0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0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0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0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0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1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1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1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0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0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0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0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0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1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0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0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0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0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0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A9" sqref="A9"/>
    </sheetView>
  </sheetViews>
  <sheetFormatPr defaultRowHeight="14.6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6">
      <c r="B1" t="s">
        <v>0</v>
      </c>
      <c r="C1" t="s">
        <v>1</v>
      </c>
      <c r="G1" s="26"/>
      <c r="H1" s="26"/>
      <c r="I1" s="26"/>
      <c r="J1" s="26"/>
    </row>
    <row r="2" spans="2:89" ht="1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3:89" ht="14.6">
      <c r="C3" t="s">
        <v>6</v>
      </c>
      <c r="D3" t="str">
        <f>_xlfn.TEXTJOIN(",",TRUE,Regions!$C$3,Regions!$D$3)</f>
        <v>IE,National</v>
      </c>
      <c r="E3" t="s">
        <v>7</v>
      </c>
      <c r="F3" s="28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0.076601909245921307</v>
      </c>
      <c r="AP3" s="46">
        <v>0.054036707950059</v>
      </c>
      <c r="AQ3" s="46">
        <v>0.033247281140058399</v>
      </c>
      <c r="AR3" s="46">
        <v>0.044351271770203302</v>
      </c>
      <c r="AS3" s="46">
        <v>0.0321049576711359</v>
      </c>
      <c r="AT3" s="46">
        <v>0.021294986799296499</v>
      </c>
      <c r="AU3" s="46">
        <v>0.011650272702401701</v>
      </c>
      <c r="AV3" s="46">
        <v>0.0029094437811055399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3:89" ht="14.6">
      <c r="C4" t="s">
        <v>6</v>
      </c>
      <c r="D4" t="str">
        <f>_xlfn.TEXTJOIN(",",TRUE,Regions!$C$3,Regions!$D$3)</f>
        <v>IE,National</v>
      </c>
      <c r="E4" t="s">
        <v>9</v>
      </c>
      <c r="F4" s="28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3:89" ht="14.6">
      <c r="C5" t="s">
        <v>6</v>
      </c>
      <c r="D5" t="str">
        <f>_xlfn.TEXTJOIN(",",TRUE,Regions!$C$3,Regions!$D$3)</f>
        <v>IE,National</v>
      </c>
      <c r="E5" t="s">
        <v>11</v>
      </c>
      <c r="F5" s="28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3:89" ht="14.6">
      <c r="C6" t="s">
        <v>6</v>
      </c>
      <c r="D6" t="str">
        <f>_xlfn.TEXTJOIN(",",TRUE,Regions!$C$3,Regions!$D$3)</f>
        <v>IE,National</v>
      </c>
      <c r="E6" t="s">
        <v>13</v>
      </c>
      <c r="F6" s="28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3:89" ht="14.6">
      <c r="C7" t="s">
        <v>6</v>
      </c>
      <c r="D7" t="str">
        <f>_xlfn.TEXTJOIN(",",TRUE,Regions!$C$3,Regions!$D$3)</f>
        <v>IE,National</v>
      </c>
      <c r="E7" t="s">
        <v>15</v>
      </c>
      <c r="F7" s="28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3:89" ht="14.6">
      <c r="C8" t="s">
        <v>6</v>
      </c>
      <c r="D8" t="str">
        <f>_xlfn.TEXTJOIN(",",TRUE,Regions!$C$3,Regions!$D$3)</f>
        <v>IE,National</v>
      </c>
      <c r="E8" t="s">
        <v>17</v>
      </c>
      <c r="F8" s="28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3:89" ht="14.6">
      <c r="C9" t="s">
        <v>6</v>
      </c>
      <c r="D9" t="str">
        <f>_xlfn.TEXTJOIN(",",TRUE,Regions!$C$3,Regions!$D$3)</f>
        <v>IE,National</v>
      </c>
      <c r="E9" t="s">
        <v>19</v>
      </c>
      <c r="F9" s="28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3:89" ht="14.6">
      <c r="C10" t="s">
        <v>6</v>
      </c>
      <c r="D10" t="str">
        <f>_xlfn.TEXTJOIN(",",TRUE,Regions!$C$3,Regions!$D$3)</f>
        <v>IE,National</v>
      </c>
      <c r="E10" t="s">
        <v>21</v>
      </c>
      <c r="F10" s="28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3:89" ht="14.6">
      <c r="C11" t="s">
        <v>6</v>
      </c>
      <c r="D11" t="str">
        <f>_xlfn.TEXTJOIN(",",TRUE,Regions!$C$3,Regions!$D$3)</f>
        <v>IE,National</v>
      </c>
      <c r="E11" t="s">
        <v>23</v>
      </c>
      <c r="F11" s="28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3:89" ht="14.6">
      <c r="C12" t="s">
        <v>6</v>
      </c>
      <c r="D12" t="str">
        <f>_xlfn.TEXTJOIN(",",TRUE,Regions!$C$3,Regions!$D$3)</f>
        <v>IE,National</v>
      </c>
      <c r="E12" t="s">
        <v>25</v>
      </c>
      <c r="F12" s="28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0.081298917987554495</v>
      </c>
      <c r="CH12" s="46">
        <v>0.038859572203120099</v>
      </c>
      <c r="CI12" s="46">
        <v>0</v>
      </c>
      <c r="CJ12" s="46">
        <v>0</v>
      </c>
      <c r="CK12" s="46">
        <v>0</v>
      </c>
    </row>
    <row r="13" spans="3:89" ht="14.6">
      <c r="C13" t="s">
        <v>6</v>
      </c>
      <c r="D13" t="str">
        <f>_xlfn.TEXTJOIN(",",TRUE,Regions!$C$3,Regions!$D$3)</f>
        <v>IE,National</v>
      </c>
      <c r="E13" t="s">
        <v>27</v>
      </c>
      <c r="F13" s="28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3:89" ht="14.6">
      <c r="C14" t="s">
        <v>6</v>
      </c>
      <c r="D14" t="str">
        <f>_xlfn.TEXTJOIN(",",TRUE,Regions!$C$3,Regions!$D$3)</f>
        <v>IE,National</v>
      </c>
      <c r="E14" t="s">
        <v>29</v>
      </c>
      <c r="F14" s="28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0.094263835909375995</v>
      </c>
      <c r="AF14" s="46">
        <v>0.088292756993632301</v>
      </c>
      <c r="AG14" s="46">
        <v>0.082172675242513593</v>
      </c>
      <c r="AH14" s="46">
        <v>0.075899726894954</v>
      </c>
      <c r="AI14" s="46">
        <v>0.069470043902089093</v>
      </c>
      <c r="AJ14" s="46">
        <v>0.062879562802237499</v>
      </c>
      <c r="AK14" s="46">
        <v>0.056124190249462698</v>
      </c>
      <c r="AL14" s="46">
        <v>0.049199654456357898</v>
      </c>
      <c r="AM14" s="46">
        <v>0.042101591794206403</v>
      </c>
      <c r="AN14" s="46">
        <v>0.034825478693541002</v>
      </c>
      <c r="AO14" s="46">
        <v>0.0273667165275009</v>
      </c>
      <c r="AP14" s="46">
        <v>0.019720490041187401</v>
      </c>
      <c r="AQ14" s="46">
        <v>0.0118819271187025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3:89" ht="14.6">
      <c r="C15" t="s">
        <v>6</v>
      </c>
      <c r="D15" t="str">
        <f>_xlfn.TEXTJOIN(",",TRUE,Regions!$C$3,Regions!$D$3)</f>
        <v>IE,National</v>
      </c>
      <c r="E15" t="s">
        <v>31</v>
      </c>
      <c r="F15" s="28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3:89" ht="14.6">
      <c r="C16" t="s">
        <v>6</v>
      </c>
      <c r="D16" t="str">
        <f>_xlfn.TEXTJOIN(",",TRUE,Regions!$C$3,Regions!$D$3)</f>
        <v>IE,National</v>
      </c>
      <c r="E16" t="s">
        <v>33</v>
      </c>
      <c r="F16" s="28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ht="14.6">
      <c r="C17" t="s">
        <v>6</v>
      </c>
      <c r="D17" t="str">
        <f>_xlfn.TEXTJOIN(",",TRUE,Regions!$C$3)</f>
        <v>IE</v>
      </c>
      <c r="E17" t="s">
        <v>35</v>
      </c>
      <c r="F17" s="28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K17*'TRA-2021'!$C$8/'TRA-2021'!$C$7</f>
        <v>14.107943011361705</v>
      </c>
      <c r="M17" s="45">
        <f>L17*1.0125</f>
        <v>14.284292299003726</v>
      </c>
      <c r="N17" s="45">
        <f t="shared" si="0" ref="N17:X17">M17*1.0125</f>
        <v>14.462845952741272</v>
      </c>
      <c r="O17" s="45">
        <f t="shared" si="0"/>
        <v>14.643631527150538</v>
      </c>
      <c r="P17" s="45">
        <f t="shared" si="0"/>
        <v>14.826676921239919</v>
      </c>
      <c r="Q17" s="45">
        <f t="shared" si="0"/>
        <v>15.012010382755417</v>
      </c>
      <c r="R17" s="45">
        <f t="shared" si="0"/>
        <v>15.199660512539859</v>
      </c>
      <c r="S17" s="45">
        <f t="shared" si="0"/>
        <v>15.389656268946606</v>
      </c>
      <c r="T17" s="45">
        <f t="shared" si="0"/>
        <v>15.582026972308437</v>
      </c>
      <c r="U17" s="45">
        <f t="shared" si="0"/>
        <v>15.776802309462292</v>
      </c>
      <c r="V17" s="45">
        <f t="shared" si="0"/>
        <v>15.974012338330571</v>
      </c>
      <c r="W17" s="45">
        <f t="shared" si="0"/>
        <v>16.173687492559701</v>
      </c>
      <c r="X17" s="45">
        <f t="shared" si="0"/>
        <v>16.375858586216697</v>
      </c>
      <c r="Y17" s="45">
        <f t="shared" si="1" ref="Y17:AM17">X17*1.0125</f>
        <v>16.580556818544405</v>
      </c>
      <c r="Z17" s="45">
        <f t="shared" si="1"/>
        <v>16.787813778776208</v>
      </c>
      <c r="AA17" s="45">
        <f t="shared" si="1"/>
        <v>16.997661451010909</v>
      </c>
      <c r="AB17" s="45">
        <f t="shared" si="1"/>
        <v>17.210132219148544</v>
      </c>
      <c r="AC17" s="45">
        <f t="shared" si="1"/>
        <v>17.425258871887902</v>
      </c>
      <c r="AD17" s="45">
        <f t="shared" si="1"/>
        <v>17.643074607786499</v>
      </c>
      <c r="AE17" s="45">
        <f t="shared" si="1"/>
        <v>17.863613040383829</v>
      </c>
      <c r="AF17" s="45">
        <f t="shared" si="1"/>
        <v>18.086908203388624</v>
      </c>
      <c r="AG17" s="45">
        <f t="shared" si="1"/>
        <v>18.312994555930981</v>
      </c>
      <c r="AH17" s="45">
        <f t="shared" si="1"/>
        <v>18.541906987880118</v>
      </c>
      <c r="AI17" s="45">
        <f t="shared" si="1"/>
        <v>18.77368082522862</v>
      </c>
      <c r="AJ17" s="45">
        <f t="shared" si="1"/>
        <v>19.008351835543976</v>
      </c>
      <c r="AK17" s="45">
        <f t="shared" si="1"/>
        <v>19.245956233488275</v>
      </c>
      <c r="AL17" s="45">
        <f t="shared" si="1"/>
        <v>19.486530686406876</v>
      </c>
      <c r="AM17" s="45">
        <f t="shared" si="1"/>
        <v>19.730112319986961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ht="14.6">
      <c r="C18" t="s">
        <v>6</v>
      </c>
      <c r="D18" t="str">
        <f>_xlfn.TEXTJOIN(",",TRUE,Regions!$C$3)</f>
        <v>IE</v>
      </c>
      <c r="E18" t="s">
        <v>37</v>
      </c>
      <c r="F18" s="28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K18*'TRA-2021'!$C$8/'TRA-2021'!$C$7</f>
        <v>30.312221079011263</v>
      </c>
      <c r="M18" s="45">
        <f>L18*1.015</f>
        <v>30.766904395196427</v>
      </c>
      <c r="N18" s="45">
        <f t="shared" si="2" ref="N18:X18">M18*1.015</f>
        <v>31.228407961124372</v>
      </c>
      <c r="O18" s="45">
        <f t="shared" si="2"/>
        <v>31.696834080541233</v>
      </c>
      <c r="P18" s="45">
        <f t="shared" si="2"/>
        <v>32.172286591749348</v>
      </c>
      <c r="Q18" s="45">
        <f t="shared" si="2"/>
        <v>32.654870890625588</v>
      </c>
      <c r="R18" s="45">
        <f t="shared" si="2"/>
        <v>33.144693953984969</v>
      </c>
      <c r="S18" s="45">
        <f t="shared" si="2"/>
        <v>33.641864363294744</v>
      </c>
      <c r="T18" s="45">
        <f t="shared" si="2"/>
        <v>34.146492328744159</v>
      </c>
      <c r="U18" s="45">
        <f t="shared" si="2"/>
        <v>34.658689713675315</v>
      </c>
      <c r="V18" s="45">
        <f t="shared" si="2"/>
        <v>35.178570059380441</v>
      </c>
      <c r="W18" s="45">
        <f t="shared" si="2"/>
        <v>35.706248610271146</v>
      </c>
      <c r="X18" s="45">
        <f t="shared" si="2"/>
        <v>36.241842339425212</v>
      </c>
      <c r="Y18" s="45">
        <f t="shared" si="3" ref="Y18:AM18">X18*1.015</f>
        <v>36.785469974516587</v>
      </c>
      <c r="Z18" s="45">
        <f t="shared" si="3"/>
        <v>37.33725202413433</v>
      </c>
      <c r="AA18" s="45">
        <f t="shared" si="3"/>
        <v>37.897310804496342</v>
      </c>
      <c r="AB18" s="45">
        <f t="shared" si="3"/>
        <v>38.465770466563782</v>
      </c>
      <c r="AC18" s="45">
        <f t="shared" si="3"/>
        <v>39.042757023562238</v>
      </c>
      <c r="AD18" s="45">
        <f t="shared" si="3"/>
        <v>39.628398378915669</v>
      </c>
      <c r="AE18" s="45">
        <f t="shared" si="3"/>
        <v>40.222824354599403</v>
      </c>
      <c r="AF18" s="45">
        <f t="shared" si="3"/>
        <v>40.82616671991839</v>
      </c>
      <c r="AG18" s="45">
        <f t="shared" si="3"/>
        <v>41.43855922071716</v>
      </c>
      <c r="AH18" s="45">
        <f t="shared" si="3"/>
        <v>42.060137609027912</v>
      </c>
      <c r="AI18" s="45">
        <f t="shared" si="3"/>
        <v>42.691039673163324</v>
      </c>
      <c r="AJ18" s="45">
        <f t="shared" si="3"/>
        <v>43.331405268260767</v>
      </c>
      <c r="AK18" s="45">
        <f t="shared" si="3"/>
        <v>43.981376347284673</v>
      </c>
      <c r="AL18" s="45">
        <f t="shared" si="3"/>
        <v>44.641096992493942</v>
      </c>
      <c r="AM18" s="45">
        <f t="shared" si="3"/>
        <v>45.310713447381346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ht="14.6">
      <c r="C19" t="s">
        <v>6</v>
      </c>
      <c r="D19" t="str">
        <f>_xlfn.TEXTJOIN(",",TRUE,Regions!$C$3)</f>
        <v>IE</v>
      </c>
      <c r="E19" t="s">
        <v>39</v>
      </c>
      <c r="F19" s="28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K19*'TRA-2021'!$C$8/'TRA-2021'!$C$7</f>
        <v>18.918537404155515</v>
      </c>
      <c r="M19" s="45">
        <f>L19*1.025</f>
        <v>19.3915008392594</v>
      </c>
      <c r="N19" s="45">
        <f t="shared" si="4" ref="N19:X19">M19*1.025</f>
        <v>19.876288360240885</v>
      </c>
      <c r="O19" s="45">
        <f t="shared" si="4"/>
        <v>20.373195569246906</v>
      </c>
      <c r="P19" s="45">
        <f t="shared" si="4"/>
        <v>20.882525458478078</v>
      </c>
      <c r="Q19" s="45">
        <f t="shared" si="4"/>
        <v>21.404588594940027</v>
      </c>
      <c r="R19" s="45">
        <f t="shared" si="4"/>
        <v>21.939703309813524</v>
      </c>
      <c r="S19" s="45">
        <f t="shared" si="4"/>
        <v>22.48819589255886</v>
      </c>
      <c r="T19" s="45">
        <f t="shared" si="4"/>
        <v>23.050400789872828</v>
      </c>
      <c r="U19" s="45">
        <f t="shared" si="4"/>
        <v>23.626660809619647</v>
      </c>
      <c r="V19" s="45">
        <f t="shared" si="4"/>
        <v>24.217327329860137</v>
      </c>
      <c r="W19" s="45">
        <f t="shared" si="4"/>
        <v>24.822760513106637</v>
      </c>
      <c r="X19" s="45">
        <f t="shared" si="4"/>
        <v>25.443329525934299</v>
      </c>
      <c r="Y19" s="45">
        <f t="shared" si="5" ref="Y19:AM19">X19*1.025</f>
        <v>26.079412764082655</v>
      </c>
      <c r="Z19" s="45">
        <f t="shared" si="5"/>
        <v>26.731398083184718</v>
      </c>
      <c r="AA19" s="45">
        <f t="shared" si="5"/>
        <v>27.399683035264335</v>
      </c>
      <c r="AB19" s="45">
        <f t="shared" si="5"/>
        <v>28.084675111145941</v>
      </c>
      <c r="AC19" s="45">
        <f t="shared" si="5"/>
        <v>28.786791988924588</v>
      </c>
      <c r="AD19" s="45">
        <f t="shared" si="5"/>
        <v>29.506461788647698</v>
      </c>
      <c r="AE19" s="45">
        <f t="shared" si="5"/>
        <v>30.244123333363888</v>
      </c>
      <c r="AF19" s="45">
        <f t="shared" si="5"/>
        <v>31.000226416697981</v>
      </c>
      <c r="AG19" s="45">
        <f t="shared" si="5"/>
        <v>31.775232077115426</v>
      </c>
      <c r="AH19" s="45">
        <f t="shared" si="5"/>
        <v>32.569612879043312</v>
      </c>
      <c r="AI19" s="45">
        <f t="shared" si="5"/>
        <v>33.383853201019392</v>
      </c>
      <c r="AJ19" s="45">
        <f t="shared" si="5"/>
        <v>34.218449531044875</v>
      </c>
      <c r="AK19" s="45">
        <f t="shared" si="5"/>
        <v>35.073910769320996</v>
      </c>
      <c r="AL19" s="45">
        <f t="shared" si="5"/>
        <v>35.95075853855402</v>
      </c>
      <c r="AM19" s="45">
        <f t="shared" si="5"/>
        <v>36.849527502017864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ht="14.6">
      <c r="C20" t="s">
        <v>6</v>
      </c>
      <c r="D20" t="str">
        <f>_xlfn.TEXTJOIN(",",TRUE,Regions!$C$3)</f>
        <v>IE</v>
      </c>
      <c r="E20" t="s">
        <v>41</v>
      </c>
      <c r="F20" s="28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5">
        <f>0.9*13.592606346773</f>
        <v>12.2333457120957</v>
      </c>
      <c r="M20" s="45">
        <v>14.013977143522958</v>
      </c>
      <c r="N20" s="45">
        <v>14.448410434972168</v>
      </c>
      <c r="O20" s="45">
        <v>14.737378643671612</v>
      </c>
      <c r="P20" s="45">
        <v>15.032126216545043</v>
      </c>
      <c r="Q20" s="45">
        <v>15.332768740875943</v>
      </c>
      <c r="R20" s="45">
        <v>15.639424115693462</v>
      </c>
      <c r="S20" s="45">
        <v>15.952212598007332</v>
      </c>
      <c r="T20" s="45">
        <v>16.319113487761502</v>
      </c>
      <c r="U20" s="45">
        <v>16.694453097980016</v>
      </c>
      <c r="V20" s="45">
        <v>17.078425519233555</v>
      </c>
      <c r="W20" s="45">
        <v>17.471229306175925</v>
      </c>
      <c r="X20" s="45">
        <v>17.87306758021797</v>
      </c>
      <c r="Y20" s="45">
        <v>18.284148134562983</v>
      </c>
      <c r="Z20" s="45">
        <v>18.704683541657932</v>
      </c>
      <c r="AA20" s="45">
        <v>19.13489126311606</v>
      </c>
      <c r="AB20" s="45">
        <v>19.574993762167729</v>
      </c>
      <c r="AC20" s="45">
        <v>20.025218618697583</v>
      </c>
      <c r="AD20" s="45">
        <v>20.485798646927627</v>
      </c>
      <c r="AE20" s="45">
        <v>20.956972015806958</v>
      </c>
      <c r="AF20" s="45">
        <v>21.438982372170514</v>
      </c>
      <c r="AG20" s="45">
        <v>21.932078966730433</v>
      </c>
      <c r="AH20" s="45">
        <v>22.436516782965231</v>
      </c>
      <c r="AI20" s="45">
        <v>22.952556668973429</v>
      </c>
      <c r="AJ20" s="45">
        <v>23.480465472359818</v>
      </c>
      <c r="AK20" s="45">
        <v>24.020516178224089</v>
      </c>
      <c r="AL20" s="45">
        <v>24.572988050323243</v>
      </c>
      <c r="AM20" s="45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ht="14.6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si="6" ref="L21:R21">K21-($H$21/11)</f>
        <v>6.7471360010785428</v>
      </c>
      <c r="M21" s="46">
        <f t="shared" si="6"/>
        <v>5.8128492973626251</v>
      </c>
      <c r="N21" s="46">
        <f t="shared" si="6"/>
        <v>4.8785625936467074</v>
      </c>
      <c r="O21" s="46">
        <f t="shared" si="6"/>
        <v>3.9442758899307901</v>
      </c>
      <c r="P21" s="46">
        <f t="shared" si="6"/>
        <v>3.0099891862148729</v>
      </c>
      <c r="Q21" s="46">
        <f t="shared" si="6"/>
        <v>2.0757024824989556</v>
      </c>
      <c r="R21" s="46">
        <f t="shared" si="6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ht="14.6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ht="14.6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ht="14.6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ht="14.6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ht="14.6">
      <c r="C26" t="s">
        <v>6</v>
      </c>
      <c r="D26" t="str">
        <f>_xlfn.TEXTJOIN(",",TRUE,Regions!$C$3,Regions!$D$3)</f>
        <v>IE,National</v>
      </c>
      <c r="E26" t="s">
        <v>53</v>
      </c>
      <c r="F26" s="28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ht="14.6">
      <c r="C27" t="s">
        <v>6</v>
      </c>
      <c r="D27" t="str">
        <f>_xlfn.TEXTJOIN(",",TRUE,Regions!$C$3,Regions!$D$3)</f>
        <v>IE,National</v>
      </c>
      <c r="E27" t="s">
        <v>55</v>
      </c>
      <c r="F27" s="28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f>+AC27/2+AE27/2</f>
        <v>1006.3092483082901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ht="14.6">
      <c r="C28" t="s">
        <v>6</v>
      </c>
      <c r="D28" t="str">
        <f>_xlfn.TEXTJOIN(",",TRUE,Regions!$C$3,Regions!$D$3)</f>
        <v>IE,National</v>
      </c>
      <c r="E28" t="s">
        <v>57</v>
      </c>
      <c r="F28" s="28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ht="14.6">
      <c r="C29" t="s">
        <v>6</v>
      </c>
      <c r="D29" t="str">
        <f>_xlfn.TEXTJOIN(",",TRUE,Regions!$C$3,Regions!$D$3)</f>
        <v>IE,National</v>
      </c>
      <c r="E29" t="s">
        <v>135</v>
      </c>
      <c r="F29" s="28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ht="14.6">
      <c r="C30" t="s">
        <v>6</v>
      </c>
      <c r="D30" t="str">
        <f>_xlfn.TEXTJOIN(",",TRUE,Regions!$C$3,Regions!$D$3)</f>
        <v>IE,National</v>
      </c>
      <c r="E30" t="s">
        <v>137</v>
      </c>
      <c r="F30" s="28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ht="14.6">
      <c r="C31" t="s">
        <v>6</v>
      </c>
      <c r="D31" t="str">
        <f>_xlfn.TEXTJOIN(",",TRUE,Regions!$C$3,Regions!$D$3)</f>
        <v>IE,National</v>
      </c>
      <c r="E31" t="s">
        <v>139</v>
      </c>
      <c r="F31" s="28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ht="14.6">
      <c r="C32" t="s">
        <v>6</v>
      </c>
      <c r="D32" t="str">
        <f>_xlfn.TEXTJOIN(",",TRUE,Regions!$C$3,Regions!$D$3)</f>
        <v>IE,National</v>
      </c>
      <c r="E32" t="s">
        <v>141</v>
      </c>
      <c r="F32" s="28" t="s">
        <v>142</v>
      </c>
      <c r="G32" s="45">
        <f>VLOOKUP(E32,'BY-Demands'!$I$6:$J$42,2,FALSE)</f>
        <v>0.47999999999999998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0.50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ht="14.6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si="7" ref="H33:H39">$G33*SUM(H$26:H$28)/SUM($G$26:$G$28)</f>
        <v>1.1908349006400001</v>
      </c>
      <c r="I33" s="46">
        <f t="shared" si="8" ref="I33:BT34">$G33*SUM(I$26:I$28)/SUM($G$26:$G$28)</f>
        <v>1.2115424059200002</v>
      </c>
      <c r="J33" s="46">
        <f t="shared" si="8"/>
        <v>1.2318444230400001</v>
      </c>
      <c r="K33" s="46">
        <f t="shared" si="8"/>
        <v>1.2514826903039997</v>
      </c>
      <c r="L33" s="46">
        <f t="shared" si="8"/>
        <v>1.2709210409279992</v>
      </c>
      <c r="M33" s="46">
        <f t="shared" si="8"/>
        <v>1.2899536385699539</v>
      </c>
      <c r="N33" s="46">
        <f t="shared" si="8"/>
        <v>1.3081161139199997</v>
      </c>
      <c r="O33" s="46">
        <f t="shared" si="8"/>
        <v>1.3263884282880001</v>
      </c>
      <c r="P33" s="46">
        <f t="shared" si="8"/>
        <v>1.3445125182720001</v>
      </c>
      <c r="Q33" s="46">
        <f t="shared" si="8"/>
        <v>1.3633657551360001</v>
      </c>
      <c r="R33" s="46">
        <f t="shared" si="8"/>
        <v>1.3822257792382255</v>
      </c>
      <c r="S33" s="46">
        <f t="shared" si="8"/>
        <v>1.4008862165760005</v>
      </c>
      <c r="T33" s="46">
        <f t="shared" si="8"/>
        <v>1.4196390243415515</v>
      </c>
      <c r="U33" s="46">
        <f t="shared" si="8"/>
        <v>1.4381444961138057</v>
      </c>
      <c r="V33" s="46">
        <f t="shared" si="8"/>
        <v>1.4567607948865551</v>
      </c>
      <c r="W33" s="46">
        <f t="shared" si="8"/>
        <v>1.4752815154269274</v>
      </c>
      <c r="X33" s="46">
        <f t="shared" si="8"/>
        <v>1.4933457179612972</v>
      </c>
      <c r="Y33" s="46">
        <f t="shared" si="8"/>
        <v>1.5109535007953232</v>
      </c>
      <c r="Z33" s="46">
        <f t="shared" si="8"/>
        <v>1.5285686603979654</v>
      </c>
      <c r="AA33" s="46">
        <f t="shared" si="8"/>
        <v>1.5460878468794566</v>
      </c>
      <c r="AB33" s="46">
        <f t="shared" si="8"/>
        <v>1.5629957549216376</v>
      </c>
      <c r="AC33" s="46">
        <f t="shared" si="8"/>
        <v>1.5792404945123684</v>
      </c>
      <c r="AD33" s="46">
        <f t="shared" si="8"/>
        <v>1.5836256156472743</v>
      </c>
      <c r="AE33" s="46">
        <f t="shared" si="8"/>
        <v>1.5977193026469054</v>
      </c>
      <c r="AF33" s="46">
        <f t="shared" si="8"/>
        <v>1.6133874034964311</v>
      </c>
      <c r="AG33" s="46">
        <f t="shared" si="8"/>
        <v>1.6287532055901592</v>
      </c>
      <c r="AH33" s="46">
        <f t="shared" si="8"/>
        <v>1.6437932834842923</v>
      </c>
      <c r="AI33" s="46">
        <f t="shared" si="8"/>
        <v>1.6584959109268544</v>
      </c>
      <c r="AJ33" s="46">
        <f t="shared" si="8"/>
        <v>1.672824006688461</v>
      </c>
      <c r="AK33" s="46">
        <f t="shared" si="8"/>
        <v>1.6867533581716272</v>
      </c>
      <c r="AL33" s="46">
        <f t="shared" si="8"/>
        <v>1.7002203524966655</v>
      </c>
      <c r="AM33" s="46">
        <f t="shared" si="8"/>
        <v>1.7132210540060933</v>
      </c>
      <c r="AN33" s="46">
        <f t="shared" si="8"/>
        <v>1.7257581583520163</v>
      </c>
      <c r="AO33" s="46">
        <f t="shared" si="8"/>
        <v>1.7382293521517052</v>
      </c>
      <c r="AP33" s="46">
        <f t="shared" si="8"/>
        <v>1.750339395817216</v>
      </c>
      <c r="AQ33" s="46">
        <f t="shared" si="8"/>
        <v>1.7621228933246418</v>
      </c>
      <c r="AR33" s="46">
        <f t="shared" si="8"/>
        <v>1.7736273687150745</v>
      </c>
      <c r="AS33" s="46">
        <f t="shared" si="8"/>
        <v>1.7848773407196687</v>
      </c>
      <c r="AT33" s="46">
        <f t="shared" si="8"/>
        <v>1.7958887517694602</v>
      </c>
      <c r="AU33" s="46">
        <f t="shared" si="8"/>
        <v>1.8067127266654888</v>
      </c>
      <c r="AV33" s="46">
        <f t="shared" si="8"/>
        <v>1.8173957311076536</v>
      </c>
      <c r="AW33" s="46">
        <f t="shared" si="8"/>
        <v>1.8279885531537796</v>
      </c>
      <c r="AX33" s="46">
        <f t="shared" si="8"/>
        <v>1.8385185426344024</v>
      </c>
      <c r="AY33" s="46">
        <f t="shared" si="8"/>
        <v>1.8490283043368494</v>
      </c>
      <c r="AZ33" s="46">
        <f t="shared" si="8"/>
        <v>1.859551068858547</v>
      </c>
      <c r="BA33" s="46">
        <f t="shared" si="8"/>
        <v>1.8701247601402311</v>
      </c>
      <c r="BB33" s="46">
        <f t="shared" si="8"/>
        <v>1.880782612128832</v>
      </c>
      <c r="BC33" s="46">
        <f t="shared" si="8"/>
        <v>1.8915586386037755</v>
      </c>
      <c r="BD33" s="46">
        <f t="shared" si="8"/>
        <v>1.9024817666239091</v>
      </c>
      <c r="BE33" s="46">
        <f t="shared" si="8"/>
        <v>1.913589125445166</v>
      </c>
      <c r="BF33" s="46">
        <f t="shared" si="8"/>
        <v>1.9249162704719878</v>
      </c>
      <c r="BG33" s="46">
        <f t="shared" si="8"/>
        <v>1.9364963997687792</v>
      </c>
      <c r="BH33" s="46">
        <f t="shared" si="8"/>
        <v>1.9483478508524552</v>
      </c>
      <c r="BI33" s="46">
        <f t="shared" si="8"/>
        <v>1.9604885613940639</v>
      </c>
      <c r="BJ33" s="46">
        <f t="shared" si="8"/>
        <v>1.9729391955369979</v>
      </c>
      <c r="BK33" s="46">
        <f t="shared" si="8"/>
        <v>1.985718452607214</v>
      </c>
      <c r="BL33" s="46">
        <f t="shared" si="8"/>
        <v>1.9988469740475627</v>
      </c>
      <c r="BM33" s="46">
        <f t="shared" si="8"/>
        <v>2.0123172873271029</v>
      </c>
      <c r="BN33" s="46">
        <f t="shared" si="8"/>
        <v>2.0261308994679408</v>
      </c>
      <c r="BO33" s="46">
        <f t="shared" si="8"/>
        <v>2.040289707968916</v>
      </c>
      <c r="BP33" s="46">
        <f t="shared" si="8"/>
        <v>2.0547854676256718</v>
      </c>
      <c r="BQ33" s="46">
        <f t="shared" si="8"/>
        <v>2.0696021397440396</v>
      </c>
      <c r="BR33" s="46">
        <f t="shared" si="8"/>
        <v>2.0847361720486175</v>
      </c>
      <c r="BS33" s="46">
        <f t="shared" si="8"/>
        <v>2.100157893380004</v>
      </c>
      <c r="BT33" s="46">
        <f t="shared" si="8"/>
        <v>2.1158353079455976</v>
      </c>
      <c r="BU33" s="46">
        <f t="shared" si="9" ref="BU33:CK37">$G33*SUM(BU$26:BU$28)/SUM($G$26:$G$28)</f>
        <v>2.131724739581101</v>
      </c>
      <c r="BV33" s="46">
        <f t="shared" si="9"/>
        <v>2.1477758987992401</v>
      </c>
      <c r="BW33" s="46">
        <f t="shared" si="9"/>
        <v>2.1639759215136105</v>
      </c>
      <c r="BX33" s="46">
        <f t="shared" si="9"/>
        <v>2.1803045411775495</v>
      </c>
      <c r="BY33" s="46">
        <f t="shared" si="9"/>
        <v>2.1967075868377632</v>
      </c>
      <c r="BZ33" s="46">
        <f t="shared" si="9"/>
        <v>2.2131156855828742</v>
      </c>
      <c r="CA33" s="46">
        <f t="shared" si="9"/>
        <v>2.2294972657709233</v>
      </c>
      <c r="CB33" s="46">
        <f t="shared" si="9"/>
        <v>2.2458156796046498</v>
      </c>
      <c r="CC33" s="46">
        <f t="shared" si="9"/>
        <v>2.2620736459537136</v>
      </c>
      <c r="CD33" s="46">
        <f t="shared" si="9"/>
        <v>2.2782777842479627</v>
      </c>
      <c r="CE33" s="46">
        <f t="shared" si="9"/>
        <v>2.2944397841264785</v>
      </c>
      <c r="CF33" s="46">
        <f t="shared" si="9"/>
        <v>2.3105775779890614</v>
      </c>
      <c r="CG33" s="46">
        <f t="shared" si="9"/>
        <v>2.326697791897085</v>
      </c>
      <c r="CH33" s="46">
        <f t="shared" si="9"/>
        <v>2.3428070537252315</v>
      </c>
      <c r="CI33" s="46">
        <f t="shared" si="9"/>
        <v>2.3589073113086112</v>
      </c>
      <c r="CJ33" s="46">
        <f t="shared" si="9"/>
        <v>2.3749934928489504</v>
      </c>
      <c r="CK33" s="46">
        <f t="shared" si="9"/>
        <v>2.3910605252799098</v>
      </c>
    </row>
    <row r="34" spans="3:89" ht="14.6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7"/>
        <v>2.0637374080794082</v>
      </c>
      <c r="I34" s="46">
        <f t="shared" si="10" ref="I34:W34">$G34*SUM(I$26:I$28)/SUM($G$26:$G$28)</f>
        <v>2.099623871644904</v>
      </c>
      <c r="J34" s="46">
        <f t="shared" si="10"/>
        <v>2.1348076172401118</v>
      </c>
      <c r="K34" s="80">
        <f>$G34*SUM(K$26:K$28)/SUM($G$26:$G$28)</f>
        <v>2.1688410728944572</v>
      </c>
      <c r="L34" s="46">
        <f t="shared" si="10"/>
        <v>2.2025280695659109</v>
      </c>
      <c r="M34" s="46">
        <f t="shared" si="10"/>
        <v>2.2355118893259096</v>
      </c>
      <c r="N34" s="46">
        <f t="shared" si="10"/>
        <v>2.2669877721565737</v>
      </c>
      <c r="O34" s="46">
        <f t="shared" si="10"/>
        <v>2.2986540078985414</v>
      </c>
      <c r="P34" s="46">
        <f t="shared" si="10"/>
        <v>2.3300633682282363</v>
      </c>
      <c r="Q34" s="46">
        <f t="shared" si="10"/>
        <v>2.3627363526685712</v>
      </c>
      <c r="R34" s="46">
        <f t="shared" si="10"/>
        <v>2.3954210995097363</v>
      </c>
      <c r="S34" s="46">
        <f t="shared" si="10"/>
        <v>2.4277599590480241</v>
      </c>
      <c r="T34" s="46">
        <f t="shared" si="10"/>
        <v>2.4602588981297471</v>
      </c>
      <c r="U34" s="46">
        <f t="shared" si="10"/>
        <v>2.4923291996719961</v>
      </c>
      <c r="V34" s="46">
        <f t="shared" si="10"/>
        <v>2.5245915663163205</v>
      </c>
      <c r="W34" s="46">
        <f t="shared" si="10"/>
        <v>2.5566882942365465</v>
      </c>
      <c r="X34" s="46">
        <f t="shared" si="8"/>
        <v>2.5879938685838102</v>
      </c>
      <c r="Y34" s="46">
        <f t="shared" si="8"/>
        <v>2.6185084597235124</v>
      </c>
      <c r="Z34" s="46">
        <f t="shared" si="8"/>
        <v>2.6490358349303733</v>
      </c>
      <c r="AA34" s="46">
        <f t="shared" si="8"/>
        <v>2.6793968870640827</v>
      </c>
      <c r="AB34" s="46">
        <f t="shared" si="8"/>
        <v>2.708698583126453</v>
      </c>
      <c r="AC34" s="46">
        <f t="shared" si="8"/>
        <v>2.7368509968320662</v>
      </c>
      <c r="AD34" s="46">
        <f t="shared" si="8"/>
        <v>2.744450487340953</v>
      </c>
      <c r="AE34" s="46">
        <f t="shared" si="8"/>
        <v>2.768875089830575</v>
      </c>
      <c r="AF34" s="46">
        <f t="shared" si="8"/>
        <v>2.7960281786587151</v>
      </c>
      <c r="AG34" s="46">
        <f t="shared" si="8"/>
        <v>2.8226573785326261</v>
      </c>
      <c r="AH34" s="46">
        <f t="shared" si="8"/>
        <v>2.8487220927544459</v>
      </c>
      <c r="AI34" s="46">
        <f t="shared" si="8"/>
        <v>2.8742019995273855</v>
      </c>
      <c r="AJ34" s="46">
        <f t="shared" si="8"/>
        <v>2.8990328364417892</v>
      </c>
      <c r="AK34" s="46">
        <f t="shared" si="8"/>
        <v>2.9231726426488853</v>
      </c>
      <c r="AL34" s="46">
        <f t="shared" si="8"/>
        <v>2.9465111759317431</v>
      </c>
      <c r="AM34" s="46">
        <f t="shared" si="8"/>
        <v>2.9690416157281088</v>
      </c>
      <c r="AN34" s="46">
        <f t="shared" si="8"/>
        <v>2.9907686336495432</v>
      </c>
      <c r="AO34" s="46">
        <f t="shared" si="8"/>
        <v>3.0123814274583194</v>
      </c>
      <c r="AP34" s="46">
        <f t="shared" si="8"/>
        <v>3.0333683418597679</v>
      </c>
      <c r="AQ34" s="46">
        <f t="shared" si="8"/>
        <v>3.0537893461408956</v>
      </c>
      <c r="AR34" s="46">
        <f t="shared" si="8"/>
        <v>3.0737268002840392</v>
      </c>
      <c r="AS34" s="46">
        <f t="shared" si="8"/>
        <v>3.0932231956728953</v>
      </c>
      <c r="AT34" s="46">
        <f t="shared" si="8"/>
        <v>3.1123061608152343</v>
      </c>
      <c r="AU34" s="46">
        <f t="shared" si="8"/>
        <v>3.1310642958724464</v>
      </c>
      <c r="AV34" s="46">
        <f t="shared" si="8"/>
        <v>3.1495781267033407</v>
      </c>
      <c r="AW34" s="46">
        <f t="shared" si="8"/>
        <v>3.1679356698875134</v>
      </c>
      <c r="AX34" s="46">
        <f t="shared" si="8"/>
        <v>3.1861843231526845</v>
      </c>
      <c r="AY34" s="46">
        <f t="shared" si="8"/>
        <v>3.2043979213296301</v>
      </c>
      <c r="AZ34" s="46">
        <f t="shared" si="8"/>
        <v>3.2226340536164542</v>
      </c>
      <c r="BA34" s="46">
        <f t="shared" si="8"/>
        <v>3.2409584428561105</v>
      </c>
      <c r="BB34" s="46">
        <f t="shared" si="8"/>
        <v>3.2594286840514504</v>
      </c>
      <c r="BC34" s="46">
        <f t="shared" si="8"/>
        <v>3.2781037236684809</v>
      </c>
      <c r="BD34" s="46">
        <f t="shared" si="8"/>
        <v>3.2970336927987733</v>
      </c>
      <c r="BE34" s="46">
        <f t="shared" si="8"/>
        <v>3.3162829370828208</v>
      </c>
      <c r="BF34" s="46">
        <f t="shared" si="8"/>
        <v>3.3359130746493544</v>
      </c>
      <c r="BG34" s="46">
        <f t="shared" si="8"/>
        <v>3.3559816383161909</v>
      </c>
      <c r="BH34" s="46">
        <f t="shared" si="8"/>
        <v>3.3765204073162098</v>
      </c>
      <c r="BI34" s="46">
        <f t="shared" si="8"/>
        <v>3.3975604679425122</v>
      </c>
      <c r="BJ34" s="46">
        <f t="shared" si="8"/>
        <v>3.4191376315117643</v>
      </c>
      <c r="BK34" s="46">
        <f t="shared" si="8"/>
        <v>3.4412843042781529</v>
      </c>
      <c r="BL34" s="46">
        <f t="shared" si="8"/>
        <v>3.4640362582179125</v>
      </c>
      <c r="BM34" s="46">
        <f t="shared" si="8"/>
        <v>3.4873805433061271</v>
      </c>
      <c r="BN34" s="46">
        <f t="shared" si="8"/>
        <v>3.5113197712380813</v>
      </c>
      <c r="BO34" s="46">
        <f t="shared" si="8"/>
        <v>3.5358572304119691</v>
      </c>
      <c r="BP34" s="46">
        <f t="shared" si="8"/>
        <v>3.5609786317465271</v>
      </c>
      <c r="BQ34" s="46">
        <f t="shared" si="8"/>
        <v>3.5866561799083159</v>
      </c>
      <c r="BR34" s="46">
        <f t="shared" si="8"/>
        <v>3.6128837187428378</v>
      </c>
      <c r="BS34" s="46">
        <f t="shared" si="8"/>
        <v>3.6396098276194371</v>
      </c>
      <c r="BT34" s="46">
        <f t="shared" si="8"/>
        <v>3.6667790572780534</v>
      </c>
      <c r="BU34" s="46">
        <f t="shared" si="9"/>
        <v>3.6943157161731577</v>
      </c>
      <c r="BV34" s="46">
        <f t="shared" si="9"/>
        <v>3.7221326517565112</v>
      </c>
      <c r="BW34" s="46">
        <f t="shared" si="9"/>
        <v>3.7502075703446507</v>
      </c>
      <c r="BX34" s="46">
        <f t="shared" si="9"/>
        <v>3.7785053496628929</v>
      </c>
      <c r="BY34" s="46">
        <f t="shared" si="9"/>
        <v>3.8069321105154885</v>
      </c>
      <c r="BZ34" s="46">
        <f t="shared" si="9"/>
        <v>3.8353676284513063</v>
      </c>
      <c r="CA34" s="46">
        <f t="shared" si="9"/>
        <v>3.8637571892706606</v>
      </c>
      <c r="CB34" s="46">
        <f t="shared" si="9"/>
        <v>3.8920372817092366</v>
      </c>
      <c r="CC34" s="46">
        <f t="shared" si="9"/>
        <v>3.9202126176150176</v>
      </c>
      <c r="CD34" s="46">
        <f t="shared" si="9"/>
        <v>3.9482946685740226</v>
      </c>
      <c r="CE34" s="46">
        <f t="shared" si="9"/>
        <v>3.9763036929322624</v>
      </c>
      <c r="CF34" s="46">
        <f t="shared" si="9"/>
        <v>4.0042707678476743</v>
      </c>
      <c r="CG34" s="46">
        <f t="shared" si="9"/>
        <v>4.0322073763988273</v>
      </c>
      <c r="CH34" s="46">
        <f t="shared" si="9"/>
        <v>4.0601250048067827</v>
      </c>
      <c r="CI34" s="46">
        <f t="shared" si="9"/>
        <v>4.0880270287033591</v>
      </c>
      <c r="CJ34" s="46">
        <f t="shared" si="9"/>
        <v>4.1159046585747312</v>
      </c>
      <c r="CK34" s="46">
        <f t="shared" si="9"/>
        <v>4.143749102709493</v>
      </c>
    </row>
    <row r="35" spans="3:89" ht="14.6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7"/>
        <v>0.81362441364750004</v>
      </c>
      <c r="I35" s="46">
        <f t="shared" si="11" ref="I35:BT38">$G35*SUM(I$26:I$28)/SUM($G$26:$G$28)</f>
        <v>0.82777258131750009</v>
      </c>
      <c r="J35" s="46">
        <f t="shared" si="11"/>
        <v>0.84164370380999998</v>
      </c>
      <c r="K35" s="46">
        <f t="shared" si="11"/>
        <v>0.855061326756</v>
      </c>
      <c r="L35" s="46">
        <f t="shared" si="11"/>
        <v>0.86834235892949951</v>
      </c>
      <c r="M35" s="46">
        <f t="shared" si="11"/>
        <v>0.88134616498884644</v>
      </c>
      <c r="N35" s="46">
        <f t="shared" si="11"/>
        <v>0.89375546987999988</v>
      </c>
      <c r="O35" s="46">
        <f t="shared" si="11"/>
        <v>0.90623982103200007</v>
      </c>
      <c r="P35" s="46">
        <f t="shared" si="11"/>
        <v>0.91862289955800014</v>
      </c>
      <c r="Q35" s="46">
        <f t="shared" si="11"/>
        <v>0.93150415940400011</v>
      </c>
      <c r="R35" s="46">
        <f t="shared" si="11"/>
        <v>0.94439005655338992</v>
      </c>
      <c r="S35" s="46">
        <f t="shared" si="11"/>
        <v>0.95713958831400048</v>
      </c>
      <c r="T35" s="46">
        <f t="shared" si="11"/>
        <v>0.96995223111972484</v>
      </c>
      <c r="U35" s="46">
        <f t="shared" si="11"/>
        <v>0.98259588441866563</v>
      </c>
      <c r="V35" s="46">
        <f t="shared" si="11"/>
        <v>0.99531525900629703</v>
      </c>
      <c r="W35" s="46">
        <f t="shared" si="11"/>
        <v>1.0079693308527731</v>
      </c>
      <c r="X35" s="46">
        <f t="shared" si="11"/>
        <v>1.0203114919593521</v>
      </c>
      <c r="Y35" s="46">
        <f t="shared" si="11"/>
        <v>1.0323418094922592</v>
      </c>
      <c r="Z35" s="46">
        <f t="shared" si="11"/>
        <v>1.0443771671184963</v>
      </c>
      <c r="AA35" s="46">
        <f t="shared" si="11"/>
        <v>1.0563469522003104</v>
      </c>
      <c r="AB35" s="46">
        <f t="shared" si="11"/>
        <v>1.0678990882348121</v>
      </c>
      <c r="AC35" s="46">
        <f t="shared" si="11"/>
        <v>1.0789981219608653</v>
      </c>
      <c r="AD35" s="46">
        <f t="shared" si="11"/>
        <v>1.0819942061453678</v>
      </c>
      <c r="AE35" s="46">
        <f t="shared" si="11"/>
        <v>1.0916235576323317</v>
      </c>
      <c r="AF35" s="46">
        <f t="shared" si="11"/>
        <v>1.1023286094911695</v>
      </c>
      <c r="AG35" s="46">
        <f t="shared" si="11"/>
        <v>1.1128271191603221</v>
      </c>
      <c r="AH35" s="46">
        <f t="shared" si="11"/>
        <v>1.1231030814715124</v>
      </c>
      <c r="AI35" s="46">
        <f t="shared" si="11"/>
        <v>1.1331484845963309</v>
      </c>
      <c r="AJ35" s="46">
        <f t="shared" si="11"/>
        <v>1.1429379932061787</v>
      </c>
      <c r="AK35" s="46">
        <f t="shared" si="11"/>
        <v>1.1524550643189668</v>
      </c>
      <c r="AL35" s="46">
        <f t="shared" si="11"/>
        <v>1.161656235157523</v>
      </c>
      <c r="AM35" s="46">
        <f t="shared" si="11"/>
        <v>1.1705388167285951</v>
      </c>
      <c r="AN35" s="46">
        <f t="shared" si="11"/>
        <v>1.179104650805852</v>
      </c>
      <c r="AO35" s="46">
        <f t="shared" si="11"/>
        <v>1.1876254522513783</v>
      </c>
      <c r="AP35" s="46">
        <f t="shared" si="11"/>
        <v>1.1958995019717058</v>
      </c>
      <c r="AQ35" s="46">
        <f t="shared" si="11"/>
        <v>1.2039504427402739</v>
      </c>
      <c r="AR35" s="46">
        <f t="shared" si="11"/>
        <v>1.2118107448181121</v>
      </c>
      <c r="AS35" s="46">
        <f t="shared" si="11"/>
        <v>1.21949716034966</v>
      </c>
      <c r="AT35" s="46">
        <f t="shared" si="11"/>
        <v>1.227020581819759</v>
      </c>
      <c r="AU35" s="46">
        <f t="shared" si="11"/>
        <v>1.2344159396677559</v>
      </c>
      <c r="AV35" s="46">
        <f t="shared" si="11"/>
        <v>1.2417149810550872</v>
      </c>
      <c r="AW35" s="46">
        <f t="shared" si="11"/>
        <v>1.2489524063451252</v>
      </c>
      <c r="AX35" s="46">
        <f t="shared" si="11"/>
        <v>1.2561469019987892</v>
      </c>
      <c r="AY35" s="46">
        <f t="shared" si="11"/>
        <v>1.2633275772528758</v>
      </c>
      <c r="AZ35" s="46">
        <f t="shared" si="11"/>
        <v>1.2705171365354562</v>
      </c>
      <c r="BA35" s="46">
        <f t="shared" si="11"/>
        <v>1.277741490948084</v>
      </c>
      <c r="BB35" s="46">
        <f t="shared" si="11"/>
        <v>1.2850233472073413</v>
      </c>
      <c r="BC35" s="46">
        <f t="shared" si="11"/>
        <v>1.2923859448415</v>
      </c>
      <c r="BD35" s="46">
        <f t="shared" si="11"/>
        <v>1.2998490479348015</v>
      </c>
      <c r="BE35" s="46">
        <f t="shared" si="11"/>
        <v>1.3074380246294388</v>
      </c>
      <c r="BF35" s="46">
        <f t="shared" si="11"/>
        <v>1.3151771677514574</v>
      </c>
      <c r="BG35" s="46">
        <f t="shared" si="11"/>
        <v>1.3230891595011118</v>
      </c>
      <c r="BH35" s="46">
        <f t="shared" si="11"/>
        <v>1.3311865287784532</v>
      </c>
      <c r="BI35" s="46">
        <f t="shared" si="11"/>
        <v>1.3394815312933874</v>
      </c>
      <c r="BJ35" s="46">
        <f t="shared" si="11"/>
        <v>1.3479882855870682</v>
      </c>
      <c r="BK35" s="46">
        <f t="shared" si="11"/>
        <v>1.3567195677614632</v>
      </c>
      <c r="BL35" s="46">
        <f t="shared" si="11"/>
        <v>1.3656894808478377</v>
      </c>
      <c r="BM35" s="46">
        <f t="shared" si="11"/>
        <v>1.3748929193243418</v>
      </c>
      <c r="BN35" s="46">
        <f t="shared" si="11"/>
        <v>1.3843309128467038</v>
      </c>
      <c r="BO35" s="46">
        <f t="shared" si="11"/>
        <v>1.3940047578594441</v>
      </c>
      <c r="BP35" s="46">
        <f t="shared" si="11"/>
        <v>1.4039088209203807</v>
      </c>
      <c r="BQ35" s="46">
        <f t="shared" si="11"/>
        <v>1.4140321437739818</v>
      </c>
      <c r="BR35" s="46">
        <f t="shared" si="11"/>
        <v>1.4243722993684447</v>
      </c>
      <c r="BS35" s="46">
        <f t="shared" si="11"/>
        <v>1.4349090152212813</v>
      </c>
      <c r="BT35" s="46">
        <f t="shared" si="11"/>
        <v>1.4456204305707847</v>
      </c>
      <c r="BU35" s="46">
        <f t="shared" si="9"/>
        <v>1.4564767041740192</v>
      </c>
      <c r="BV35" s="46">
        <f t="shared" si="9"/>
        <v>1.4674434763102764</v>
      </c>
      <c r="BW35" s="46">
        <f t="shared" si="9"/>
        <v>1.4785119577387027</v>
      </c>
      <c r="BX35" s="46">
        <f t="shared" si="9"/>
        <v>1.4896683015715926</v>
      </c>
      <c r="BY35" s="46">
        <f t="shared" si="9"/>
        <v>1.5008754961206878</v>
      </c>
      <c r="BZ35" s="46">
        <f t="shared" si="9"/>
        <v>1.5120861431326174</v>
      </c>
      <c r="CA35" s="46">
        <f t="shared" si="9"/>
        <v>1.5232786716417817</v>
      </c>
      <c r="CB35" s="46">
        <f t="shared" si="9"/>
        <v>1.5344280424571544</v>
      </c>
      <c r="CC35" s="46">
        <f t="shared" si="9"/>
        <v>1.5455361132155343</v>
      </c>
      <c r="CD35" s="46">
        <f t="shared" si="9"/>
        <v>1.5566074065671451</v>
      </c>
      <c r="CE35" s="46">
        <f t="shared" si="9"/>
        <v>1.5676499093250513</v>
      </c>
      <c r="CF35" s="46">
        <f t="shared" si="9"/>
        <v>1.5786758735976398</v>
      </c>
      <c r="CG35" s="46">
        <f t="shared" si="9"/>
        <v>1.5896898265660482</v>
      </c>
      <c r="CH35" s="46">
        <f t="shared" si="9"/>
        <v>1.6006962966503357</v>
      </c>
      <c r="CI35" s="46">
        <f t="shared" si="9"/>
        <v>1.6116966146867076</v>
      </c>
      <c r="CJ35" s="46">
        <f t="shared" si="9"/>
        <v>1.6226873154266264</v>
      </c>
      <c r="CK35" s="46">
        <f t="shared" si="9"/>
        <v>1.6336649327551653</v>
      </c>
    </row>
    <row r="36" spans="3:89" ht="14.6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7"/>
        <v>1.0848351290947176</v>
      </c>
      <c r="I36" s="46">
        <f t="shared" si="11"/>
        <v>1.1036993974761575</v>
      </c>
      <c r="J36" s="46">
        <f t="shared" si="11"/>
        <v>1.1221942714099173</v>
      </c>
      <c r="K36" s="46">
        <f t="shared" si="11"/>
        <v>1.1400844778449895</v>
      </c>
      <c r="L36" s="46">
        <f t="shared" si="11"/>
        <v>1.1577925628173409</v>
      </c>
      <c r="M36" s="46">
        <f t="shared" si="11"/>
        <v>1.1751310120925686</v>
      </c>
      <c r="N36" s="46">
        <f t="shared" si="11"/>
        <v>1.1916767912601571</v>
      </c>
      <c r="O36" s="46">
        <f t="shared" si="11"/>
        <v>1.2083226323466214</v>
      </c>
      <c r="P36" s="46">
        <f t="shared" si="11"/>
        <v>1.2248334429442533</v>
      </c>
      <c r="Q36" s="46">
        <f t="shared" si="11"/>
        <v>1.2420084968801255</v>
      </c>
      <c r="R36" s="46">
        <f t="shared" si="11"/>
        <v>1.2591897339018747</v>
      </c>
      <c r="S36" s="46">
        <f t="shared" si="11"/>
        <v>1.2761891499732458</v>
      </c>
      <c r="T36" s="46">
        <f t="shared" si="11"/>
        <v>1.2932727143047045</v>
      </c>
      <c r="U36" s="46">
        <f t="shared" si="11"/>
        <v>1.310130958758426</v>
      </c>
      <c r="V36" s="46">
        <f t="shared" si="11"/>
        <v>1.3270901651702867</v>
      </c>
      <c r="W36" s="46">
        <f t="shared" si="11"/>
        <v>1.3439623010537276</v>
      </c>
      <c r="X36" s="46">
        <f t="shared" si="11"/>
        <v>1.3604185549625056</v>
      </c>
      <c r="Y36" s="46">
        <f t="shared" si="11"/>
        <v>1.3764590164517989</v>
      </c>
      <c r="Z36" s="46">
        <f t="shared" si="11"/>
        <v>1.3925061980814994</v>
      </c>
      <c r="AA36" s="46">
        <f t="shared" si="11"/>
        <v>1.4084659494442351</v>
      </c>
      <c r="AB36" s="46">
        <f t="shared" si="11"/>
        <v>1.4238688340874408</v>
      </c>
      <c r="AC36" s="46">
        <f t="shared" si="11"/>
        <v>1.4386675808839529</v>
      </c>
      <c r="AD36" s="46">
        <f t="shared" si="11"/>
        <v>1.4426623692882268</v>
      </c>
      <c r="AE36" s="46">
        <f t="shared" si="11"/>
        <v>1.4555015351099945</v>
      </c>
      <c r="AF36" s="46">
        <f t="shared" si="11"/>
        <v>1.4697749715020831</v>
      </c>
      <c r="AG36" s="46">
        <f t="shared" si="11"/>
        <v>1.4837730176535984</v>
      </c>
      <c r="AH36" s="46">
        <f t="shared" si="11"/>
        <v>1.4974743332894664</v>
      </c>
      <c r="AI36" s="46">
        <f t="shared" si="11"/>
        <v>1.5108682359464269</v>
      </c>
      <c r="AJ36" s="46">
        <f t="shared" si="11"/>
        <v>1.5239209451060849</v>
      </c>
      <c r="AK36" s="46">
        <f t="shared" si="11"/>
        <v>1.5366104034065804</v>
      </c>
      <c r="AL36" s="46">
        <f t="shared" si="11"/>
        <v>1.5488786603406601</v>
      </c>
      <c r="AM36" s="46">
        <f t="shared" si="11"/>
        <v>1.5607221305754697</v>
      </c>
      <c r="AN36" s="46">
        <f t="shared" si="11"/>
        <v>1.5721432698150684</v>
      </c>
      <c r="AO36" s="46">
        <f t="shared" si="11"/>
        <v>1.5835043654030292</v>
      </c>
      <c r="AP36" s="46">
        <f t="shared" si="11"/>
        <v>1.5945364579090151</v>
      </c>
      <c r="AQ36" s="46">
        <f t="shared" si="11"/>
        <v>1.6052710711058449</v>
      </c>
      <c r="AR36" s="46">
        <f t="shared" si="11"/>
        <v>1.6157514987777579</v>
      </c>
      <c r="AS36" s="46">
        <f t="shared" si="11"/>
        <v>1.6260000771704106</v>
      </c>
      <c r="AT36" s="46">
        <f t="shared" si="11"/>
        <v>1.6360313296314319</v>
      </c>
      <c r="AU36" s="46">
        <f t="shared" si="11"/>
        <v>1.6458918301906118</v>
      </c>
      <c r="AV36" s="46">
        <f t="shared" si="11"/>
        <v>1.6556239084971063</v>
      </c>
      <c r="AW36" s="46">
        <f t="shared" si="11"/>
        <v>1.6652738318120097</v>
      </c>
      <c r="AX36" s="46">
        <f t="shared" si="11"/>
        <v>1.6748665154757469</v>
      </c>
      <c r="AY36" s="46">
        <f t="shared" si="11"/>
        <v>1.6844407718962642</v>
      </c>
      <c r="AZ36" s="46">
        <f t="shared" si="11"/>
        <v>1.6940268737162512</v>
      </c>
      <c r="BA36" s="46">
        <f t="shared" si="11"/>
        <v>1.7036593691531994</v>
      </c>
      <c r="BB36" s="46">
        <f t="shared" si="11"/>
        <v>1.7133685339011526</v>
      </c>
      <c r="BC36" s="46">
        <f t="shared" si="11"/>
        <v>1.7231853540714304</v>
      </c>
      <c r="BD36" s="46">
        <f t="shared" si="11"/>
        <v>1.7331361818389668</v>
      </c>
      <c r="BE36" s="46">
        <f t="shared" si="11"/>
        <v>1.7432548414737186</v>
      </c>
      <c r="BF36" s="46">
        <f t="shared" si="11"/>
        <v>1.7535737234873734</v>
      </c>
      <c r="BG36" s="46">
        <f t="shared" si="11"/>
        <v>1.7641230708854607</v>
      </c>
      <c r="BH36" s="46">
        <f t="shared" si="11"/>
        <v>1.7749195889077407</v>
      </c>
      <c r="BI36" s="46">
        <f t="shared" si="11"/>
        <v>1.7859796185395806</v>
      </c>
      <c r="BJ36" s="46">
        <f t="shared" si="11"/>
        <v>1.7973219845472461</v>
      </c>
      <c r="BK36" s="46">
        <f t="shared" si="11"/>
        <v>1.8089637217738355</v>
      </c>
      <c r="BL36" s="46">
        <f t="shared" si="11"/>
        <v>1.8209236343057147</v>
      </c>
      <c r="BM36" s="46">
        <f t="shared" si="11"/>
        <v>1.8331949147642421</v>
      </c>
      <c r="BN36" s="46">
        <f t="shared" si="11"/>
        <v>1.8457789360269852</v>
      </c>
      <c r="BO36" s="46">
        <f t="shared" si="11"/>
        <v>1.8586774266907435</v>
      </c>
      <c r="BP36" s="46">
        <f t="shared" si="11"/>
        <v>1.8718828754814292</v>
      </c>
      <c r="BQ36" s="46">
        <f t="shared" si="11"/>
        <v>1.8853806713569492</v>
      </c>
      <c r="BR36" s="46">
        <f t="shared" si="11"/>
        <v>1.8991675782405455</v>
      </c>
      <c r="BS36" s="46">
        <f t="shared" si="11"/>
        <v>1.9132165660913436</v>
      </c>
      <c r="BT36" s="46">
        <f t="shared" si="11"/>
        <v>1.9274984871578125</v>
      </c>
      <c r="BU36" s="46">
        <f t="shared" si="9"/>
        <v>1.941973553021501</v>
      </c>
      <c r="BV36" s="46">
        <f t="shared" si="9"/>
        <v>1.9565959506126125</v>
      </c>
      <c r="BW36" s="46">
        <f t="shared" si="9"/>
        <v>1.9713539609154986</v>
      </c>
      <c r="BX36" s="46">
        <f t="shared" si="9"/>
        <v>1.986229121369351</v>
      </c>
      <c r="BY36" s="46">
        <f t="shared" si="9"/>
        <v>2.001172082939239</v>
      </c>
      <c r="BZ36" s="46">
        <f t="shared" si="9"/>
        <v>2.0161196478038437</v>
      </c>
      <c r="CA36" s="46">
        <f t="shared" si="9"/>
        <v>2.0310430546073617</v>
      </c>
      <c r="CB36" s="46">
        <f t="shared" si="9"/>
        <v>2.0459089176824339</v>
      </c>
      <c r="CC36" s="46">
        <f t="shared" si="9"/>
        <v>2.0607197138840108</v>
      </c>
      <c r="CD36" s="46">
        <f t="shared" si="9"/>
        <v>2.0754814734267173</v>
      </c>
      <c r="CE36" s="46">
        <f t="shared" si="9"/>
        <v>2.0902048454199429</v>
      </c>
      <c r="CF36" s="46">
        <f t="shared" si="9"/>
        <v>2.1049061660470176</v>
      </c>
      <c r="CG36" s="46">
        <f t="shared" si="9"/>
        <v>2.1195914715637998</v>
      </c>
      <c r="CH36" s="46">
        <f t="shared" si="9"/>
        <v>2.1342667998780485</v>
      </c>
      <c r="CI36" s="46">
        <f t="shared" si="9"/>
        <v>2.1489339254422526</v>
      </c>
      <c r="CJ36" s="46">
        <f t="shared" si="9"/>
        <v>2.1635882279140533</v>
      </c>
      <c r="CK36" s="46">
        <f t="shared" si="9"/>
        <v>2.1782250857958982</v>
      </c>
    </row>
    <row r="37" spans="3:89" ht="14.6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7"/>
        <v>0.8755342962660001</v>
      </c>
      <c r="I37" s="46">
        <f t="shared" si="11"/>
        <v>0.89075901889800024</v>
      </c>
      <c r="J37" s="46">
        <f t="shared" si="11"/>
        <v>0.90568561557600002</v>
      </c>
      <c r="K37" s="46">
        <f t="shared" si="11"/>
        <v>0.92012420525760008</v>
      </c>
      <c r="L37" s="46">
        <f t="shared" si="11"/>
        <v>0.93441581077319957</v>
      </c>
      <c r="M37" s="46">
        <f t="shared" si="11"/>
        <v>0.94840909563040932</v>
      </c>
      <c r="N37" s="46">
        <f t="shared" si="11"/>
        <v>0.96176264284799995</v>
      </c>
      <c r="O37" s="46">
        <f t="shared" si="11"/>
        <v>0.97519694670720014</v>
      </c>
      <c r="P37" s="46">
        <f t="shared" si="11"/>
        <v>0.9885222719568002</v>
      </c>
      <c r="Q37" s="46">
        <f t="shared" si="11"/>
        <v>1.0023836858784001</v>
      </c>
      <c r="R37" s="46">
        <f t="shared" si="11"/>
        <v>1.0162500899626501</v>
      </c>
      <c r="S37" s="46">
        <f t="shared" si="11"/>
        <v>1.0299697524144007</v>
      </c>
      <c r="T37" s="46">
        <f t="shared" si="11"/>
        <v>1.0437573281238453</v>
      </c>
      <c r="U37" s="46">
        <f t="shared" si="11"/>
        <v>1.0573630556654914</v>
      </c>
      <c r="V37" s="46">
        <f t="shared" si="11"/>
        <v>1.071050266240456</v>
      </c>
      <c r="W37" s="46">
        <f t="shared" si="11"/>
        <v>1.0846672050922981</v>
      </c>
      <c r="X37" s="46">
        <f t="shared" si="11"/>
        <v>1.0979484994556357</v>
      </c>
      <c r="Y37" s="46">
        <f t="shared" si="11"/>
        <v>1.1108942216074706</v>
      </c>
      <c r="Z37" s="46">
        <f t="shared" si="11"/>
        <v>1.1238453673607769</v>
      </c>
      <c r="AA37" s="46">
        <f t="shared" si="11"/>
        <v>1.1367259510579641</v>
      </c>
      <c r="AB37" s="46">
        <f t="shared" si="11"/>
        <v>1.1491571061753405</v>
      </c>
      <c r="AC37" s="46">
        <f t="shared" si="11"/>
        <v>1.1611006817607983</v>
      </c>
      <c r="AD37" s="46">
        <f t="shared" si="11"/>
        <v>1.1643247424133938</v>
      </c>
      <c r="AE37" s="46">
        <f t="shared" si="11"/>
        <v>1.1746868054688044</v>
      </c>
      <c r="AF37" s="46">
        <f t="shared" si="11"/>
        <v>1.1862064205252172</v>
      </c>
      <c r="AG37" s="46">
        <f t="shared" si="11"/>
        <v>1.197503777291856</v>
      </c>
      <c r="AH37" s="46">
        <f t="shared" si="11"/>
        <v>1.208561652743565</v>
      </c>
      <c r="AI37" s="46">
        <f t="shared" si="11"/>
        <v>1.2193714254200851</v>
      </c>
      <c r="AJ37" s="46">
        <f t="shared" si="11"/>
        <v>1.2299058321902663</v>
      </c>
      <c r="AK37" s="46">
        <f t="shared" si="11"/>
        <v>1.2401470712920941</v>
      </c>
      <c r="AL37" s="46">
        <f t="shared" si="11"/>
        <v>1.2500483728015257</v>
      </c>
      <c r="AM37" s="46">
        <f t="shared" si="11"/>
        <v>1.2596068431158438</v>
      </c>
      <c r="AN37" s="46">
        <f t="shared" si="11"/>
        <v>1.2688244641519939</v>
      </c>
      <c r="AO37" s="46">
        <f t="shared" si="11"/>
        <v>1.2779936259569924</v>
      </c>
      <c r="AP37" s="46">
        <f t="shared" si="11"/>
        <v>1.286897260333794</v>
      </c>
      <c r="AQ37" s="46">
        <f t="shared" si="11"/>
        <v>1.2955608090693673</v>
      </c>
      <c r="AR37" s="46">
        <f t="shared" si="11"/>
        <v>1.3040192131348334</v>
      </c>
      <c r="AS37" s="46">
        <f t="shared" si="11"/>
        <v>1.3122904993700293</v>
      </c>
      <c r="AT37" s="46">
        <f t="shared" si="11"/>
        <v>1.3203863890850462</v>
      </c>
      <c r="AU37" s="46">
        <f t="shared" si="11"/>
        <v>1.3283444706279219</v>
      </c>
      <c r="AV37" s="46">
        <f t="shared" si="11"/>
        <v>1.3361989068484683</v>
      </c>
      <c r="AW37" s="46">
        <f t="shared" si="11"/>
        <v>1.3439870385119268</v>
      </c>
      <c r="AX37" s="46">
        <f t="shared" si="11"/>
        <v>1.3517289739596117</v>
      </c>
      <c r="AY37" s="46">
        <f t="shared" si="11"/>
        <v>1.3594560373931155</v>
      </c>
      <c r="AZ37" s="46">
        <f t="shared" si="11"/>
        <v>1.3671926608539544</v>
      </c>
      <c r="BA37" s="46">
        <f t="shared" si="11"/>
        <v>1.3749667270576473</v>
      </c>
      <c r="BB37" s="46">
        <f t="shared" si="11"/>
        <v>1.3828026705083574</v>
      </c>
      <c r="BC37" s="46">
        <f t="shared" si="11"/>
        <v>1.3907254990643669</v>
      </c>
      <c r="BD37" s="46">
        <f t="shared" si="11"/>
        <v>1.3987564806882604</v>
      </c>
      <c r="BE37" s="46">
        <f t="shared" si="11"/>
        <v>1.4069229138216166</v>
      </c>
      <c r="BF37" s="46">
        <f t="shared" si="11"/>
        <v>1.4152509397674728</v>
      </c>
      <c r="BG37" s="46">
        <f t="shared" si="11"/>
        <v>1.4237649666481822</v>
      </c>
      <c r="BH37" s="46">
        <f t="shared" si="11"/>
        <v>1.4324784767062939</v>
      </c>
      <c r="BI37" s="46">
        <f t="shared" si="11"/>
        <v>1.4414046582067723</v>
      </c>
      <c r="BJ37" s="46">
        <f t="shared" si="11"/>
        <v>1.4505587039914065</v>
      </c>
      <c r="BK37" s="46">
        <f t="shared" si="11"/>
        <v>1.4599543623146223</v>
      </c>
      <c r="BL37" s="46">
        <f t="shared" si="11"/>
        <v>1.4696068093281514</v>
      </c>
      <c r="BM37" s="46">
        <f t="shared" si="11"/>
        <v>1.4795105510234499</v>
      </c>
      <c r="BN37" s="46">
        <f t="shared" si="11"/>
        <v>1.4896666954042701</v>
      </c>
      <c r="BO37" s="46">
        <f t="shared" si="11"/>
        <v>1.5000766375635097</v>
      </c>
      <c r="BP37" s="46">
        <f t="shared" si="11"/>
        <v>1.5107343154020565</v>
      </c>
      <c r="BQ37" s="46">
        <f t="shared" si="11"/>
        <v>1.5216279368345385</v>
      </c>
      <c r="BR37" s="46">
        <f t="shared" si="11"/>
        <v>1.5327548901311996</v>
      </c>
      <c r="BS37" s="46">
        <f t="shared" si="11"/>
        <v>1.5440933602464351</v>
      </c>
      <c r="BT37" s="46">
        <f t="shared" si="11"/>
        <v>1.5556198230009111</v>
      </c>
      <c r="BU37" s="46">
        <f t="shared" si="9"/>
        <v>1.5673021664874685</v>
      </c>
      <c r="BV37" s="46">
        <f t="shared" si="9"/>
        <v>1.5791034165035323</v>
      </c>
      <c r="BW37" s="46">
        <f t="shared" si="9"/>
        <v>1.591014115021939</v>
      </c>
      <c r="BX37" s="46">
        <f t="shared" si="9"/>
        <v>1.6030193615248576</v>
      </c>
      <c r="BY37" s="46">
        <f t="shared" si="9"/>
        <v>1.6150793280500377</v>
      </c>
      <c r="BZ37" s="46">
        <f t="shared" si="9"/>
        <v>1.6271430097410451</v>
      </c>
      <c r="CA37" s="46">
        <f t="shared" si="9"/>
        <v>1.6391871942656679</v>
      </c>
      <c r="CB37" s="46">
        <f t="shared" si="9"/>
        <v>1.6511849371638734</v>
      </c>
      <c r="CC37" s="46">
        <f t="shared" si="9"/>
        <v>1.6631382374227872</v>
      </c>
      <c r="CD37" s="46">
        <f t="shared" si="9"/>
        <v>1.6750519618277635</v>
      </c>
      <c r="CE37" s="46">
        <f t="shared" si="9"/>
        <v>1.6869347049202634</v>
      </c>
      <c r="CF37" s="46">
        <f t="shared" si="9"/>
        <v>1.698799651089685</v>
      </c>
      <c r="CG37" s="46">
        <f t="shared" si="9"/>
        <v>1.7106516719970615</v>
      </c>
      <c r="CH37" s="46">
        <f t="shared" si="9"/>
        <v>1.7224956406366192</v>
      </c>
      <c r="CI37" s="46">
        <f t="shared" si="9"/>
        <v>1.734332989109854</v>
      </c>
      <c r="CJ37" s="46">
        <f t="shared" si="9"/>
        <v>1.7461599884923533</v>
      </c>
      <c r="CK37" s="46">
        <f t="shared" si="9"/>
        <v>1.7579729089273881</v>
      </c>
    </row>
    <row r="38" spans="3:89" ht="14.6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7"/>
        <v>9.5073797063138894</v>
      </c>
      <c r="I38" s="46">
        <f t="shared" si="11"/>
        <v>9.6727041483181129</v>
      </c>
      <c r="J38" s="46">
        <f t="shared" si="11"/>
        <v>9.8347912566655307</v>
      </c>
      <c r="K38" s="46">
        <f t="shared" si="11"/>
        <v>9.9915791233568569</v>
      </c>
      <c r="L38" s="46">
        <f t="shared" si="11"/>
        <v>10.146770896916316</v>
      </c>
      <c r="M38" s="46">
        <f t="shared" si="11"/>
        <v>10.298723222534509</v>
      </c>
      <c r="N38" s="46">
        <f t="shared" si="11"/>
        <v>10.443728671624598</v>
      </c>
      <c r="O38" s="46">
        <f t="shared" si="11"/>
        <v>10.589611052730783</v>
      </c>
      <c r="P38" s="46">
        <f t="shared" si="11"/>
        <v>10.734310040992449</v>
      </c>
      <c r="Q38" s="46">
        <f t="shared" si="11"/>
        <v>10.884830387232544</v>
      </c>
      <c r="R38" s="46">
        <f t="shared" si="11"/>
        <v>11.03540492137974</v>
      </c>
      <c r="S38" s="46">
        <f t="shared" si="11"/>
        <v>11.18438599605328</v>
      </c>
      <c r="T38" s="46">
        <f t="shared" si="11"/>
        <v>11.334104537129614</v>
      </c>
      <c r="U38" s="46">
        <f t="shared" si="11"/>
        <v>11.481848398758745</v>
      </c>
      <c r="V38" s="46">
        <f t="shared" si="11"/>
        <v>11.630477080252367</v>
      </c>
      <c r="W38" s="46">
        <f t="shared" si="11"/>
        <v>11.7783426848943</v>
      </c>
      <c r="X38" s="46">
        <f t="shared" si="11"/>
        <v>11.922563544136592</v>
      </c>
      <c r="Y38" s="46">
        <f t="shared" si="11"/>
        <v>12.063140442831305</v>
      </c>
      <c r="Z38" s="46">
        <f t="shared" si="11"/>
        <v>12.203776236121907</v>
      </c>
      <c r="AA38" s="46">
        <f t="shared" si="11"/>
        <v>12.343645799850465</v>
      </c>
      <c r="AB38" s="46">
        <f t="shared" si="11"/>
        <v>12.478635042868166</v>
      </c>
      <c r="AC38" s="46">
        <f t="shared" si="11"/>
        <v>12.608329686043525</v>
      </c>
      <c r="AD38" s="46">
        <f t="shared" si="11"/>
        <v>12.643339586799144</v>
      </c>
      <c r="AE38" s="46">
        <f t="shared" si="11"/>
        <v>12.755860670700379</v>
      </c>
      <c r="AF38" s="46">
        <f t="shared" si="11"/>
        <v>12.880951549354677</v>
      </c>
      <c r="AG38" s="46">
        <f t="shared" si="11"/>
        <v>13.003628937226525</v>
      </c>
      <c r="AH38" s="46">
        <f t="shared" si="11"/>
        <v>13.123705810414579</v>
      </c>
      <c r="AI38" s="46">
        <f t="shared" si="11"/>
        <v>13.241088548946834</v>
      </c>
      <c r="AJ38" s="46">
        <f t="shared" si="11"/>
        <v>13.35548110395241</v>
      </c>
      <c r="AK38" s="46">
        <f t="shared" si="11"/>
        <v>13.466690167057626</v>
      </c>
      <c r="AL38" s="46">
        <f t="shared" si="11"/>
        <v>13.574207866179563</v>
      </c>
      <c r="AM38" s="46">
        <f t="shared" si="11"/>
        <v>13.678002779842364</v>
      </c>
      <c r="AN38" s="46">
        <f t="shared" si="11"/>
        <v>13.778096429575259</v>
      </c>
      <c r="AO38" s="46">
        <f t="shared" si="11"/>
        <v>13.877663863130445</v>
      </c>
      <c r="AP38" s="46">
        <f t="shared" si="11"/>
        <v>13.974347948662516</v>
      </c>
      <c r="AQ38" s="46">
        <f t="shared" si="11"/>
        <v>14.068424957164106</v>
      </c>
      <c r="AR38" s="46">
        <f t="shared" si="11"/>
        <v>14.160274310756282</v>
      </c>
      <c r="AS38" s="46">
        <f t="shared" si="11"/>
        <v>14.250091761920668</v>
      </c>
      <c r="AT38" s="46">
        <f t="shared" si="11"/>
        <v>14.338004591731417</v>
      </c>
      <c r="AU38" s="46">
        <f t="shared" si="11"/>
        <v>14.424420970032767</v>
      </c>
      <c r="AV38" s="46">
        <f t="shared" si="11"/>
        <v>14.509711869368445</v>
      </c>
      <c r="AW38" s="46">
        <f t="shared" si="11"/>
        <v>14.594282771094459</v>
      </c>
      <c r="AX38" s="46">
        <f t="shared" si="11"/>
        <v>14.678352030604714</v>
      </c>
      <c r="AY38" s="46">
        <f t="shared" si="11"/>
        <v>14.762259795715005</v>
      </c>
      <c r="AZ38" s="46">
        <f t="shared" si="11"/>
        <v>14.846271372646569</v>
      </c>
      <c r="BA38" s="46">
        <f t="shared" si="11"/>
        <v>14.930689538303522</v>
      </c>
      <c r="BB38" s="46">
        <f t="shared" si="11"/>
        <v>15.015779625648852</v>
      </c>
      <c r="BC38" s="46">
        <f t="shared" si="11"/>
        <v>15.101813193666985</v>
      </c>
      <c r="BD38" s="46">
        <f t="shared" si="11"/>
        <v>15.189021190016668</v>
      </c>
      <c r="BE38" s="46">
        <f t="shared" si="11"/>
        <v>15.277700047002813</v>
      </c>
      <c r="BF38" s="46">
        <f t="shared" si="11"/>
        <v>15.368133631625334</v>
      </c>
      <c r="BG38" s="46">
        <f t="shared" si="11"/>
        <v>15.460586990368544</v>
      </c>
      <c r="BH38" s="46">
        <f t="shared" si="11"/>
        <v>15.55520652617721</v>
      </c>
      <c r="BI38" s="46">
        <f t="shared" si="11"/>
        <v>15.652135449709334</v>
      </c>
      <c r="BJ38" s="46">
        <f t="shared" si="11"/>
        <v>15.751538739214581</v>
      </c>
      <c r="BK38" s="46">
        <f t="shared" si="11"/>
        <v>15.85356568624632</v>
      </c>
      <c r="BL38" s="46">
        <f t="shared" si="11"/>
        <v>15.958381087817767</v>
      </c>
      <c r="BM38" s="46">
        <f t="shared" si="11"/>
        <v>16.065925284786434</v>
      </c>
      <c r="BN38" s="46">
        <f t="shared" si="11"/>
        <v>16.176210308905318</v>
      </c>
      <c r="BO38" s="46">
        <f t="shared" si="11"/>
        <v>16.289251309412954</v>
      </c>
      <c r="BP38" s="46">
        <f t="shared" si="11"/>
        <v>16.404982458302001</v>
      </c>
      <c r="BQ38" s="46">
        <f t="shared" si="11"/>
        <v>16.523275705953353</v>
      </c>
      <c r="BR38" s="46">
        <f t="shared" si="11"/>
        <v>16.644102691734432</v>
      </c>
      <c r="BS38" s="46">
        <f t="shared" si="11"/>
        <v>16.767226527241483</v>
      </c>
      <c r="BT38" s="46">
        <f t="shared" si="12" ref="BT38:CK39">$G38*SUM(BT$26:BT$28)/SUM($G$26:$G$28)</f>
        <v>16.892391764679758</v>
      </c>
      <c r="BU38" s="46">
        <f t="shared" si="12"/>
        <v>17.019249702581192</v>
      </c>
      <c r="BV38" s="46">
        <f t="shared" si="12"/>
        <v>17.147398840073997</v>
      </c>
      <c r="BW38" s="46">
        <f t="shared" si="12"/>
        <v>17.276736472951281</v>
      </c>
      <c r="BX38" s="46">
        <f t="shared" si="12"/>
        <v>17.407100797293484</v>
      </c>
      <c r="BY38" s="46">
        <f t="shared" si="12"/>
        <v>17.538059323406419</v>
      </c>
      <c r="BZ38" s="46">
        <f t="shared" si="12"/>
        <v>17.669058192304721</v>
      </c>
      <c r="CA38" s="46">
        <f t="shared" si="12"/>
        <v>17.799845342524716</v>
      </c>
      <c r="CB38" s="46">
        <f t="shared" si="12"/>
        <v>17.930128185628003</v>
      </c>
      <c r="CC38" s="46">
        <f t="shared" si="12"/>
        <v>18.059928428507977</v>
      </c>
      <c r="CD38" s="46">
        <f t="shared" si="12"/>
        <v>18.189298919324337</v>
      </c>
      <c r="CE38" s="46">
        <f t="shared" si="12"/>
        <v>18.31833298573931</v>
      </c>
      <c r="CF38" s="46">
        <f t="shared" si="12"/>
        <v>18.44717379632635</v>
      </c>
      <c r="CG38" s="46">
        <f t="shared" si="12"/>
        <v>18.575874252189895</v>
      </c>
      <c r="CH38" s="46">
        <f t="shared" si="12"/>
        <v>18.704487268911443</v>
      </c>
      <c r="CI38" s="46">
        <f t="shared" si="12"/>
        <v>18.833028397603911</v>
      </c>
      <c r="CJ38" s="46">
        <f t="shared" si="12"/>
        <v>18.9614571460782</v>
      </c>
      <c r="CK38" s="46">
        <f t="shared" si="12"/>
        <v>19.089733012021238</v>
      </c>
    </row>
    <row r="39" spans="3:89" ht="14.6">
      <c r="C39" t="s">
        <v>6</v>
      </c>
      <c r="D39" t="s">
        <v>161</v>
      </c>
      <c r="E39" t="s">
        <v>134</v>
      </c>
      <c r="F39" t="s">
        <v>168</v>
      </c>
      <c r="G39" s="26">
        <f>VLOOKUP(E39,'BY-Demands'!$I$6:$J$42,2,FALSE)</f>
        <v>0</v>
      </c>
      <c r="H39">
        <f t="shared" si="7"/>
        <v>0</v>
      </c>
      <c r="I39">
        <f t="shared" si="13" ref="I39:BT39">$G39*SUM(I$26:I$28)/SUM($G$26:$G$28)</f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13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3"/>
        <v>0</v>
      </c>
      <c r="U39">
        <f t="shared" si="13"/>
        <v>0</v>
      </c>
      <c r="V39">
        <f t="shared" si="13"/>
        <v>0</v>
      </c>
      <c r="W39">
        <f t="shared" si="13"/>
        <v>0</v>
      </c>
      <c r="X39">
        <f t="shared" si="13"/>
        <v>0</v>
      </c>
      <c r="Y39">
        <f t="shared" si="13"/>
        <v>0</v>
      </c>
      <c r="Z39">
        <f t="shared" si="13"/>
        <v>0</v>
      </c>
      <c r="AA39">
        <f t="shared" si="13"/>
        <v>0</v>
      </c>
      <c r="AB39">
        <f t="shared" si="13"/>
        <v>0</v>
      </c>
      <c r="AC39">
        <f t="shared" si="13"/>
        <v>0</v>
      </c>
      <c r="AD39">
        <f t="shared" si="13"/>
        <v>0</v>
      </c>
      <c r="AE39">
        <f t="shared" si="13"/>
        <v>0</v>
      </c>
      <c r="AF39">
        <f t="shared" si="13"/>
        <v>0</v>
      </c>
      <c r="AG39">
        <f t="shared" si="13"/>
        <v>0</v>
      </c>
      <c r="AH39">
        <f t="shared" si="13"/>
        <v>0</v>
      </c>
      <c r="AI39">
        <f t="shared" si="13"/>
        <v>0</v>
      </c>
      <c r="AJ39">
        <f t="shared" si="13"/>
        <v>0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0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3"/>
        <v>0</v>
      </c>
      <c r="BI39">
        <f t="shared" si="13"/>
        <v>0</v>
      </c>
      <c r="BJ39">
        <f t="shared" si="13"/>
        <v>0</v>
      </c>
      <c r="BK39">
        <f t="shared" si="13"/>
        <v>0</v>
      </c>
      <c r="BL39">
        <f t="shared" si="13"/>
        <v>0</v>
      </c>
      <c r="BM39">
        <f t="shared" si="13"/>
        <v>0</v>
      </c>
      <c r="BN39">
        <f t="shared" si="13"/>
        <v>0</v>
      </c>
      <c r="BO39">
        <f t="shared" si="13"/>
        <v>0</v>
      </c>
      <c r="BP39">
        <f t="shared" si="13"/>
        <v>0</v>
      </c>
      <c r="BQ39">
        <f t="shared" si="13"/>
        <v>0</v>
      </c>
      <c r="BR39">
        <f t="shared" si="13"/>
        <v>0</v>
      </c>
      <c r="BS39">
        <f t="shared" si="13"/>
        <v>0</v>
      </c>
      <c r="BT39">
        <f t="shared" si="13"/>
        <v>0</v>
      </c>
      <c r="BU39">
        <f t="shared" si="12"/>
        <v>0</v>
      </c>
      <c r="BV39">
        <f t="shared" si="12"/>
        <v>0</v>
      </c>
      <c r="BW39">
        <f t="shared" si="12"/>
        <v>0</v>
      </c>
      <c r="BX39">
        <f t="shared" si="12"/>
        <v>0</v>
      </c>
      <c r="BY39">
        <f t="shared" si="12"/>
        <v>0</v>
      </c>
      <c r="BZ39">
        <f t="shared" si="12"/>
        <v>0</v>
      </c>
      <c r="CA39">
        <f t="shared" si="12"/>
        <v>0</v>
      </c>
      <c r="CB39">
        <f t="shared" si="12"/>
        <v>0</v>
      </c>
      <c r="CC39">
        <f t="shared" si="12"/>
        <v>0</v>
      </c>
      <c r="CD39">
        <f t="shared" si="12"/>
        <v>0</v>
      </c>
      <c r="CE39">
        <f t="shared" si="12"/>
        <v>0</v>
      </c>
      <c r="CF39">
        <f t="shared" si="12"/>
        <v>0</v>
      </c>
      <c r="CG39">
        <f t="shared" si="12"/>
        <v>0</v>
      </c>
      <c r="CH39">
        <f t="shared" si="12"/>
        <v>0</v>
      </c>
      <c r="CI39">
        <f t="shared" si="12"/>
        <v>0</v>
      </c>
      <c r="CJ39">
        <f t="shared" si="12"/>
        <v>0</v>
      </c>
      <c r="CK39">
        <f t="shared" si="12"/>
        <v>0</v>
      </c>
    </row>
    <row r="43" spans="6:20" ht="14.6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6" t="s">
        <v>198</v>
      </c>
    </row>
    <row r="44" spans="6:20" ht="14.6">
      <c r="F44" t="s">
        <v>199</v>
      </c>
      <c r="G44" s="67">
        <v>2980</v>
      </c>
      <c r="H44" s="67">
        <v>2761</v>
      </c>
      <c r="I44" s="67">
        <v>2739</v>
      </c>
      <c r="J44" s="67">
        <v>2493</v>
      </c>
      <c r="K44" s="67">
        <v>2501</v>
      </c>
      <c r="L44" s="67">
        <v>2404</v>
      </c>
      <c r="M44" s="67">
        <v>2484</v>
      </c>
      <c r="N44" s="67">
        <v>2556</v>
      </c>
      <c r="O44" s="67">
        <v>2472</v>
      </c>
      <c r="P44" s="67">
        <v>2676</v>
      </c>
      <c r="Q44" s="67">
        <v>2847</v>
      </c>
      <c r="R44" s="67">
        <v>2964</v>
      </c>
      <c r="S44">
        <f>SUM(G44:R44)</f>
        <v>31877</v>
      </c>
      <c r="T44" s="53">
        <f>S44*3.6/1000</f>
        <v>114.7572</v>
      </c>
    </row>
    <row r="45" spans="6:20" ht="14.6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6:6" ht="14.6">
      <c r="F46" t="s">
        <v>205</v>
      </c>
    </row>
    <row r="47" spans="6:7" ht="14.6">
      <c r="F47" t="s">
        <v>203</v>
      </c>
      <c r="G47">
        <v>129.69999999999999</v>
      </c>
    </row>
    <row r="48" spans="6:7" ht="14.6">
      <c r="F48" t="s">
        <v>204</v>
      </c>
      <c r="G48" s="76">
        <f>1-(G47/T44)</f>
        <v>-0.13021230911873061</v>
      </c>
    </row>
    <row r="53" spans="7:7" ht="14.6">
      <c r="G53" t="s">
        <v>206</v>
      </c>
    </row>
    <row r="54" spans="6:7" ht="15" thickBot="1">
      <c r="F54" s="47" t="s">
        <v>59</v>
      </c>
      <c r="G54" s="47">
        <v>2022</v>
      </c>
    </row>
    <row r="55" spans="6:7" ht="14.6">
      <c r="F55" s="28" t="s">
        <v>8</v>
      </c>
      <c r="G55" s="46">
        <v>1.7028384806625201</v>
      </c>
    </row>
    <row r="56" spans="6:7" ht="14.6">
      <c r="F56" s="28" t="s">
        <v>10</v>
      </c>
      <c r="G56" s="46">
        <v>23.738094411807602</v>
      </c>
    </row>
    <row r="57" spans="6:7" ht="14.6">
      <c r="F57" s="28" t="s">
        <v>12</v>
      </c>
      <c r="G57" s="46">
        <v>1.5478463345837199</v>
      </c>
    </row>
    <row r="58" spans="6:7" ht="14.6">
      <c r="F58" s="28" t="s">
        <v>14</v>
      </c>
      <c r="G58" s="46">
        <v>5.8166390635502099</v>
      </c>
    </row>
    <row r="59" spans="6:7" ht="14.6">
      <c r="F59" s="28" t="s">
        <v>16</v>
      </c>
      <c r="G59" s="46">
        <v>1.19927927754182</v>
      </c>
    </row>
    <row r="60" spans="6:7" ht="14.6">
      <c r="F60" s="28" t="s">
        <v>18</v>
      </c>
      <c r="G60" s="46">
        <v>10.6043548094603</v>
      </c>
    </row>
    <row r="61" spans="6:7" ht="14.6">
      <c r="F61" s="28" t="s">
        <v>20</v>
      </c>
      <c r="G61" s="46">
        <v>1.0410295169864401</v>
      </c>
    </row>
    <row r="62" spans="6:7" ht="14.6">
      <c r="F62" s="28" t="s">
        <v>22</v>
      </c>
      <c r="G62" s="46">
        <v>18.752348682008719</v>
      </c>
    </row>
    <row r="63" spans="6:7" ht="14.6">
      <c r="F63" s="28" t="s">
        <v>24</v>
      </c>
      <c r="G63" s="46">
        <v>18.095637208589601</v>
      </c>
    </row>
    <row r="64" spans="6:7" ht="14.6">
      <c r="F64" s="28" t="s">
        <v>26</v>
      </c>
      <c r="G64" s="46">
        <v>2.2584342466232901</v>
      </c>
    </row>
    <row r="65" spans="6:7" ht="14.6">
      <c r="F65" s="28" t="s">
        <v>28</v>
      </c>
      <c r="G65" s="46">
        <v>6.2862087424890802</v>
      </c>
    </row>
    <row r="66" spans="6:7" ht="14.6">
      <c r="F66" s="28" t="s">
        <v>30</v>
      </c>
      <c r="G66" s="46">
        <v>0.187409320968947</v>
      </c>
    </row>
    <row r="67" spans="6:7" ht="14.6">
      <c r="F67" s="28" t="s">
        <v>32</v>
      </c>
      <c r="G67" s="46">
        <v>4.6924479738735299</v>
      </c>
    </row>
    <row r="68" spans="6:7" ht="14.6">
      <c r="F68" s="28" t="s">
        <v>34</v>
      </c>
      <c r="G68" s="46">
        <v>3.6347440465271599</v>
      </c>
    </row>
    <row r="69" spans="6:7" ht="14.6">
      <c r="F69" s="28" t="s">
        <v>36</v>
      </c>
      <c r="G69" s="45">
        <v>14.05673907080137</v>
      </c>
    </row>
    <row r="70" spans="6:7" ht="14.6">
      <c r="F70" s="28" t="s">
        <v>38</v>
      </c>
      <c r="G70" s="45">
        <v>30.202204674413409</v>
      </c>
    </row>
    <row r="71" spans="6:7" ht="14.6">
      <c r="F71" s="28" t="s">
        <v>40</v>
      </c>
      <c r="G71" s="45">
        <v>26.199972897443971</v>
      </c>
    </row>
    <row r="72" spans="6:7" ht="14.6">
      <c r="F72" s="28" t="s">
        <v>42</v>
      </c>
      <c r="G72" s="45">
        <v>12.797868826509406</v>
      </c>
    </row>
    <row r="73" spans="6:7" ht="14.6">
      <c r="F73" t="s">
        <v>44</v>
      </c>
      <c r="G73" s="46">
        <v>7.6814227047944605</v>
      </c>
    </row>
    <row r="74" spans="6:7" ht="14.6">
      <c r="F74" t="s">
        <v>46</v>
      </c>
      <c r="G74" s="46">
        <v>4.6611834502685596</v>
      </c>
    </row>
    <row r="75" spans="6:7" ht="14.6">
      <c r="F75" t="s">
        <v>48</v>
      </c>
      <c r="G75" s="46">
        <v>13.161374650000001</v>
      </c>
    </row>
    <row r="76" spans="6:7" ht="14.6">
      <c r="F76" t="s">
        <v>50</v>
      </c>
      <c r="G76" s="46">
        <v>0.23</v>
      </c>
    </row>
    <row r="77" spans="6:7" ht="14.6">
      <c r="F77" t="s">
        <v>52</v>
      </c>
      <c r="G77" s="46">
        <v>48.192396850000002</v>
      </c>
    </row>
    <row r="78" spans="6:7" ht="14.6">
      <c r="F78" s="28" t="s">
        <v>54</v>
      </c>
      <c r="G78" s="46">
        <v>265.47273899323898</v>
      </c>
    </row>
    <row r="79" spans="6:7" ht="14.6">
      <c r="F79" s="28" t="s">
        <v>56</v>
      </c>
      <c r="G79" s="46">
        <v>837.71211748108306</v>
      </c>
    </row>
    <row r="80" spans="6:7" ht="14.6">
      <c r="F80" s="28" t="s">
        <v>58</v>
      </c>
      <c r="G80" s="46">
        <v>777.95194352567796</v>
      </c>
    </row>
    <row r="81" spans="6:7" ht="14.6">
      <c r="F81" s="28" t="s">
        <v>136</v>
      </c>
      <c r="G81" s="46">
        <v>31.598021694557708</v>
      </c>
    </row>
    <row r="82" spans="6:7" ht="14.6">
      <c r="F82" s="28" t="s">
        <v>138</v>
      </c>
      <c r="G82" s="46">
        <v>63.576742445676345</v>
      </c>
    </row>
    <row r="83" spans="6:7" ht="14.6">
      <c r="F83" s="28" t="s">
        <v>140</v>
      </c>
      <c r="G83" s="45">
        <v>18.9072</v>
      </c>
    </row>
    <row r="84" spans="6:7" ht="14.6">
      <c r="F84" s="28" t="s">
        <v>142</v>
      </c>
      <c r="G84" s="46"/>
    </row>
    <row r="85" spans="6:7" ht="14.6">
      <c r="F85" t="s">
        <v>162</v>
      </c>
      <c r="G85" s="46">
        <v>1.2514826903039997</v>
      </c>
    </row>
    <row r="86" spans="6:7" ht="14.6">
      <c r="F86" t="s">
        <v>163</v>
      </c>
      <c r="G86" s="46">
        <v>2.1688410728944572</v>
      </c>
    </row>
    <row r="87" spans="6:7" ht="14.6">
      <c r="F87" t="s">
        <v>164</v>
      </c>
      <c r="G87" s="46">
        <v>0.855061326756</v>
      </c>
    </row>
    <row r="88" spans="6:7" ht="14.6">
      <c r="F88" t="s">
        <v>165</v>
      </c>
      <c r="G88" s="46">
        <v>1.1400844778449895</v>
      </c>
    </row>
    <row r="89" spans="6:7" ht="14.6">
      <c r="F89" t="s">
        <v>166</v>
      </c>
      <c r="G89" s="46">
        <v>0.92012420525760008</v>
      </c>
    </row>
    <row r="90" spans="6:7" ht="14.6">
      <c r="F90" t="s">
        <v>167</v>
      </c>
      <c r="G90" s="46">
        <v>9.9915791233568569</v>
      </c>
    </row>
    <row r="91" spans="6:7" ht="14.6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5428571428571" defaultRowHeight="14.6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6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1" ht="14.6">
      <c r="A4">
        <v>1</v>
      </c>
    </row>
    <row r="5" spans="1:30" ht="14.6">
      <c r="A5" t="s">
        <v>60</v>
      </c>
      <c r="C5" s="5" t="s">
        <v>61</v>
      </c>
      <c r="D5" s="5" t="s">
        <v>62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6">
      <c r="A6" t="s">
        <v>63</v>
      </c>
      <c r="C6" s="4" t="str">
        <f>C5</f>
        <v>IE</v>
      </c>
      <c r="D6" s="4" t="str">
        <f>"*"&amp;D5</f>
        <v>*National</v>
      </c>
      <c r="E6" s="4" t="str">
        <f t="shared" si="0" ref="E6:AD6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6">
      <c r="A7" t="s">
        <v>64</v>
      </c>
      <c r="C7" s="4" t="str">
        <f>"*"&amp;C5</f>
        <v>*IE</v>
      </c>
      <c r="D7" s="4" t="str">
        <f>D5</f>
        <v>National</v>
      </c>
      <c r="E7" s="4" t="str">
        <f t="shared" si="1" ref="E7:AD7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2" ht="15" thickBot="1">
      <c r="A10" s="6" t="s">
        <v>65</v>
      </c>
      <c r="B10" s="6" t="s">
        <v>66</v>
      </c>
    </row>
    <row r="11" spans="1:2" ht="14.6">
      <c r="A11" s="7" t="s">
        <v>67</v>
      </c>
      <c r="B11" s="7" t="s">
        <v>68</v>
      </c>
    </row>
    <row r="12" spans="1:2" ht="14.6">
      <c r="A12" s="8" t="s">
        <v>69</v>
      </c>
      <c r="B12" s="8" t="s">
        <v>70</v>
      </c>
    </row>
    <row r="13" spans="1:2" ht="14.6">
      <c r="A13" s="8" t="s">
        <v>71</v>
      </c>
      <c r="B13" s="8" t="s">
        <v>72</v>
      </c>
    </row>
    <row r="14" spans="1:2" ht="14.6">
      <c r="A14" s="8" t="s">
        <v>73</v>
      </c>
      <c r="B14" s="8" t="s">
        <v>74</v>
      </c>
    </row>
    <row r="15" spans="1:2" ht="14.6">
      <c r="A15" s="8" t="s">
        <v>75</v>
      </c>
      <c r="B15" s="8" t="s">
        <v>76</v>
      </c>
    </row>
    <row r="16" spans="1:2" ht="14.6">
      <c r="A16" s="8" t="s">
        <v>77</v>
      </c>
      <c r="B16" s="8" t="s">
        <v>78</v>
      </c>
    </row>
    <row r="17" spans="1:2" ht="14.6">
      <c r="A17" s="8" t="s">
        <v>79</v>
      </c>
      <c r="B17" s="8" t="s">
        <v>80</v>
      </c>
    </row>
    <row r="18" spans="1:2" ht="14.6">
      <c r="A18" s="8" t="s">
        <v>81</v>
      </c>
      <c r="B18" s="8" t="s">
        <v>82</v>
      </c>
    </row>
    <row r="19" spans="1:2" ht="14.6">
      <c r="A19" s="8" t="s">
        <v>83</v>
      </c>
      <c r="B19" s="8" t="s">
        <v>84</v>
      </c>
    </row>
    <row r="20" spans="1:2" ht="14.6">
      <c r="A20" s="8" t="s">
        <v>85</v>
      </c>
      <c r="B20" s="8" t="s">
        <v>86</v>
      </c>
    </row>
    <row r="21" spans="1:2" ht="14.6">
      <c r="A21" s="8" t="s">
        <v>87</v>
      </c>
      <c r="B21" s="8" t="s">
        <v>88</v>
      </c>
    </row>
    <row r="22" spans="1:2" ht="14.6">
      <c r="A22" s="8" t="s">
        <v>89</v>
      </c>
      <c r="B22" s="8" t="s">
        <v>90</v>
      </c>
    </row>
    <row r="23" spans="1:2" ht="14.6">
      <c r="A23" s="8" t="s">
        <v>91</v>
      </c>
      <c r="B23" s="8" t="s">
        <v>92</v>
      </c>
    </row>
    <row r="24" spans="1:2" ht="14.6">
      <c r="A24" s="8" t="s">
        <v>93</v>
      </c>
      <c r="B24" s="8" t="s">
        <v>94</v>
      </c>
    </row>
    <row r="25" spans="1:2" ht="14.6">
      <c r="A25" s="8" t="s">
        <v>95</v>
      </c>
      <c r="B25" s="8" t="s">
        <v>96</v>
      </c>
    </row>
    <row r="26" spans="1:2" ht="14.6">
      <c r="A26" s="8" t="s">
        <v>97</v>
      </c>
      <c r="B26" s="8" t="s">
        <v>98</v>
      </c>
    </row>
    <row r="27" spans="1:2" ht="14.6">
      <c r="A27" s="8" t="s">
        <v>99</v>
      </c>
      <c r="B27" s="8" t="s">
        <v>100</v>
      </c>
    </row>
    <row r="28" spans="1:2" ht="14.6">
      <c r="A28" s="8" t="s">
        <v>101</v>
      </c>
      <c r="B28" s="8" t="s">
        <v>102</v>
      </c>
    </row>
    <row r="29" spans="1:2" ht="14.6">
      <c r="A29" s="8" t="s">
        <v>103</v>
      </c>
      <c r="B29" s="8" t="s">
        <v>104</v>
      </c>
    </row>
    <row r="30" spans="1:2" ht="14.6">
      <c r="A30" s="8" t="s">
        <v>105</v>
      </c>
      <c r="B30" s="8" t="s">
        <v>106</v>
      </c>
    </row>
    <row r="31" spans="1:2" ht="14.6">
      <c r="A31" s="8" t="s">
        <v>107</v>
      </c>
      <c r="B31" s="8" t="s">
        <v>108</v>
      </c>
    </row>
    <row r="32" spans="1:2" ht="14.6">
      <c r="A32" s="8" t="s">
        <v>109</v>
      </c>
      <c r="B32" s="8" t="s">
        <v>110</v>
      </c>
    </row>
    <row r="33" spans="1:2" ht="14.6">
      <c r="A33" s="8" t="s">
        <v>111</v>
      </c>
      <c r="B33" s="8" t="s">
        <v>112</v>
      </c>
    </row>
    <row r="34" spans="1:2" ht="14.6">
      <c r="A34" s="8" t="s">
        <v>113</v>
      </c>
      <c r="B34" s="8" t="s">
        <v>114</v>
      </c>
    </row>
    <row r="35" spans="1:2" ht="14.6">
      <c r="A35" s="8" t="s">
        <v>115</v>
      </c>
      <c r="B35" s="8" t="s">
        <v>116</v>
      </c>
    </row>
    <row r="36" spans="1:2" ht="14.6">
      <c r="A36" s="8" t="s">
        <v>117</v>
      </c>
      <c r="B36" s="8" t="s">
        <v>118</v>
      </c>
    </row>
    <row r="37" spans="1:1" ht="14.6">
      <c r="A37" s="9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27214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4.6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6">
      <c r="B2" s="48" t="s">
        <v>169</v>
      </c>
      <c r="C2" s="10"/>
      <c r="D2" s="10"/>
    </row>
    <row r="3" spans="2:3" ht="14.6">
      <c r="B3" s="49">
        <v>2018</v>
      </c>
      <c r="C3" s="73" t="s">
        <v>170</v>
      </c>
    </row>
    <row r="4" spans="2:13" ht="14.6">
      <c r="B4" s="49">
        <v>2019</v>
      </c>
      <c r="C4" s="73" t="s">
        <v>171</v>
      </c>
      <c r="L4" s="72" t="s">
        <v>186</v>
      </c>
      <c r="M4" s="71"/>
    </row>
    <row r="5" spans="2:13" ht="14.6">
      <c r="B5" s="49">
        <v>2020</v>
      </c>
      <c r="C5" s="73" t="s">
        <v>172</v>
      </c>
      <c r="M5" s="70">
        <v>2023</v>
      </c>
    </row>
    <row r="6" spans="2:13" ht="14.6">
      <c r="B6" s="49">
        <v>2021</v>
      </c>
      <c r="C6" s="73">
        <v>6229365131.5</v>
      </c>
      <c r="L6" s="74" t="s">
        <v>179</v>
      </c>
      <c r="M6" s="75">
        <v>518201145</v>
      </c>
    </row>
    <row r="7" spans="2:13" ht="14.6">
      <c r="B7" s="49">
        <v>2022</v>
      </c>
      <c r="C7" s="73">
        <v>6451608601.5</v>
      </c>
      <c r="L7" s="74" t="s">
        <v>180</v>
      </c>
      <c r="M7" s="75">
        <v>556859570</v>
      </c>
    </row>
    <row r="8" spans="2:13" ht="14.6">
      <c r="B8" s="50">
        <v>2023</v>
      </c>
      <c r="C8" s="81">
        <v>6475109627</v>
      </c>
      <c r="D8" s="10"/>
      <c r="L8" s="74" t="s">
        <v>181</v>
      </c>
      <c r="M8" s="75">
        <v>588864700</v>
      </c>
    </row>
    <row r="9" spans="2:13" ht="14.6">
      <c r="B9" s="49" t="s">
        <v>173</v>
      </c>
      <c r="L9" s="74" t="s">
        <v>182</v>
      </c>
      <c r="M9" s="75">
        <v>524796709</v>
      </c>
    </row>
    <row r="10" spans="12:13" ht="14.6">
      <c r="L10" s="74" t="s">
        <v>183</v>
      </c>
      <c r="M10" s="75">
        <v>579783045</v>
      </c>
    </row>
    <row r="11" spans="2:13" ht="14.6">
      <c r="B11" s="48" t="s">
        <v>174</v>
      </c>
      <c r="C11" s="10"/>
      <c r="D11" s="10"/>
      <c r="L11" s="74" t="s">
        <v>184</v>
      </c>
      <c r="M11" s="75">
        <v>471189517</v>
      </c>
    </row>
    <row r="12" spans="3:13" ht="14.6">
      <c r="C12" s="51" t="s">
        <v>175</v>
      </c>
      <c r="L12" s="74" t="s">
        <v>185</v>
      </c>
      <c r="M12" s="75">
        <v>486002182</v>
      </c>
    </row>
    <row r="13" spans="2:3" ht="14.6">
      <c r="B13" t="s">
        <v>176</v>
      </c>
      <c r="C13" s="52">
        <f>C6/C3</f>
        <v>0.93239851083296788</v>
      </c>
    </row>
    <row r="14" spans="2:12" ht="14.6">
      <c r="B14" t="s">
        <v>177</v>
      </c>
      <c r="C14" s="77">
        <f>C6/C5</f>
        <v>1.0157938433834641</v>
      </c>
      <c r="L14" s="69" t="s">
        <v>187</v>
      </c>
    </row>
    <row r="15" spans="2:14" ht="14.6">
      <c r="B15" t="s">
        <v>189</v>
      </c>
      <c r="C15" s="52">
        <f>C7/C3</f>
        <v>0.96566345454649427</v>
      </c>
      <c r="L15">
        <v>2023</v>
      </c>
      <c r="M15" s="68">
        <f>SUM(M6:M12)</f>
        <v>3725696868</v>
      </c>
      <c r="N15" t="s">
        <v>188</v>
      </c>
    </row>
    <row r="16" spans="2:14" ht="14.6">
      <c r="B16" t="s">
        <v>190</v>
      </c>
      <c r="C16" s="52">
        <f>1+N16</f>
        <v>1.0186952818999766</v>
      </c>
      <c r="L16">
        <v>2022</v>
      </c>
      <c r="M16" s="68">
        <v>3657322198.5</v>
      </c>
      <c r="N16" s="76">
        <f>(M15-M16)/M16</f>
        <v>0.018695281899976688</v>
      </c>
    </row>
    <row r="17" spans="2:14" ht="14.6">
      <c r="B17" t="s">
        <v>207</v>
      </c>
      <c r="C17" s="52">
        <f>C7/C6</f>
        <v>1.0356767447899597</v>
      </c>
      <c r="L17">
        <v>2021</v>
      </c>
      <c r="M17" s="68">
        <v>3460486912</v>
      </c>
      <c r="N17" s="76">
        <f>(M15-M17)/M17</f>
        <v>0.076639491130663179</v>
      </c>
    </row>
    <row r="19" spans="2:2" ht="14.6">
      <c r="B19" t="s">
        <v>178</v>
      </c>
    </row>
    <row r="20" spans="3:4" ht="14.6">
      <c r="C20">
        <v>2018</v>
      </c>
      <c r="D20">
        <v>2021</v>
      </c>
    </row>
    <row r="21" spans="2:4" ht="14.6">
      <c r="B21" t="s">
        <v>35</v>
      </c>
      <c r="C21" s="53">
        <v>14.5565610923972</v>
      </c>
      <c r="D21" s="53">
        <v>15.490769824884</v>
      </c>
    </row>
    <row r="22" spans="2:4" ht="14.6">
      <c r="B22" t="s">
        <v>37</v>
      </c>
      <c r="C22" s="53">
        <v>31.276118540281001</v>
      </c>
      <c r="D22" s="53">
        <v>33.305155123500498</v>
      </c>
    </row>
    <row r="23" spans="2:4" ht="14.6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Vahid Aryanpur</cp:lastModifiedBy>
  <dcterms:created xsi:type="dcterms:W3CDTF">2021-02-23T14:14:01Z</dcterms:created>
  <dcterms:modified xsi:type="dcterms:W3CDTF">2024-04-19T14:41:22Z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