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codeName="ThisWorkbook"/>
  <xr:revisionPtr revIDLastSave="0" documentId="13_ncr:1_{47082DF0-2B18-468C-8DE5-0D5336B4279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B20" i="17" l="1"/>
  <c r="H49" i="17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5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<sst xmlns="http://schemas.openxmlformats.org/spreadsheetml/2006/main" count="1333" uniqueCount="273">
  <si>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</si>
  <si>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</si>
  <si>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</si>
  <si>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</si>
  <si>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</si>
  <si>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</si>
  <si>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</si>
  <si>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</si>
  <si>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</si>
  <si>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</si>
  <si>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</si>
  <si>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</si>
  <si>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</si>
  <si>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</si>
  <si>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</si>
  <si>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</si>
  <si>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</si>
  <si>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</si>
  <si>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</si>
  <si>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</si>
  <si>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</si>
  <si>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</si>
  <si>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</si>
  <si>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</si>
  <si>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</si>
  <si>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</si>
  <si>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</si>
  <si>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</si>
  <si>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</si>
  <si>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</si>
  <si>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</si>
  <si>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</si>
  <si>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</si>
  <si>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</si>
  <si>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</si>
  <si>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</si>
  <si>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</si>
  <si>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</si>
  <si>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</si>
  <si>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</si>
  <si>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</si>
  <si>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</si>
  <si>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</si>
  <si>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</si>
  <si>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</si>
  <si>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</si>
  <si>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</si>
  <si>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</si>
  <si>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</si>
  <si>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</si>
  <si>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</si>
  <si>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</si>
  <si>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</si>
  <si>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</si>
  <si>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</si>
  <si>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</si>
  <si>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</si>
  <si>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</si>
  <si>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</si>
  <si>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</si>
  <si>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</si>
  <si>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</si>
  <si>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</si>
  <si>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</si>
  <si>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</si>
  <si>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</si>
  <si>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</si>
  <si>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</si>
  <si>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</si>
  <si>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</si>
  <si>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</si>
  <si>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</si>
  <si>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</si>
  <si>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</si>
  <si>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</si>
  <si>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</si>
  <si>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</si>
  <si>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</si>
  <si>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</si>
  <si>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</si>
  <si>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</si>
  <si>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</si>
  <si>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</si>
  <si>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</si>
  <si>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</si>
  <si>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</si>
  <si>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</si>
  <si>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</si>
  <si>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</si>
  <si>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</si>
  <si>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</si>
  <si>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</si>
  <si>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</si>
  <si>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</si>
  <si>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</si>
  <si>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</si>
  <si>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</si>
  <si>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</si>
  <si>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</si>
  <si>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</si>
  <si>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</si>
  <si>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</si>
  <si>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</si>
  <si>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</si>
  <si>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</si>
  <si>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</si>
  <si>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</si>
  <si>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</si>
  <si>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</si>
  <si>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</si>
  <si>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</si>
  <si>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</si>
  <si>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</si>
  <si>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</si>
  <si>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</si>
  <si>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</si>
  <si>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</si>
  <si>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</si>
  <si>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</si>
  <si>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</si>
  <si>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</si>
  <si>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</si>
  <si>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</si>
  <si>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</si>
  <si>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</si>
  <si>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</si>
  <si>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</si>
  <si>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</si>
  <si>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</si>
  <si>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</si>
  <si>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</si>
  <si>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</si>
  <si>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</si>
  <si>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</si>
  <si>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</si>
  <si>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</si>
  <si>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</si>
  <si>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</si>
  <si>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</si>
  <si>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</si>
  <si>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</si>
  <si>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</si>
  <si>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</si>
  <si>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</si>
  <si>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</si>
  <si>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</si>
  <si>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</si>
  <si>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</si>
  <si>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</si>
  <si>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</si>
  <si>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</si>
  <si>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</si>
  <si>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</si>
  <si>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</si>
  <si>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</si>
  <si>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</si>
  <si>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</si>
  <si>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</si>
  <si>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</si>
  <si>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</si>
  <si>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</si>
  <si>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</si>
  <si>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</si>
  <si>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</si>
  <si>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</si>
  <si>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</si>
  <si>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</si>
  <si>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</si>
  <si>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</si>
  <si>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</si>
  <si>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</si>
  <si>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</si>
  <si>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</si>
  <si>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</si>
  <si>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</si>
  <si>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</si>
  <si>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</si>
  <si>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</si>
  <si>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</si>
  <si>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</si>
  <si>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</si>
  <si>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</si>
  <si>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</si>
  <si>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</si>
  <si>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</si>
  <si>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</si>
  <si>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</si>
  <si>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</si>
  <si>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</si>
  <si>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</si>
  <si>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</si>
  <si>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</si>
  <si>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</si>
  <si>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</si>
  <si>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</si>
  <si>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</si>
  <si>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</si>
  <si>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</si>
  <si>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</si>
  <si>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</si>
  <si>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</si>
  <si>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</si>
  <si>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</si>
  <si>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</si>
  <si>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</si>
  <si>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</si>
  <si>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</si>
  <si>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</si>
  <si>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</si>
  <si>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</si>
  <si>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</si>
  <si>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</si>
  <si>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</si>
  <si>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</si>
  <si>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</si>
  <si>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</si>
  <si>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</si>
  <si>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</si>
  <si>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</si>
  <si>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</si>
  <si>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</si>
  <si>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</si>
  <si>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</si>
  <si>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</si>
  <si>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</si>
  <si>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</si>
  <si>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</si>
  <si>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</si>
  <si>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</si>
  <si>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</si>
  <si>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</si>
  <si>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</si>
  <si>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</si>
  <si>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</si>
  <si>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</si>
  <si>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</si>
  <si>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</si>
  <si>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</si>
  <si>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</si>
  <si>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</si>
  <si>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</si>
  <si>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</si>
  <si>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</si>
  <si>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</si>
  <si>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</si>
  <si>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</si>
  <si>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</si>
  <si>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</si>
  <si>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</si>
  <si>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</si>
  <si>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</si>
  <si>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</si>
  <si>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</si>
  <si>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</si>
  <si>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</si>
  <si>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</si>
  <si>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</si>
  <si>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</si>
  <si>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</si>
  <si>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</si>
  <si>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</si>
  <si>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</si>
  <si>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</si>
  <si>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</si>
  <si>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</si>
  <si>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</si>
  <si>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</si>
  <si>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</si>
  <si>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</si>
  <si>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deact~TFM_Fill-R: w=BY_S-SH; Hcol=Region</t>
  </si>
  <si>
    <t>deact~TFM_Fill-R: w=BY_S-WH; Hcol=Region</t>
  </si>
  <si>
    <t>deact~TFM_Fill-R: w=BY_S-SC; Hcol=Region</t>
  </si>
  <si>
    <t>deact~TFM_Fill-R: w=BY_S-EAP;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</si>
</sst>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2" fontId="0" fillId="7" borderId="0" xfId="0" applyNumberFormat="1" applyFill="1" applyAlignment="1">
      <alignment horizontal="left" vertical="center"/>
    </xf>
    <xf numFmtId="0" fontId="0" fillId="0" borderId="7" xfId="0" applyBorder="1" applyAlignment="1">
      <alignment vertical="center"/>
    </xf>
    <xf numFmtId="2" fontId="0" fillId="0" borderId="7" xfId="0" applyNumberFormat="1" applyBorder="1" applyAlignment="1">
      <alignment horizontal="left"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5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4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9" borderId="6" xfId="0" applyFill="1" applyBorder="1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0" xfId="0" applyFont="1" applyFill="1" applyBorder="1"/>
    <xf numFmtId="0" fontId="4" fillId="2" borderId="20" xfId="0" applyFont="1" applyFill="1" applyBorder="1" applyAlignment="1">
      <alignment horizontal="center"/>
    </xf>
    <xf numFmtId="0" fontId="4" fillId="0" borderId="0" xfId="0" applyFont="1"/>
    <xf numFmtId="0" fontId="0" fillId="11" borderId="0" xfId="0" applyFill="1" applyAlignment="1">
      <alignment vertical="center"/>
    </xf>
    <xf numFmtId="0" fontId="5" fillId="11" borderId="0" xfId="0" applyFont="1" applyFill="1" applyAlignment="1">
      <alignment vertical="center"/>
    </xf>
    <xf numFmtId="2" fontId="0" fillId="11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1" fillId="8" borderId="0" xfId="2" applyFont="1" applyFill="1" applyAlignment="1">
      <alignment vertical="center"/>
    </xf>
    <xf numFmtId="0" fontId="1" fillId="13" borderId="0" xfId="2" applyFont="1" applyFill="1" applyAlignment="1">
      <alignment vertical="center"/>
    </xf>
    <xf numFmtId="0" fontId="19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" fillId="10" borderId="0" xfId="2" applyFont="1" applyFill="1" applyAlignment="1">
      <alignment vertical="center"/>
    </xf>
    <xf numFmtId="0" fontId="20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3" fillId="13" borderId="0" xfId="2" applyFont="1" applyFill="1" applyAlignment="1">
      <alignment vertical="center"/>
    </xf>
    <xf numFmtId="0" fontId="22" fillId="13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164" fontId="3" fillId="8" borderId="0" xfId="2" applyNumberFormat="1" applyFont="1" applyFill="1" applyAlignment="1">
      <alignment horizontal="left" vertical="center"/>
    </xf>
    <xf numFmtId="0" fontId="23" fillId="13" borderId="0" xfId="2" applyFont="1" applyFill="1" applyAlignment="1">
      <alignment vertical="center"/>
    </xf>
    <xf numFmtId="0" fontId="24" fillId="8" borderId="0" xfId="2" applyFont="1" applyFill="1" applyAlignment="1">
      <alignment vertical="center"/>
    </xf>
    <xf numFmtId="0" fontId="18" fillId="8" borderId="0" xfId="1" applyFill="1" applyAlignment="1">
      <alignment vertical="center"/>
    </xf>
    <xf numFmtId="0" fontId="3" fillId="8" borderId="0" xfId="2" applyFont="1" applyFill="1" applyAlignment="1">
      <alignment vertical="center"/>
    </xf>
    <xf numFmtId="0" fontId="19" fillId="8" borderId="0" xfId="2" applyFont="1" applyFill="1" applyAlignment="1">
      <alignment horizontal="center" vertical="center"/>
    </xf>
    <xf numFmtId="0" fontId="18" fillId="8" borderId="0" xfId="1" applyFill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opLeftCell="A7" zoomScaleNormal="100" workbookViewId="0">
      <selection activeCell="C14" sqref="C14"/>
    </sheetView>
  </sheetViews>
  <sheetFormatPr defaultColWidth="8.85546875" defaultRowHeight="15" x14ac:dyDescent="0.25"/>
  <cols>
    <col min="1" max="4" width="21.5703125" customWidth="1"/>
    <col min="5" max="6" width="14.140625" customWidth="1"/>
    <col min="7" max="7" width="12.140625" customWidth="1"/>
    <col min="8" max="10" width="8.140625" customWidth="1"/>
    <col min="11" max="11" width="9.570312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x14ac:dyDescent="0.2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x14ac:dyDescent="0.2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x14ac:dyDescent="0.2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x14ac:dyDescent="0.2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x14ac:dyDescent="0.2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x14ac:dyDescent="0.2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2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2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2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 x14ac:dyDescent="0.25">
      <c r="A16" s="75" t="s">
        <v>254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 x14ac:dyDescent="0.25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 x14ac:dyDescent="0.25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 x14ac:dyDescent="0.25">
      <c r="A19" s="66" t="s">
        <v>31</v>
      </c>
      <c r="B19" s="74" t="s">
        <v>265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 x14ac:dyDescent="0.25">
      <c r="A20" s="66" t="s">
        <v>255</v>
      </c>
      <c r="B20" s="74" t="s">
        <v>266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 x14ac:dyDescent="0.25">
      <c r="A21" s="66" t="s">
        <v>256</v>
      </c>
      <c r="B21" s="69" t="s">
        <v>267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 x14ac:dyDescent="0.25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 x14ac:dyDescent="0.25">
      <c r="A23" s="66" t="s">
        <v>257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 x14ac:dyDescent="0.25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 x14ac:dyDescent="0.25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 x14ac:dyDescent="0.25">
      <c r="A26" s="66" t="s">
        <v>258</v>
      </c>
      <c r="B26" s="74" t="s">
        <v>268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 x14ac:dyDescent="0.25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 x14ac:dyDescent="0.25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 x14ac:dyDescent="0.25">
      <c r="A29" s="66" t="s">
        <v>259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 x14ac:dyDescent="0.25">
      <c r="A30" s="66" t="s">
        <v>260</v>
      </c>
      <c r="B30" s="76" t="s">
        <v>261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 x14ac:dyDescent="0.25">
      <c r="A31" s="66" t="s">
        <v>262</v>
      </c>
      <c r="B31" s="74" t="s">
        <v>263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 x14ac:dyDescent="0.25">
      <c r="A32" s="72"/>
      <c r="B32" s="73" t="s">
        <v>264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x14ac:dyDescent="0.2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x14ac:dyDescent="0.2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x14ac:dyDescent="0.2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x14ac:dyDescent="0.2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x14ac:dyDescent="0.2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x14ac:dyDescent="0.2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x14ac:dyDescent="0.2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x14ac:dyDescent="0.2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x14ac:dyDescent="0.2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x14ac:dyDescent="0.2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x14ac:dyDescent="0.2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x14ac:dyDescent="0.2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x14ac:dyDescent="0.2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x14ac:dyDescent="0.2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x14ac:dyDescent="0.2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x14ac:dyDescent="0.2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x14ac:dyDescent="0.2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x14ac:dyDescent="0.2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x14ac:dyDescent="0.2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x14ac:dyDescent="0.2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x14ac:dyDescent="0.2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x14ac:dyDescent="0.2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x14ac:dyDescent="0.2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x14ac:dyDescent="0.2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x14ac:dyDescent="0.2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x14ac:dyDescent="0.2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x14ac:dyDescent="0.2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x14ac:dyDescent="0.2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x14ac:dyDescent="0.2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x14ac:dyDescent="0.2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x14ac:dyDescent="0.2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x14ac:dyDescent="0.2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x14ac:dyDescent="0.2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x14ac:dyDescent="0.2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x14ac:dyDescent="0.2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x14ac:dyDescent="0.2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x14ac:dyDescent="0.2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x14ac:dyDescent="0.2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x14ac:dyDescent="0.2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x14ac:dyDescent="0.2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x14ac:dyDescent="0.2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x14ac:dyDescent="0.2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x14ac:dyDescent="0.2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x14ac:dyDescent="0.2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x14ac:dyDescent="0.2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x14ac:dyDescent="0.2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x14ac:dyDescent="0.2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x14ac:dyDescent="0.2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x14ac:dyDescent="0.2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x14ac:dyDescent="0.2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x14ac:dyDescent="0.2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x14ac:dyDescent="0.2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zoomScaleNormal="100" workbookViewId="0"/>
  </sheetViews>
  <sheetFormatPr defaultColWidth="9.140625" defaultRowHeight="15" x14ac:dyDescent="0.25"/>
  <cols>
    <col min="1" max="1" width="19.5703125" customWidth="1"/>
    <col min="2" max="3" width="27.42578125" customWidth="1"/>
    <col min="7" max="7" width="42.5703125" customWidth="1"/>
    <col min="8" max="8" width="56.5703125" customWidth="1"/>
    <col min="9" max="9" width="101.5703125" bestFit="1" customWidth="1"/>
  </cols>
  <sheetData>
    <row r="3" spans="1:3" x14ac:dyDescent="0.25">
      <c r="A3" s="22" t="s">
        <v>32</v>
      </c>
      <c r="B3" s="23" t="s">
        <v>49</v>
      </c>
      <c r="C3" t="s">
        <v>50</v>
      </c>
    </row>
    <row r="4" spans="1:3" ht="18.75" x14ac:dyDescent="0.25">
      <c r="A4" s="24" t="s">
        <v>33</v>
      </c>
      <c r="B4" s="25"/>
      <c r="C4" s="26"/>
    </row>
    <row r="5" spans="1:3" x14ac:dyDescent="0.25">
      <c r="A5" s="40"/>
      <c r="B5" s="77" t="str">
        <f>"Veda Fill table"</f>
        <v>Veda Fill table</v>
      </c>
      <c r="C5" s="78"/>
    </row>
    <row r="6" spans="1:3" x14ac:dyDescent="0.25">
      <c r="A6" s="27"/>
      <c r="B6" s="79" t="s">
        <v>34</v>
      </c>
      <c r="C6" s="80"/>
    </row>
    <row r="7" spans="1:3" x14ac:dyDescent="0.25">
      <c r="A7" s="28"/>
    </row>
    <row r="8" spans="1:3" ht="18.75" x14ac:dyDescent="0.25">
      <c r="A8" s="14" t="s">
        <v>51</v>
      </c>
      <c r="B8" s="29"/>
      <c r="C8" s="15"/>
    </row>
    <row r="9" spans="1:3" x14ac:dyDescent="0.25">
      <c r="A9" s="30" t="s">
        <v>52</v>
      </c>
      <c r="B9" s="31" t="s">
        <v>53</v>
      </c>
      <c r="C9" s="32"/>
    </row>
    <row r="10" spans="1:3" x14ac:dyDescent="0.25">
      <c r="A10" s="33" t="s">
        <v>52</v>
      </c>
      <c r="B10" s="34" t="s">
        <v>54</v>
      </c>
      <c r="C10" s="35"/>
    </row>
    <row r="11" spans="1:3" x14ac:dyDescent="0.25">
      <c r="A11" s="36"/>
      <c r="B11" s="31" t="s">
        <v>55</v>
      </c>
      <c r="C11" s="36"/>
    </row>
    <row r="14" spans="1:3" ht="21" x14ac:dyDescent="0.25">
      <c r="A14" s="21" t="s">
        <v>56</v>
      </c>
    </row>
    <row r="15" spans="1:3" x14ac:dyDescent="0.25">
      <c r="A15" s="37" t="s">
        <v>57</v>
      </c>
      <c r="B15" s="37" t="s">
        <v>58</v>
      </c>
      <c r="C15" s="37" t="s">
        <v>59</v>
      </c>
    </row>
    <row r="16" spans="1:3" x14ac:dyDescent="0.25">
      <c r="A16" s="38" t="s">
        <v>60</v>
      </c>
      <c r="B16" s="39"/>
      <c r="C16" s="39"/>
    </row>
    <row r="17" spans="1:3" x14ac:dyDescent="0.25">
      <c r="A17" s="1" t="s">
        <v>61</v>
      </c>
      <c r="B17" s="1"/>
      <c r="C17" s="1" t="s">
        <v>62</v>
      </c>
    </row>
    <row r="18" spans="1:3" x14ac:dyDescent="0.25">
      <c r="A18" s="4" t="s">
        <v>63</v>
      </c>
      <c r="B18" s="4"/>
      <c r="C18" s="4" t="s">
        <v>29</v>
      </c>
    </row>
    <row r="19" spans="1:3" x14ac:dyDescent="0.25">
      <c r="A19" s="2" t="s">
        <v>64</v>
      </c>
      <c r="B19" s="1"/>
      <c r="C19" s="1"/>
    </row>
    <row r="20" spans="1:3" x14ac:dyDescent="0.25">
      <c r="A20" s="1" t="s">
        <v>65</v>
      </c>
      <c r="B20" s="1"/>
      <c r="C20" s="1" t="s">
        <v>66</v>
      </c>
    </row>
    <row r="21" spans="1:3" x14ac:dyDescent="0.25">
      <c r="A21" s="1" t="s">
        <v>67</v>
      </c>
      <c r="B21" s="1"/>
      <c r="C21" s="1" t="s">
        <v>68</v>
      </c>
    </row>
    <row r="22" spans="1:3" x14ac:dyDescent="0.25">
      <c r="A22" s="1" t="s">
        <v>69</v>
      </c>
      <c r="B22" s="1"/>
      <c r="C22" s="1" t="s">
        <v>70</v>
      </c>
    </row>
    <row r="23" spans="1:3" x14ac:dyDescent="0.25">
      <c r="A23" s="2" t="s">
        <v>71</v>
      </c>
      <c r="B23" s="1"/>
      <c r="C23" s="1"/>
    </row>
    <row r="24" spans="1:3" x14ac:dyDescent="0.25">
      <c r="A24" s="1" t="s">
        <v>72</v>
      </c>
      <c r="B24" s="1"/>
      <c r="C24" s="1" t="s">
        <v>73</v>
      </c>
    </row>
    <row r="25" spans="1:3" x14ac:dyDescent="0.25">
      <c r="A25" s="1" t="s">
        <v>74</v>
      </c>
      <c r="B25" s="1"/>
      <c r="C25" s="1" t="s">
        <v>75</v>
      </c>
    </row>
    <row r="26" spans="1:3" x14ac:dyDescent="0.25">
      <c r="A26" s="1" t="s">
        <v>76</v>
      </c>
      <c r="B26" s="1"/>
      <c r="C26" s="1" t="s">
        <v>77</v>
      </c>
    </row>
    <row r="27" spans="1:3" x14ac:dyDescent="0.25">
      <c r="A27" s="1" t="s">
        <v>78</v>
      </c>
      <c r="B27" s="1"/>
      <c r="C27" s="1" t="s">
        <v>79</v>
      </c>
    </row>
    <row r="28" spans="1:3" x14ac:dyDescent="0.25">
      <c r="A28" s="1" t="s">
        <v>80</v>
      </c>
      <c r="B28" s="1"/>
      <c r="C28" s="1" t="s">
        <v>81</v>
      </c>
    </row>
    <row r="29" spans="1:3" x14ac:dyDescent="0.25">
      <c r="A29" s="1" t="s">
        <v>82</v>
      </c>
      <c r="B29" s="1"/>
      <c r="C29" s="1" t="s">
        <v>83</v>
      </c>
    </row>
    <row r="30" spans="1:3" x14ac:dyDescent="0.25">
      <c r="A30" s="4" t="s">
        <v>84</v>
      </c>
      <c r="B30" s="4"/>
      <c r="C30" s="4" t="s">
        <v>85</v>
      </c>
    </row>
    <row r="31" spans="1:3" x14ac:dyDescent="0.25">
      <c r="A31" s="2" t="s">
        <v>86</v>
      </c>
    </row>
    <row r="32" spans="1:3" x14ac:dyDescent="0.25">
      <c r="A32" s="1" t="s">
        <v>87</v>
      </c>
      <c r="B32" s="1" t="s">
        <v>88</v>
      </c>
      <c r="C32" s="1" t="s">
        <v>89</v>
      </c>
    </row>
    <row r="33" spans="1:3" x14ac:dyDescent="0.25">
      <c r="A33" s="1" t="s">
        <v>11</v>
      </c>
      <c r="B33" s="1" t="s">
        <v>11</v>
      </c>
      <c r="C33" s="1" t="s">
        <v>90</v>
      </c>
    </row>
    <row r="34" spans="1:3" x14ac:dyDescent="0.25">
      <c r="A34" s="1" t="s">
        <v>91</v>
      </c>
      <c r="B34" s="1" t="s">
        <v>22</v>
      </c>
      <c r="C34" s="1" t="s">
        <v>92</v>
      </c>
    </row>
    <row r="35" spans="1:3" x14ac:dyDescent="0.25">
      <c r="A35" s="1" t="s">
        <v>93</v>
      </c>
      <c r="B35" s="1" t="s">
        <v>10</v>
      </c>
      <c r="C35" s="1" t="s">
        <v>94</v>
      </c>
    </row>
    <row r="36" spans="1:3" x14ac:dyDescent="0.25">
      <c r="A36" s="1" t="s">
        <v>95</v>
      </c>
      <c r="B36" s="1" t="s">
        <v>20</v>
      </c>
      <c r="C36" s="1" t="s">
        <v>96</v>
      </c>
    </row>
    <row r="37" spans="1:3" x14ac:dyDescent="0.25">
      <c r="A37" s="1" t="s">
        <v>97</v>
      </c>
      <c r="B37" s="1" t="s">
        <v>98</v>
      </c>
      <c r="C37" s="1" t="s">
        <v>99</v>
      </c>
    </row>
    <row r="38" spans="1:3" x14ac:dyDescent="0.25">
      <c r="A38" s="1" t="s">
        <v>100</v>
      </c>
      <c r="B38" s="1" t="s">
        <v>25</v>
      </c>
      <c r="C38" s="1" t="s">
        <v>101</v>
      </c>
    </row>
    <row r="39" spans="1:3" x14ac:dyDescent="0.25">
      <c r="A39" s="1" t="s">
        <v>102</v>
      </c>
      <c r="B39" s="1" t="s">
        <v>12</v>
      </c>
      <c r="C39" s="1" t="s">
        <v>103</v>
      </c>
    </row>
    <row r="40" spans="1:3" x14ac:dyDescent="0.25">
      <c r="A40" s="1" t="s">
        <v>104</v>
      </c>
      <c r="B40" s="1" t="s">
        <v>105</v>
      </c>
      <c r="C40" s="1" t="s">
        <v>106</v>
      </c>
    </row>
    <row r="41" spans="1:3" x14ac:dyDescent="0.25">
      <c r="A41" s="1" t="s">
        <v>107</v>
      </c>
      <c r="B41" s="1" t="s">
        <v>21</v>
      </c>
      <c r="C41" s="1" t="s">
        <v>108</v>
      </c>
    </row>
    <row r="42" spans="1:3" x14ac:dyDescent="0.25">
      <c r="A42" s="1" t="s">
        <v>109</v>
      </c>
      <c r="B42" s="1" t="s">
        <v>110</v>
      </c>
      <c r="C42" s="1" t="s">
        <v>111</v>
      </c>
    </row>
    <row r="43" spans="1:3" x14ac:dyDescent="0.25">
      <c r="A43" s="1" t="s">
        <v>112</v>
      </c>
      <c r="B43" s="1" t="s">
        <v>113</v>
      </c>
      <c r="C43" s="1" t="s">
        <v>114</v>
      </c>
    </row>
    <row r="44" spans="1:3" x14ac:dyDescent="0.25">
      <c r="A44" s="1" t="s">
        <v>115</v>
      </c>
      <c r="B44" s="1" t="s">
        <v>116</v>
      </c>
      <c r="C44" s="1" t="s">
        <v>117</v>
      </c>
    </row>
    <row r="45" spans="1:3" x14ac:dyDescent="0.25">
      <c r="A45" s="1" t="s">
        <v>118</v>
      </c>
      <c r="B45" s="1" t="s">
        <v>119</v>
      </c>
      <c r="C45" s="1" t="s">
        <v>120</v>
      </c>
    </row>
    <row r="46" spans="1:3" x14ac:dyDescent="0.2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H56"/>
  <sheetViews>
    <sheetView workbookViewId="0">
      <selection activeCell="M43" sqref="M43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236</v>
      </c>
    </row>
    <row r="2" spans="1:8" x14ac:dyDescent="0.25">
      <c r="A2" s="6" t="s">
        <v>24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9" t="s">
        <v>26</v>
      </c>
      <c r="B4" s="10"/>
      <c r="C4" s="10"/>
      <c r="D4" s="11"/>
      <c r="F4" s="10"/>
      <c r="G4" s="10"/>
      <c r="H4" s="10"/>
    </row>
    <row r="5" spans="1:8" x14ac:dyDescent="0.25">
      <c r="A5" s="1" t="s">
        <v>30</v>
      </c>
      <c r="B5" s="1" t="str">
        <f t="shared" ref="B5" si="0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ref="H5" si="1">"S-SH-"&amp;F5&amp;"_"&amp;G5&amp;"*"</f>
        <v>S-SH-PU_COA*</v>
      </c>
    </row>
    <row r="6" spans="1:8" x14ac:dyDescent="0.25">
      <c r="A6" s="1" t="s">
        <v>37</v>
      </c>
      <c r="B6" s="1" t="str">
        <f t="shared" ref="B6:B17" si="2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ref="H6:H17" si="3">"S-SH-"&amp;F6&amp;"_"&amp;G6&amp;"*"</f>
        <v>S-SH-PU_LPG*</v>
      </c>
    </row>
    <row r="7" spans="1:8" x14ac:dyDescent="0.2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x14ac:dyDescent="0.2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x14ac:dyDescent="0.2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x14ac:dyDescent="0.2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x14ac:dyDescent="0.2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x14ac:dyDescent="0.25">
      <c r="A12" s="4" t="s">
        <v>37</v>
      </c>
      <c r="B12" s="4" t="str">
        <f t="shared" ref="B12:B13" si="4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2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2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2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2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2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x14ac:dyDescent="0.2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 x14ac:dyDescent="0.3">
      <c r="A20" s="12" t="s">
        <v>37</v>
      </c>
      <c r="B20" s="12" t="str">
        <f t="shared" ref="B20" si="7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x14ac:dyDescent="0.25">
      <c r="A21" s="9" t="s">
        <v>27</v>
      </c>
      <c r="B21" s="10"/>
      <c r="C21" s="10"/>
      <c r="D21" s="11"/>
      <c r="F21" s="10"/>
      <c r="G21" s="10"/>
      <c r="H21" s="10"/>
    </row>
    <row r="22" spans="1:8" x14ac:dyDescent="0.25">
      <c r="A22" s="1" t="s">
        <v>30</v>
      </c>
      <c r="B22" s="1" t="str">
        <f t="shared" ref="B22" si="8">"S-WH-"&amp;F22&amp;"_"&amp;G22&amp;"*"</f>
        <v>S-WH-PU_COA*</v>
      </c>
      <c r="D22" s="7">
        <f>SUMIFS('BY_S-WH'!$L$2:$L$100,'BY_S-WH'!$C$2:$C$100,AFA!H22,'BY_S-WH'!$A$2:$A$100,"BASE",'BY_S-WH'!$B$2:$B$100,"AFA")</f>
        <v>2.2831050228310501E-2</v>
      </c>
      <c r="F22" s="1" t="str">
        <f>Legend!$C$18</f>
        <v>PU</v>
      </c>
      <c r="G22" s="1" t="str">
        <f>Legend!B32</f>
        <v>COA</v>
      </c>
      <c r="H22" s="1" t="str">
        <f t="shared" ref="H22" si="9">"S-WH-"&amp;F22&amp;"_"&amp;G22&amp;"*"</f>
        <v>S-WH-PU_COA*</v>
      </c>
    </row>
    <row r="23" spans="1:8" x14ac:dyDescent="0.25">
      <c r="A23" s="1" t="s">
        <v>14</v>
      </c>
      <c r="B23" s="1" t="str">
        <f t="shared" ref="B23:B35" si="10">"S-WH-"&amp;F23&amp;"_"&amp;G23&amp;"*"</f>
        <v>S-WH-PU_LPG*</v>
      </c>
      <c r="D23" s="7">
        <f>SUMIFS('BY_S-WH'!$L$2:$L$100,'BY_S-WH'!$C$2:$C$100,AFA!H23,'BY_S-WH'!$A$2:$A$100,"BASE",'BY_S-WH'!$B$2:$B$100,"AFA")</f>
        <v>2.2831050228310501E-2</v>
      </c>
      <c r="F23" s="1" t="str">
        <f>Legend!$C$18</f>
        <v>PU</v>
      </c>
      <c r="G23" s="1" t="str">
        <f>Legend!B33</f>
        <v>LPG</v>
      </c>
      <c r="H23" s="1" t="str">
        <f t="shared" ref="H23:H35" si="11">"S-WH-"&amp;F23&amp;"_"&amp;G23&amp;"*"</f>
        <v>S-WH-PU_LPG*</v>
      </c>
    </row>
    <row r="24" spans="1:8" x14ac:dyDescent="0.2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2.2831050228310501E-2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x14ac:dyDescent="0.2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2.2831050228310501E-2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x14ac:dyDescent="0.2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2.2831050228310501E-2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x14ac:dyDescent="0.2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2.2831050228310501E-2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x14ac:dyDescent="0.2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2.2831050228310501E-2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x14ac:dyDescent="0.25">
      <c r="A29" s="1" t="s">
        <v>30</v>
      </c>
      <c r="B29" s="1" t="str">
        <f t="shared" ref="B29" si="12">"S-WH-"&amp;F29&amp;"_"&amp;G29&amp;"*"</f>
        <v>S-WH-CS_COA*</v>
      </c>
      <c r="D29" s="7">
        <f>SUMIFS('BY_S-WH'!$L$2:$L$100,'BY_S-WH'!$C$2:$C$100,AFA!H29,'BY_S-WH'!$A$2:$A$100,"BASE",'BY_S-WH'!$B$2:$B$100,"AFA")</f>
        <v>2.2831050228310501E-2</v>
      </c>
      <c r="F29" s="1" t="str">
        <f>Legend!$C$17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2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2.2831050228310501E-2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2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2.2831050228310501E-2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2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2.2831050228310501E-2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x14ac:dyDescent="0.2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2.2831050228310501E-2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x14ac:dyDescent="0.2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2.2831050228310501E-2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x14ac:dyDescent="0.2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2.2831050228310501E-2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x14ac:dyDescent="0.25">
      <c r="A36" s="9" t="s">
        <v>35</v>
      </c>
      <c r="B36" s="10"/>
      <c r="C36" s="10"/>
      <c r="D36" s="11"/>
      <c r="F36" s="10"/>
      <c r="G36" s="10"/>
      <c r="H36" s="10"/>
    </row>
    <row r="37" spans="1:8" x14ac:dyDescent="0.25">
      <c r="A37" s="1" t="s">
        <v>30</v>
      </c>
      <c r="B37" s="1" t="str">
        <f t="shared" ref="B37:B42" si="15">"S-SH-"&amp;F37&amp;"_"&amp;G37&amp;"*"</f>
        <v>S-SH-PU_COA*</v>
      </c>
      <c r="C37" s="1" t="s">
        <v>231</v>
      </c>
      <c r="D37" s="7">
        <f>SUMIFS('BY_S-WH'!$L$2:$L$100,'BY_S-WH'!$C$2:$C$100,AFA!H37,'BY_S-WH'!$A$2:$A$100,"BASE",'BY_S-WH'!$B$2:$B$100,"AFA")</f>
        <v>2.2831050228310501E-2</v>
      </c>
      <c r="F37" s="1" t="str">
        <f>Legend!$C$18</f>
        <v>PU</v>
      </c>
      <c r="G37" s="1" t="str">
        <f>Legend!B32</f>
        <v>COA</v>
      </c>
      <c r="H37" s="1" t="str">
        <f t="shared" ref="H37:H49" si="16">"S-WH-"&amp;F37&amp;"_"&amp;G37&amp;"*"</f>
        <v>S-WH-PU_COA*</v>
      </c>
    </row>
    <row r="38" spans="1:8" x14ac:dyDescent="0.25">
      <c r="A38" s="1" t="s">
        <v>37</v>
      </c>
      <c r="B38" s="1" t="str">
        <f t="shared" si="15"/>
        <v>S-SH-PU_LPG*</v>
      </c>
      <c r="C38" s="1" t="s">
        <v>231</v>
      </c>
      <c r="D38" s="7">
        <f>SUMIFS('BY_S-WH'!$L$2:$L$100,'BY_S-WH'!$C$2:$C$100,AFA!H38,'BY_S-WH'!$A$2:$A$100,"BASE",'BY_S-WH'!$B$2:$B$100,"AFA")</f>
        <v>2.2831050228310501E-2</v>
      </c>
      <c r="F38" s="1" t="str">
        <f>Legend!$C$18</f>
        <v>PU</v>
      </c>
      <c r="G38" s="1" t="str">
        <f>Legend!B33</f>
        <v>LPG</v>
      </c>
      <c r="H38" s="1" t="str">
        <f t="shared" ref="H38:H39" si="17">"S-WH-"&amp;F38&amp;"_"&amp;G38&amp;"*"</f>
        <v>S-WH-PU_LPG*</v>
      </c>
    </row>
    <row r="39" spans="1:8" x14ac:dyDescent="0.25">
      <c r="A39" s="1" t="s">
        <v>37</v>
      </c>
      <c r="B39" s="1" t="str">
        <f t="shared" si="15"/>
        <v>S-SH-PU_OIL*</v>
      </c>
      <c r="C39" s="1" t="s">
        <v>231</v>
      </c>
      <c r="D39" s="7">
        <f>SUMIFS('BY_S-WH'!$L$2:$L$100,'BY_S-WH'!$C$2:$C$100,AFA!H39,'BY_S-WH'!$A$2:$A$100,"BASE",'BY_S-WH'!$B$2:$B$100,"AFA")</f>
        <v>2.2831050228310501E-2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x14ac:dyDescent="0.25">
      <c r="A40" s="1" t="s">
        <v>37</v>
      </c>
      <c r="B40" s="1" t="str">
        <f t="shared" si="15"/>
        <v>S-SH-PU_GAS*</v>
      </c>
      <c r="C40" s="1" t="s">
        <v>231</v>
      </c>
      <c r="D40" s="7">
        <f>SUMIFS('BY_S-WH'!$L$2:$L$100,'BY_S-WH'!$C$2:$C$100,AFA!H40,'BY_S-WH'!$A$2:$A$100,"BASE",'BY_S-WH'!$B$2:$B$100,"AFA")</f>
        <v>2.2831050228310501E-2</v>
      </c>
      <c r="F40" s="1" t="str">
        <f>Legend!$C$18</f>
        <v>PU</v>
      </c>
      <c r="G40" s="1" t="str">
        <f>Legend!B35</f>
        <v>GAS</v>
      </c>
      <c r="H40" s="1" t="str">
        <f t="shared" ref="H40" si="18">"S-WH-"&amp;F40&amp;"_"&amp;G40&amp;"*"</f>
        <v>S-WH-PU_GAS*</v>
      </c>
    </row>
    <row r="41" spans="1:8" x14ac:dyDescent="0.25">
      <c r="A41" s="1" t="s">
        <v>37</v>
      </c>
      <c r="B41" s="1" t="str">
        <f t="shared" si="15"/>
        <v>S-SH-PU_BIO*</v>
      </c>
      <c r="C41" s="1" t="s">
        <v>231</v>
      </c>
      <c r="D41" s="7">
        <f>SUMIFS('BY_S-WH'!$L$2:$L$100,'BY_S-WH'!$C$2:$C$100,AFA!H41,'BY_S-WH'!$A$2:$A$100,"BASE",'BY_S-WH'!$B$2:$B$100,"AFA")</f>
        <v>2.2831050228310501E-2</v>
      </c>
      <c r="F41" s="1" t="str">
        <f>Legend!$C$18</f>
        <v>PU</v>
      </c>
      <c r="G41" s="1" t="str">
        <f>Legend!B36</f>
        <v>BIO</v>
      </c>
      <c r="H41" s="1" t="str">
        <f t="shared" ref="H41" si="19">"S-WH-"&amp;F41&amp;"_"&amp;G41&amp;"*"</f>
        <v>S-WH-PU_BIO*</v>
      </c>
    </row>
    <row r="42" spans="1:8" x14ac:dyDescent="0.25">
      <c r="A42" s="1" t="s">
        <v>37</v>
      </c>
      <c r="B42" s="1" t="str">
        <f t="shared" si="15"/>
        <v>S-SH-PU_ELC*</v>
      </c>
      <c r="C42" s="1" t="s">
        <v>231</v>
      </c>
      <c r="D42" s="7">
        <f>SUMIFS('BY_S-WH'!$L$2:$L$100,'BY_S-WH'!$C$2:$C$100,AFA!H42,'BY_S-WH'!$A$2:$A$100,"BASE",'BY_S-WH'!$B$2:$B$100,"AFA")</f>
        <v>2.2831050228310501E-2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x14ac:dyDescent="0.25">
      <c r="A43" s="4" t="s">
        <v>37</v>
      </c>
      <c r="B43" s="4" t="str">
        <f t="shared" ref="B43" si="20">"S-SH-"&amp;F43&amp;"_"&amp;G43&amp;"*"</f>
        <v>S-SH-PU_HET*</v>
      </c>
      <c r="C43" s="4" t="s">
        <v>231</v>
      </c>
      <c r="D43" s="8">
        <f>SUMIFS('BY_S-WH'!$L$2:$L$100,'BY_S-WH'!$C$2:$C$100,AFA!H43,'BY_S-WH'!$A$2:$A$100,"BASE",'BY_S-WH'!$B$2:$B$100,"AFA")</f>
        <v>2.2831050228310501E-2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x14ac:dyDescent="0.25">
      <c r="A44" s="1" t="s">
        <v>30</v>
      </c>
      <c r="B44" s="1" t="str">
        <f t="shared" ref="B44:B49" si="21">"S-SH-"&amp;F44&amp;"_"&amp;G44&amp;"*"</f>
        <v>S-SH-CS_COA*</v>
      </c>
      <c r="C44" s="1" t="s">
        <v>232</v>
      </c>
      <c r="D44" s="7">
        <f>SUMIFS('BY_S-WH'!$L$2:$L$100,'BY_S-WH'!$C$2:$C$100,AFA!H44,'BY_S-WH'!$A$2:$A$100,"BASE",'BY_S-WH'!$B$2:$B$100,"AFA")</f>
        <v>2.2831050228310501E-2</v>
      </c>
      <c r="F44" s="1" t="str">
        <f>Legend!$C$17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8" x14ac:dyDescent="0.25">
      <c r="A45" s="1" t="s">
        <v>37</v>
      </c>
      <c r="B45" s="1" t="str">
        <f t="shared" si="21"/>
        <v>S-SH-CS_LPG*</v>
      </c>
      <c r="C45" s="1" t="s">
        <v>232</v>
      </c>
      <c r="D45" s="7">
        <f>SUMIFS('BY_S-WH'!$L$2:$L$100,'BY_S-WH'!$C$2:$C$100,AFA!H45,'BY_S-WH'!$A$2:$A$100,"BASE",'BY_S-WH'!$B$2:$B$100,"AFA")</f>
        <v>2.2831050228310501E-2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x14ac:dyDescent="0.25">
      <c r="A46" s="1" t="s">
        <v>37</v>
      </c>
      <c r="B46" s="1" t="str">
        <f t="shared" si="21"/>
        <v>S-SH-CS_OIL*</v>
      </c>
      <c r="C46" s="1" t="s">
        <v>232</v>
      </c>
      <c r="D46" s="7">
        <f>SUMIFS('BY_S-WH'!$L$2:$L$100,'BY_S-WH'!$C$2:$C$100,AFA!H46,'BY_S-WH'!$A$2:$A$100,"BASE",'BY_S-WH'!$B$2:$B$100,"AFA")</f>
        <v>2.2831050228310501E-2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x14ac:dyDescent="0.25">
      <c r="A47" s="1" t="s">
        <v>37</v>
      </c>
      <c r="B47" s="1" t="str">
        <f t="shared" si="21"/>
        <v>S-SH-CS_GAS*</v>
      </c>
      <c r="C47" s="1" t="s">
        <v>232</v>
      </c>
      <c r="D47" s="7">
        <f>SUMIFS('BY_S-WH'!$L$2:$L$100,'BY_S-WH'!$C$2:$C$100,AFA!H47,'BY_S-WH'!$A$2:$A$100,"BASE",'BY_S-WH'!$B$2:$B$100,"AFA")</f>
        <v>2.2831050228310501E-2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x14ac:dyDescent="0.25">
      <c r="A48" s="1" t="s">
        <v>37</v>
      </c>
      <c r="B48" s="1" t="str">
        <f t="shared" si="21"/>
        <v>S-SH-CS_BIO*</v>
      </c>
      <c r="C48" s="1" t="s">
        <v>232</v>
      </c>
      <c r="D48" s="7">
        <f>SUMIFS('BY_S-WH'!$L$2:$L$100,'BY_S-WH'!$C$2:$C$100,AFA!H48,'BY_S-WH'!$A$2:$A$100,"BASE",'BY_S-WH'!$B$2:$B$100,"AFA")</f>
        <v>2.2831050228310501E-2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x14ac:dyDescent="0.25">
      <c r="A49" s="1" t="s">
        <v>37</v>
      </c>
      <c r="B49" s="1" t="str">
        <f t="shared" si="21"/>
        <v>S-SH-CS_ELC*</v>
      </c>
      <c r="C49" s="1" t="s">
        <v>232</v>
      </c>
      <c r="D49" s="7">
        <f>SUMIFS('BY_S-WH'!$L$2:$L$100,'BY_S-WH'!$C$2:$C$100,AFA!H49,'BY_S-WH'!$A$2:$A$100,"BASE",'BY_S-WH'!$B$2:$B$100,"AFA")</f>
        <v>2.2831050228310501E-2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 x14ac:dyDescent="0.3">
      <c r="A50" s="12" t="s">
        <v>37</v>
      </c>
      <c r="B50" s="12" t="str">
        <f t="shared" ref="B50" si="23">"S-SH-"&amp;F50&amp;"_"&amp;G50&amp;"*"</f>
        <v>S-SH-CS_HET*</v>
      </c>
      <c r="C50" s="12" t="s">
        <v>232</v>
      </c>
      <c r="D50" s="13">
        <f>SUMIFS('BY_S-WH'!$L$2:$L$100,'BY_S-WH'!$C$2:$C$100,AFA!H50,'BY_S-WH'!$A$2:$A$100,"BASE",'BY_S-WH'!$B$2:$B$100,"AFA")</f>
        <v>2.2831050228310501E-2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x14ac:dyDescent="0.25">
      <c r="A51" s="9" t="s">
        <v>28</v>
      </c>
      <c r="B51" s="10"/>
      <c r="C51" s="10"/>
      <c r="D51" s="11"/>
      <c r="F51" s="10"/>
      <c r="G51" s="10"/>
      <c r="H51" s="10"/>
    </row>
    <row r="52" spans="1:8" x14ac:dyDescent="0.2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3.42465753424658E-2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x14ac:dyDescent="0.2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3.42465753424658E-2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x14ac:dyDescent="0.25">
      <c r="A54" s="9" t="s">
        <v>36</v>
      </c>
      <c r="B54" s="10"/>
      <c r="C54" s="10"/>
      <c r="D54" s="11"/>
      <c r="F54" s="10"/>
      <c r="G54" s="10"/>
      <c r="H54" s="10"/>
    </row>
    <row r="55" spans="1:8" x14ac:dyDescent="0.25">
      <c r="A55" s="1" t="s">
        <v>37</v>
      </c>
      <c r="B55" s="1" t="str">
        <f t="shared" ref="B55:B56" si="24">"S-SH-"&amp;F55&amp;"_"&amp;G55&amp;"*"</f>
        <v>S-SH-PU_ELC*</v>
      </c>
      <c r="C55" s="1" t="s">
        <v>233</v>
      </c>
      <c r="D55" s="7">
        <f>SUMIFS('BY_S-SC'!$L$2:$L$100,'BY_S-SC'!$C$2:$C$100,AFA!H55,'BY_S-SC'!$A$2:$A$100,"BASE",'BY_S-SC'!$B$2:$B$100,"AFA")</f>
        <v>3.42465753424658E-2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 x14ac:dyDescent="0.3">
      <c r="A56" s="12" t="s">
        <v>37</v>
      </c>
      <c r="B56" s="12" t="str">
        <f t="shared" si="24"/>
        <v>S-SH-CS_ELC*</v>
      </c>
      <c r="C56" s="12" t="s">
        <v>234</v>
      </c>
      <c r="D56" s="13">
        <f>SUMIFS('BY_S-SC'!$L$2:$L$100,'BY_S-SC'!$C$2:$C$100,AFA!H56,'BY_S-SC'!$A$2:$A$100,"BASE",'BY_S-SC'!$B$2:$B$100,"AFA")</f>
        <v>3.42465753424658E-2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7"/>
  <sheetViews>
    <sheetView workbookViewId="0">
      <selection activeCell="K20" sqref="K20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237</v>
      </c>
    </row>
    <row r="2" spans="1:8" x14ac:dyDescent="0.25">
      <c r="A2" s="6" t="s">
        <v>235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9" t="s">
        <v>26</v>
      </c>
      <c r="B4" s="10"/>
      <c r="C4" s="10"/>
      <c r="D4" s="11"/>
      <c r="F4" s="10"/>
      <c r="G4" s="10"/>
      <c r="H4" s="10"/>
    </row>
    <row r="5" spans="1:8" x14ac:dyDescent="0.25">
      <c r="A5" s="1" t="s">
        <v>30</v>
      </c>
      <c r="B5" s="1" t="str">
        <f t="shared" ref="B5:B17" si="0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ref="H5:H17" si="1">"S-SH-"&amp;F5&amp;"_"&amp;G5&amp;"*"</f>
        <v>S-SH-PU_COA*</v>
      </c>
    </row>
    <row r="6" spans="1:8" x14ac:dyDescent="0.25">
      <c r="A6" s="1" t="s">
        <v>238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x14ac:dyDescent="0.25">
      <c r="A7" s="1" t="s">
        <v>238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x14ac:dyDescent="0.25">
      <c r="A8" s="1" t="s">
        <v>238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x14ac:dyDescent="0.25">
      <c r="A9" s="1" t="s">
        <v>238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x14ac:dyDescent="0.25">
      <c r="A10" s="1" t="s">
        <v>238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x14ac:dyDescent="0.25">
      <c r="A11" s="1" t="s">
        <v>238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x14ac:dyDescent="0.25">
      <c r="A12" s="4" t="s">
        <v>238</v>
      </c>
      <c r="B12" s="4" t="str">
        <f t="shared" ref="B12:B13" si="2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25">
      <c r="A14" s="1" t="s">
        <v>238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25">
      <c r="A15" s="1" t="s">
        <v>238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25">
      <c r="A16" s="1" t="s">
        <v>238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25">
      <c r="A17" s="1" t="s">
        <v>238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25">
      <c r="A18" s="1" t="s">
        <v>238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x14ac:dyDescent="0.25">
      <c r="A19" s="1" t="s">
        <v>238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 x14ac:dyDescent="0.3">
      <c r="A20" s="12" t="s">
        <v>238</v>
      </c>
      <c r="B20" s="12" t="str">
        <f t="shared" ref="B20" si="5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x14ac:dyDescent="0.25">
      <c r="A21" s="9" t="s">
        <v>27</v>
      </c>
      <c r="B21" s="10"/>
      <c r="C21" s="10"/>
      <c r="D21" s="11"/>
      <c r="F21" s="10"/>
      <c r="G21" s="10"/>
      <c r="H21" s="10"/>
    </row>
    <row r="22" spans="1:8" x14ac:dyDescent="0.25">
      <c r="A22" s="1" t="s">
        <v>30</v>
      </c>
      <c r="B22" s="1" t="str">
        <f t="shared" ref="B22:B35" si="6">"S-WH-"&amp;F22&amp;"_"&amp;G22&amp;"*"</f>
        <v>S-WH-PU_COA*</v>
      </c>
      <c r="C22" s="1" t="s">
        <v>231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ref="H22:H35" si="7">"S-WH-"&amp;F22&amp;"_"&amp;G22&amp;"*"</f>
        <v>S-WH-PU_COA*</v>
      </c>
    </row>
    <row r="23" spans="1:8" x14ac:dyDescent="0.25">
      <c r="A23" s="1" t="s">
        <v>238</v>
      </c>
      <c r="B23" s="1" t="str">
        <f t="shared" si="6"/>
        <v>S-WH-PU_LPG*</v>
      </c>
      <c r="C23" s="1" t="s">
        <v>231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x14ac:dyDescent="0.25">
      <c r="A24" s="1" t="s">
        <v>30</v>
      </c>
      <c r="B24" s="1" t="str">
        <f t="shared" si="6"/>
        <v>S-WH-PU_OIL*</v>
      </c>
      <c r="C24" s="1" t="s">
        <v>231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x14ac:dyDescent="0.25">
      <c r="A25" s="1" t="s">
        <v>238</v>
      </c>
      <c r="B25" s="1" t="str">
        <f t="shared" si="6"/>
        <v>S-WH-PU_GAS*</v>
      </c>
      <c r="C25" s="1" t="s">
        <v>231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x14ac:dyDescent="0.25">
      <c r="A26" s="1" t="s">
        <v>238</v>
      </c>
      <c r="B26" s="1" t="str">
        <f t="shared" si="6"/>
        <v>S-WH-PU_BIO*</v>
      </c>
      <c r="C26" s="1" t="s">
        <v>231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x14ac:dyDescent="0.25">
      <c r="A27" s="1" t="s">
        <v>238</v>
      </c>
      <c r="B27" s="1" t="str">
        <f t="shared" si="6"/>
        <v>S-WH-PU_SOL*</v>
      </c>
      <c r="C27" s="1" t="s">
        <v>231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x14ac:dyDescent="0.25">
      <c r="A28" s="4" t="s">
        <v>238</v>
      </c>
      <c r="B28" s="4" t="str">
        <f t="shared" si="6"/>
        <v>S-WH-PU_ELC*</v>
      </c>
      <c r="C28" s="4" t="s">
        <v>231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x14ac:dyDescent="0.25">
      <c r="A29" s="1" t="s">
        <v>30</v>
      </c>
      <c r="B29" s="1" t="str">
        <f t="shared" si="6"/>
        <v>S-WH-CS_COA*</v>
      </c>
      <c r="C29" s="1" t="s">
        <v>232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25">
      <c r="A30" s="1" t="s">
        <v>238</v>
      </c>
      <c r="B30" s="1" t="str">
        <f t="shared" si="6"/>
        <v>S-WH-CS_LPG*</v>
      </c>
      <c r="C30" s="1" t="s">
        <v>232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25">
      <c r="A31" s="1" t="s">
        <v>30</v>
      </c>
      <c r="B31" s="1" t="str">
        <f t="shared" si="6"/>
        <v>S-WH-CS_OIL*</v>
      </c>
      <c r="C31" s="1" t="s">
        <v>232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25">
      <c r="A32" s="1" t="s">
        <v>238</v>
      </c>
      <c r="B32" s="1" t="str">
        <f t="shared" si="6"/>
        <v>S-WH-CS_GAS*</v>
      </c>
      <c r="C32" s="1" t="s">
        <v>232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x14ac:dyDescent="0.25">
      <c r="A33" s="1" t="s">
        <v>238</v>
      </c>
      <c r="B33" s="1" t="str">
        <f t="shared" si="6"/>
        <v>S-WH-CS_BIO*</v>
      </c>
      <c r="C33" s="1" t="s">
        <v>232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x14ac:dyDescent="0.25">
      <c r="A34" s="1" t="s">
        <v>238</v>
      </c>
      <c r="B34" s="1" t="str">
        <f t="shared" si="6"/>
        <v>S-WH-CS_SOL*</v>
      </c>
      <c r="C34" s="1" t="s">
        <v>232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x14ac:dyDescent="0.25">
      <c r="A35" s="4" t="s">
        <v>238</v>
      </c>
      <c r="B35" s="4" t="str">
        <f t="shared" si="6"/>
        <v>S-WH-CS_ELC*</v>
      </c>
      <c r="C35" s="4" t="s">
        <v>232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x14ac:dyDescent="0.25">
      <c r="A36" s="9" t="s">
        <v>35</v>
      </c>
      <c r="B36" s="10"/>
      <c r="C36" s="10"/>
      <c r="D36" s="11"/>
      <c r="F36" s="10"/>
      <c r="G36" s="10"/>
      <c r="H36" s="10"/>
    </row>
    <row r="37" spans="1:8" x14ac:dyDescent="0.25">
      <c r="A37" s="1" t="s">
        <v>30</v>
      </c>
      <c r="B37" s="1" t="str">
        <f t="shared" ref="B37:B49" si="9">"S-SH-"&amp;F37&amp;"_"&amp;G37&amp;"*"</f>
        <v>S-SH-PU_COA*</v>
      </c>
      <c r="C37" s="1" t="s">
        <v>231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ref="H37:H48" si="10">"S-WH-"&amp;F37&amp;"_"&amp;G37&amp;"*"</f>
        <v>S-WH-PU_COA*</v>
      </c>
    </row>
    <row r="38" spans="1:8" x14ac:dyDescent="0.25">
      <c r="A38" s="1" t="s">
        <v>238</v>
      </c>
      <c r="B38" s="1" t="str">
        <f t="shared" si="9"/>
        <v>S-SH-PU_LPG*</v>
      </c>
      <c r="C38" s="1" t="s">
        <v>231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x14ac:dyDescent="0.25">
      <c r="A39" s="1" t="s">
        <v>238</v>
      </c>
      <c r="B39" s="1" t="str">
        <f t="shared" si="9"/>
        <v>S-SH-PU_OIL*</v>
      </c>
      <c r="C39" s="1" t="s">
        <v>231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x14ac:dyDescent="0.25">
      <c r="A40" s="1" t="s">
        <v>238</v>
      </c>
      <c r="B40" s="1" t="str">
        <f t="shared" si="9"/>
        <v>S-SH-PU_GAS*</v>
      </c>
      <c r="C40" s="1" t="s">
        <v>231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x14ac:dyDescent="0.25">
      <c r="A41" s="1" t="s">
        <v>238</v>
      </c>
      <c r="B41" s="1" t="str">
        <f t="shared" si="9"/>
        <v>S-SH-PU_BIO*</v>
      </c>
      <c r="C41" s="1" t="s">
        <v>231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x14ac:dyDescent="0.25">
      <c r="A42" s="1" t="s">
        <v>238</v>
      </c>
      <c r="B42" s="1" t="str">
        <f t="shared" si="9"/>
        <v>S-SH-PU_ELC*</v>
      </c>
      <c r="C42" s="1" t="s">
        <v>231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x14ac:dyDescent="0.25">
      <c r="A43" s="4" t="s">
        <v>238</v>
      </c>
      <c r="B43" s="4" t="str">
        <f t="shared" ref="B43" si="11">"S-SH-"&amp;F43&amp;"_"&amp;G43&amp;"*"</f>
        <v>S-SH-PU_HET*</v>
      </c>
      <c r="C43" s="4" t="s">
        <v>231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x14ac:dyDescent="0.25">
      <c r="A44" s="1" t="s">
        <v>30</v>
      </c>
      <c r="B44" s="1" t="str">
        <f t="shared" si="9"/>
        <v>S-SH-CS_COA*</v>
      </c>
      <c r="C44" s="1" t="s">
        <v>232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8" x14ac:dyDescent="0.25">
      <c r="A45" s="1" t="s">
        <v>238</v>
      </c>
      <c r="B45" s="1" t="str">
        <f t="shared" si="9"/>
        <v>S-SH-CS_LPG*</v>
      </c>
      <c r="C45" s="1" t="s">
        <v>232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x14ac:dyDescent="0.25">
      <c r="A46" s="1" t="s">
        <v>238</v>
      </c>
      <c r="B46" s="1" t="str">
        <f t="shared" si="9"/>
        <v>S-SH-CS_OIL*</v>
      </c>
      <c r="C46" s="1" t="s">
        <v>232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x14ac:dyDescent="0.25">
      <c r="A47" s="1" t="s">
        <v>238</v>
      </c>
      <c r="B47" s="1" t="str">
        <f t="shared" si="9"/>
        <v>S-SH-CS_GAS*</v>
      </c>
      <c r="C47" s="1" t="s">
        <v>232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x14ac:dyDescent="0.25">
      <c r="A48" s="1" t="s">
        <v>238</v>
      </c>
      <c r="B48" s="1" t="str">
        <f t="shared" si="9"/>
        <v>S-SH-CS_BIO*</v>
      </c>
      <c r="C48" s="1" t="s">
        <v>232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13" x14ac:dyDescent="0.25">
      <c r="A49" s="1" t="s">
        <v>238</v>
      </c>
      <c r="B49" s="1" t="str">
        <f t="shared" si="9"/>
        <v>S-SH-CS_ELC*</v>
      </c>
      <c r="C49" s="1" t="s">
        <v>232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13" ht="15.75" thickBot="1" x14ac:dyDescent="0.3">
      <c r="A50" s="12" t="s">
        <v>238</v>
      </c>
      <c r="B50" s="12" t="str">
        <f t="shared" ref="B50" si="13">"S-SH-"&amp;F50&amp;"_"&amp;G50&amp;"*"</f>
        <v>S-SH-CS_HET*</v>
      </c>
      <c r="C50" s="12" t="s">
        <v>232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13" x14ac:dyDescent="0.25">
      <c r="A51" s="9" t="s">
        <v>28</v>
      </c>
      <c r="B51" s="10"/>
      <c r="C51" s="10"/>
      <c r="D51" s="11"/>
      <c r="F51" s="10"/>
      <c r="G51" s="10"/>
      <c r="H51" s="10"/>
    </row>
    <row r="52" spans="1:13" x14ac:dyDescent="0.25">
      <c r="A52" s="1" t="s">
        <v>238</v>
      </c>
      <c r="B52" s="1" t="str">
        <f>"S-SC-"&amp;F52&amp;"_"&amp;G52&amp;"*"</f>
        <v>S-SC-PU_ELC*</v>
      </c>
      <c r="C52" s="1" t="s">
        <v>233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13" x14ac:dyDescent="0.25">
      <c r="A53" s="4" t="s">
        <v>238</v>
      </c>
      <c r="B53" s="4" t="str">
        <f>"S-SC-"&amp;F53&amp;"_"&amp;G53&amp;"*"</f>
        <v>S-SC-CS_ELC*</v>
      </c>
      <c r="C53" s="4" t="s">
        <v>234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13" x14ac:dyDescent="0.25">
      <c r="A54" s="9" t="s">
        <v>36</v>
      </c>
      <c r="B54" s="10"/>
      <c r="C54" s="10"/>
      <c r="D54" s="11"/>
      <c r="F54" s="10"/>
      <c r="G54" s="10"/>
      <c r="H54" s="10"/>
    </row>
    <row r="55" spans="1:13" x14ac:dyDescent="0.25">
      <c r="A55" s="1" t="s">
        <v>238</v>
      </c>
      <c r="B55" s="1" t="str">
        <f t="shared" ref="B55:B56" si="14">"S-SH-"&amp;F55&amp;"_"&amp;G55&amp;"*"</f>
        <v>S-SH-PU_ELC*</v>
      </c>
      <c r="C55" s="1" t="s">
        <v>233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13" ht="15.75" thickBot="1" x14ac:dyDescent="0.3">
      <c r="A56" s="12" t="s">
        <v>238</v>
      </c>
      <c r="B56" s="12" t="str">
        <f t="shared" si="14"/>
        <v>S-SH-CS_ELC*</v>
      </c>
      <c r="C56" s="12" t="s">
        <v>234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13" x14ac:dyDescent="0.25">
      <c r="A57" s="9" t="s">
        <v>250</v>
      </c>
      <c r="B57" s="10"/>
      <c r="C57" s="10"/>
      <c r="D57" s="11"/>
      <c r="F57" s="10"/>
      <c r="G57" s="10"/>
      <c r="H57" s="10"/>
    </row>
    <row r="58" spans="1:13" x14ac:dyDescent="0.25">
      <c r="A58" s="1" t="s">
        <v>127</v>
      </c>
      <c r="B58" s="1" t="str">
        <f t="shared" ref="B58:B63" si="15">"S-"&amp;G58&amp;"-"&amp;F58&amp;"*"</f>
        <v>S-REF-PU*</v>
      </c>
      <c r="D58" s="7" t="str">
        <f>"*"&amp;SUMIFS('BY_S-EAP'!$L$2:$L$100,'BY_S-EAP'!$C$2:$C$100,EFF!H58,'BY_S-EAP'!$A$2:$A$100,"BASE",'BY_S-EAP'!$B$2:$B$100,"EFF")</f>
        <v>*54.9568131234806</v>
      </c>
      <c r="F58" s="1" t="str">
        <f>Legend!$C$18</f>
        <v>PU</v>
      </c>
      <c r="G58" s="1" t="str">
        <f>Legend!$C$26</f>
        <v>REF</v>
      </c>
      <c r="H58" s="1" t="str">
        <f t="shared" ref="H58:H63" si="16">"S-"&amp;G58&amp;"-"&amp;F58&amp;"*"</f>
        <v>S-REF-PU*</v>
      </c>
    </row>
    <row r="59" spans="1:13" x14ac:dyDescent="0.2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*34.2773280159549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13" x14ac:dyDescent="0.2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13" x14ac:dyDescent="0.2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x14ac:dyDescent="0.2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*4.09795238816769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253</v>
      </c>
    </row>
    <row r="63" spans="1:13" x14ac:dyDescent="0.2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*2.55594984897285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2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 x14ac:dyDescent="0.3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2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25">
      <c r="A67" s="1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9.140625" style="16"/>
    <col min="2" max="2" width="11" style="16" customWidth="1"/>
    <col min="3" max="3" width="14.42578125" style="16" bestFit="1" customWidth="1"/>
    <col min="4" max="4" width="10.5703125" style="16" bestFit="1" customWidth="1"/>
    <col min="5" max="5" width="9.140625" style="16"/>
    <col min="6" max="6" width="10.5703125" style="16" bestFit="1" customWidth="1"/>
    <col min="7" max="7" width="9.42578125" style="16" bestFit="1" customWidth="1"/>
    <col min="8" max="8" width="9.5703125" style="16" bestFit="1" customWidth="1"/>
    <col min="9" max="16384" width="9.140625" style="16"/>
  </cols>
  <sheetData>
    <row r="1" spans="2:10" ht="23.25" x14ac:dyDescent="0.25">
      <c r="B1" s="17" t="s">
        <v>13</v>
      </c>
    </row>
    <row r="3" spans="2:10" x14ac:dyDescent="0.25">
      <c r="B3" s="6" t="s">
        <v>269</v>
      </c>
      <c r="C3" s="6"/>
      <c r="D3" s="6"/>
      <c r="E3" s="6"/>
      <c r="F3" s="18"/>
      <c r="G3" s="18"/>
      <c r="H3" s="18"/>
      <c r="I3" s="18"/>
      <c r="J3" s="18"/>
    </row>
    <row r="4" spans="2:10" ht="15.75" thickBot="1" x14ac:dyDescent="0.3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x14ac:dyDescent="0.2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x14ac:dyDescent="0.2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pans="2:10" customFormat="1" x14ac:dyDescent="0.25"/>
    <row r="8" spans="2:10" x14ac:dyDescent="0.25">
      <c r="B8" s="6" t="s">
        <v>270</v>
      </c>
      <c r="C8" s="6"/>
      <c r="D8" s="6"/>
      <c r="E8" s="6"/>
      <c r="F8" s="18"/>
      <c r="G8" s="18"/>
      <c r="H8" s="18"/>
      <c r="I8" s="18"/>
      <c r="J8" s="18"/>
    </row>
    <row r="9" spans="2:10" ht="15.75" thickBot="1" x14ac:dyDescent="0.3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x14ac:dyDescent="0.2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x14ac:dyDescent="0.2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pans="2:10" customFormat="1" x14ac:dyDescent="0.25"/>
    <row r="13" spans="2:10" x14ac:dyDescent="0.25">
      <c r="B13" s="6" t="s">
        <v>271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 x14ac:dyDescent="0.3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x14ac:dyDescent="0.2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x14ac:dyDescent="0.2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x14ac:dyDescent="0.25">
      <c r="B18" s="6" t="s">
        <v>272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 x14ac:dyDescent="0.3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x14ac:dyDescent="0.2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239</v>
      </c>
      <c r="I20" s="20"/>
      <c r="J20" s="20"/>
    </row>
    <row r="21" spans="2:10" x14ac:dyDescent="0.25">
      <c r="B21" s="18" t="s">
        <v>16</v>
      </c>
      <c r="C21" s="18"/>
      <c r="D21" s="23" t="s">
        <v>251</v>
      </c>
      <c r="E21" s="18">
        <v>2018</v>
      </c>
      <c r="F21" s="18">
        <v>1</v>
      </c>
      <c r="G21" s="20"/>
      <c r="H21" s="20" t="s">
        <v>252</v>
      </c>
      <c r="I21" s="20"/>
      <c r="J21" s="2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x14ac:dyDescent="0.2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ref="E6:AD6" si="0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x14ac:dyDescent="0.2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ref="E7:AD7" si="1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30" ht="15.75" thickBot="1" x14ac:dyDescent="0.3">
      <c r="A10" s="43" t="s">
        <v>133</v>
      </c>
      <c r="B10" s="43" t="s">
        <v>134</v>
      </c>
    </row>
    <row r="11" spans="1:30" x14ac:dyDescent="0.25">
      <c r="A11" s="44" t="s">
        <v>135</v>
      </c>
      <c r="B11" s="44" t="s">
        <v>136</v>
      </c>
    </row>
    <row r="12" spans="1:30" x14ac:dyDescent="0.25">
      <c r="A12" s="45" t="s">
        <v>137</v>
      </c>
      <c r="B12" s="45" t="s">
        <v>138</v>
      </c>
    </row>
    <row r="13" spans="1:30" x14ac:dyDescent="0.25">
      <c r="A13" s="45" t="s">
        <v>139</v>
      </c>
      <c r="B13" s="45" t="s">
        <v>140</v>
      </c>
    </row>
    <row r="14" spans="1:30" x14ac:dyDescent="0.25">
      <c r="A14" s="45" t="s">
        <v>141</v>
      </c>
      <c r="B14" s="45" t="s">
        <v>142</v>
      </c>
    </row>
    <row r="15" spans="1:30" x14ac:dyDescent="0.25">
      <c r="A15" s="45" t="s">
        <v>143</v>
      </c>
      <c r="B15" s="45" t="s">
        <v>144</v>
      </c>
    </row>
    <row r="16" spans="1:30" x14ac:dyDescent="0.25">
      <c r="A16" s="45" t="s">
        <v>145</v>
      </c>
      <c r="B16" s="45" t="s">
        <v>146</v>
      </c>
    </row>
    <row r="17" spans="1:2" x14ac:dyDescent="0.25">
      <c r="A17" s="45" t="s">
        <v>147</v>
      </c>
      <c r="B17" s="45" t="s">
        <v>148</v>
      </c>
    </row>
    <row r="18" spans="1:2" x14ac:dyDescent="0.25">
      <c r="A18" s="45" t="s">
        <v>149</v>
      </c>
      <c r="B18" s="45" t="s">
        <v>150</v>
      </c>
    </row>
    <row r="19" spans="1:2" x14ac:dyDescent="0.25">
      <c r="A19" s="45" t="s">
        <v>151</v>
      </c>
      <c r="B19" s="45" t="s">
        <v>152</v>
      </c>
    </row>
    <row r="20" spans="1:2" x14ac:dyDescent="0.25">
      <c r="A20" s="45" t="s">
        <v>153</v>
      </c>
      <c r="B20" s="45" t="s">
        <v>154</v>
      </c>
    </row>
    <row r="21" spans="1:2" x14ac:dyDescent="0.25">
      <c r="A21" s="45" t="s">
        <v>155</v>
      </c>
      <c r="B21" s="45" t="s">
        <v>156</v>
      </c>
    </row>
    <row r="22" spans="1:2" x14ac:dyDescent="0.25">
      <c r="A22" s="45" t="s">
        <v>157</v>
      </c>
      <c r="B22" s="45" t="s">
        <v>158</v>
      </c>
    </row>
    <row r="23" spans="1:2" x14ac:dyDescent="0.25">
      <c r="A23" s="45" t="s">
        <v>159</v>
      </c>
      <c r="B23" s="45" t="s">
        <v>160</v>
      </c>
    </row>
    <row r="24" spans="1:2" x14ac:dyDescent="0.25">
      <c r="A24" s="45" t="s">
        <v>161</v>
      </c>
      <c r="B24" s="45" t="s">
        <v>162</v>
      </c>
    </row>
    <row r="25" spans="1:2" x14ac:dyDescent="0.25">
      <c r="A25" s="45" t="s">
        <v>163</v>
      </c>
      <c r="B25" s="45" t="s">
        <v>164</v>
      </c>
    </row>
    <row r="26" spans="1:2" x14ac:dyDescent="0.25">
      <c r="A26" s="45" t="s">
        <v>165</v>
      </c>
      <c r="B26" s="45" t="s">
        <v>166</v>
      </c>
    </row>
    <row r="27" spans="1:2" x14ac:dyDescent="0.25">
      <c r="A27" s="45" t="s">
        <v>167</v>
      </c>
      <c r="B27" s="45" t="s">
        <v>168</v>
      </c>
    </row>
    <row r="28" spans="1:2" x14ac:dyDescent="0.25">
      <c r="A28" s="45" t="s">
        <v>169</v>
      </c>
      <c r="B28" s="45" t="s">
        <v>170</v>
      </c>
    </row>
    <row r="29" spans="1:2" x14ac:dyDescent="0.25">
      <c r="A29" s="45" t="s">
        <v>171</v>
      </c>
      <c r="B29" s="45" t="s">
        <v>172</v>
      </c>
    </row>
    <row r="30" spans="1:2" x14ac:dyDescent="0.25">
      <c r="A30" s="45" t="s">
        <v>173</v>
      </c>
      <c r="B30" s="45" t="s">
        <v>174</v>
      </c>
    </row>
    <row r="31" spans="1:2" x14ac:dyDescent="0.25">
      <c r="A31" s="45" t="s">
        <v>175</v>
      </c>
      <c r="B31" s="45" t="s">
        <v>176</v>
      </c>
    </row>
    <row r="32" spans="1:2" x14ac:dyDescent="0.25">
      <c r="A32" s="45" t="s">
        <v>177</v>
      </c>
      <c r="B32" s="45" t="s">
        <v>178</v>
      </c>
    </row>
    <row r="33" spans="1:2" x14ac:dyDescent="0.25">
      <c r="A33" s="45" t="s">
        <v>179</v>
      </c>
      <c r="B33" s="45" t="s">
        <v>180</v>
      </c>
    </row>
    <row r="34" spans="1:2" x14ac:dyDescent="0.25">
      <c r="A34" s="45" t="s">
        <v>181</v>
      </c>
      <c r="B34" s="45" t="s">
        <v>182</v>
      </c>
    </row>
    <row r="35" spans="1:2" x14ac:dyDescent="0.25">
      <c r="A35" s="45" t="s">
        <v>183</v>
      </c>
      <c r="B35" s="45" t="s">
        <v>184</v>
      </c>
    </row>
    <row r="36" spans="1:2" x14ac:dyDescent="0.25">
      <c r="A36" s="45" t="s">
        <v>185</v>
      </c>
      <c r="B36" s="45" t="s">
        <v>186</v>
      </c>
    </row>
    <row r="37" spans="1:2" x14ac:dyDescent="0.25">
      <c r="A37" s="46" t="s">
        <v>187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zoomScaleNormal="100" workbookViewId="0">
      <selection activeCell="G4" sqref="G4"/>
    </sheetView>
  </sheetViews>
  <sheetFormatPr defaultColWidth="9.140625" defaultRowHeight="15" x14ac:dyDescent="0.25"/>
  <cols>
    <col min="1" max="1" width="2.42578125" customWidth="1"/>
    <col min="2" max="2" width="10" customWidth="1"/>
    <col min="3" max="3" width="23.42578125" bestFit="1" customWidth="1"/>
    <col min="4" max="4" width="9.42578125" bestFit="1" customWidth="1"/>
    <col min="5" max="5" width="9.5703125" bestFit="1" customWidth="1"/>
    <col min="6" max="6" width="8.5703125" bestFit="1" customWidth="1"/>
    <col min="7" max="7" width="8.5703125" customWidth="1"/>
    <col min="8" max="8" width="2.5703125" style="48" bestFit="1" customWidth="1"/>
    <col min="9" max="9" width="8.5703125" style="48" bestFit="1" customWidth="1"/>
    <col min="10" max="11" width="3.5703125" style="48" bestFit="1" customWidth="1"/>
    <col min="12" max="13" width="3.42578125" style="48" bestFit="1" customWidth="1"/>
    <col min="14" max="15" width="3.5703125" style="48" bestFit="1" customWidth="1"/>
    <col min="16" max="17" width="3.42578125" style="48" bestFit="1" customWidth="1"/>
    <col min="18" max="18" width="2.5703125" style="48" bestFit="1" customWidth="1"/>
    <col min="19" max="19" width="3.42578125" style="48" bestFit="1" customWidth="1"/>
    <col min="20" max="21" width="3.5703125" style="48" bestFit="1" customWidth="1"/>
    <col min="22" max="24" width="2.5703125" style="48" bestFit="1" customWidth="1"/>
    <col min="25" max="27" width="3.42578125" style="48" bestFit="1" customWidth="1"/>
    <col min="28" max="28" width="3.5703125" bestFit="1" customWidth="1"/>
    <col min="29" max="29" width="3.42578125" bestFit="1" customWidth="1"/>
    <col min="30" max="30" width="3.5703125" bestFit="1" customWidth="1"/>
    <col min="31" max="32" width="3.42578125" bestFit="1" customWidth="1"/>
    <col min="33" max="33" width="3.5703125" bestFit="1" customWidth="1"/>
    <col min="34" max="34" width="3.42578125" bestFit="1" customWidth="1"/>
    <col min="35" max="35" width="2.5703125" bestFit="1" customWidth="1"/>
    <col min="36" max="37" width="3.5703125" bestFit="1" customWidth="1"/>
  </cols>
  <sheetData>
    <row r="3" spans="2:27" x14ac:dyDescent="0.2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 x14ac:dyDescent="0.3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5" x14ac:dyDescent="0.25"/>
  <cols>
    <col min="3" max="3" width="18.57031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196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25">
      <c r="A3" t="s">
        <v>16</v>
      </c>
      <c r="B3" t="s">
        <v>14</v>
      </c>
      <c r="C3" t="s">
        <v>197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25">
      <c r="A4" t="s">
        <v>16</v>
      </c>
      <c r="B4" t="s">
        <v>14</v>
      </c>
      <c r="C4" t="s">
        <v>198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25">
      <c r="A5" t="s">
        <v>16</v>
      </c>
      <c r="B5" t="s">
        <v>14</v>
      </c>
      <c r="C5" t="s">
        <v>199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25">
      <c r="A6" t="s">
        <v>16</v>
      </c>
      <c r="B6" t="s">
        <v>14</v>
      </c>
      <c r="C6" t="s">
        <v>200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25">
      <c r="A7" t="s">
        <v>16</v>
      </c>
      <c r="B7" t="s">
        <v>14</v>
      </c>
      <c r="C7" t="s">
        <v>201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25">
      <c r="A8" t="s">
        <v>16</v>
      </c>
      <c r="B8" t="s">
        <v>14</v>
      </c>
      <c r="C8" t="s">
        <v>202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25">
      <c r="A9" t="s">
        <v>16</v>
      </c>
      <c r="B9" t="s">
        <v>14</v>
      </c>
      <c r="C9" t="s">
        <v>203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25">
      <c r="A10" t="s">
        <v>16</v>
      </c>
      <c r="B10" t="s">
        <v>14</v>
      </c>
      <c r="C10" t="s">
        <v>204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25">
      <c r="A11" t="s">
        <v>16</v>
      </c>
      <c r="B11" t="s">
        <v>14</v>
      </c>
      <c r="C11" t="s">
        <v>205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25">
      <c r="A12" t="s">
        <v>16</v>
      </c>
      <c r="B12" t="s">
        <v>14</v>
      </c>
      <c r="C12" t="s">
        <v>206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25">
      <c r="A13" t="s">
        <v>16</v>
      </c>
      <c r="B13" t="s">
        <v>14</v>
      </c>
      <c r="C13" t="s">
        <v>207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25">
      <c r="A14" t="s">
        <v>16</v>
      </c>
      <c r="B14" t="s">
        <v>14</v>
      </c>
      <c r="C14" t="s">
        <v>208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25">
      <c r="A15" t="s">
        <v>16</v>
      </c>
      <c r="B15" t="s">
        <v>14</v>
      </c>
      <c r="C15" t="s">
        <v>209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25">
      <c r="A16" t="s">
        <v>16</v>
      </c>
      <c r="B16" t="s">
        <v>14</v>
      </c>
      <c r="C16" t="s">
        <v>210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25">
      <c r="A17" t="s">
        <v>16</v>
      </c>
      <c r="B17" t="s">
        <v>14</v>
      </c>
      <c r="C17" t="s">
        <v>211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25">
      <c r="A18" t="s">
        <v>16</v>
      </c>
      <c r="B18" t="s">
        <v>127</v>
      </c>
      <c r="C18" t="s">
        <v>196</v>
      </c>
      <c r="D18" t="s">
        <v>17</v>
      </c>
      <c r="E18" t="s">
        <v>17</v>
      </c>
      <c r="F18" t="s">
        <v>212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25">
      <c r="A19" t="s">
        <v>16</v>
      </c>
      <c r="B19" t="s">
        <v>127</v>
      </c>
      <c r="C19" t="s">
        <v>197</v>
      </c>
      <c r="D19" t="s">
        <v>17</v>
      </c>
      <c r="E19" t="s">
        <v>17</v>
      </c>
      <c r="F19" t="s">
        <v>212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25">
      <c r="A20" t="s">
        <v>16</v>
      </c>
      <c r="B20" t="s">
        <v>127</v>
      </c>
      <c r="C20" t="s">
        <v>198</v>
      </c>
      <c r="D20" t="s">
        <v>17</v>
      </c>
      <c r="E20" t="s">
        <v>17</v>
      </c>
      <c r="F20" t="s">
        <v>212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2.1</v>
      </c>
      <c r="M20">
        <v>2.1</v>
      </c>
    </row>
    <row r="21" spans="1:13" x14ac:dyDescent="0.25">
      <c r="A21" t="s">
        <v>16</v>
      </c>
      <c r="B21" t="s">
        <v>127</v>
      </c>
      <c r="C21" t="s">
        <v>199</v>
      </c>
      <c r="D21" t="s">
        <v>17</v>
      </c>
      <c r="E21" t="s">
        <v>17</v>
      </c>
      <c r="F21" t="s">
        <v>212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25">
      <c r="A22" t="s">
        <v>16</v>
      </c>
      <c r="B22" t="s">
        <v>127</v>
      </c>
      <c r="C22" t="s">
        <v>200</v>
      </c>
      <c r="D22" t="s">
        <v>17</v>
      </c>
      <c r="E22" t="s">
        <v>17</v>
      </c>
      <c r="F22" t="s">
        <v>212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25">
      <c r="A23" t="s">
        <v>16</v>
      </c>
      <c r="B23" t="s">
        <v>127</v>
      </c>
      <c r="C23" t="s">
        <v>201</v>
      </c>
      <c r="D23" t="s">
        <v>17</v>
      </c>
      <c r="E23" t="s">
        <v>17</v>
      </c>
      <c r="F23" t="s">
        <v>212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127</v>
      </c>
      <c r="C24" t="s">
        <v>202</v>
      </c>
      <c r="D24" t="s">
        <v>17</v>
      </c>
      <c r="E24" t="s">
        <v>17</v>
      </c>
      <c r="F24" t="s">
        <v>212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25">
      <c r="A25" t="s">
        <v>16</v>
      </c>
      <c r="B25" t="s">
        <v>127</v>
      </c>
      <c r="C25" t="s">
        <v>203</v>
      </c>
      <c r="D25" t="s">
        <v>17</v>
      </c>
      <c r="E25" t="s">
        <v>17</v>
      </c>
      <c r="F25" t="s">
        <v>212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25">
      <c r="A26" t="s">
        <v>16</v>
      </c>
      <c r="B26" t="s">
        <v>127</v>
      </c>
      <c r="C26" t="s">
        <v>204</v>
      </c>
      <c r="D26" t="s">
        <v>17</v>
      </c>
      <c r="E26" t="s">
        <v>17</v>
      </c>
      <c r="F26" t="s">
        <v>212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25">
      <c r="A27" t="s">
        <v>16</v>
      </c>
      <c r="B27" t="s">
        <v>127</v>
      </c>
      <c r="C27" t="s">
        <v>205</v>
      </c>
      <c r="D27" t="s">
        <v>17</v>
      </c>
      <c r="E27" t="s">
        <v>17</v>
      </c>
      <c r="F27" t="s">
        <v>212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127</v>
      </c>
      <c r="C28" t="s">
        <v>206</v>
      </c>
      <c r="D28" t="s">
        <v>17</v>
      </c>
      <c r="E28" t="s">
        <v>17</v>
      </c>
      <c r="F28" t="s">
        <v>212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2.1</v>
      </c>
      <c r="M28">
        <v>2.1</v>
      </c>
    </row>
    <row r="29" spans="1:13" x14ac:dyDescent="0.25">
      <c r="A29" t="s">
        <v>16</v>
      </c>
      <c r="B29" t="s">
        <v>127</v>
      </c>
      <c r="C29" t="s">
        <v>207</v>
      </c>
      <c r="D29" t="s">
        <v>17</v>
      </c>
      <c r="E29" t="s">
        <v>17</v>
      </c>
      <c r="F29" t="s">
        <v>212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25">
      <c r="A30" t="s">
        <v>16</v>
      </c>
      <c r="B30" t="s">
        <v>127</v>
      </c>
      <c r="C30" t="s">
        <v>208</v>
      </c>
      <c r="D30" t="s">
        <v>17</v>
      </c>
      <c r="E30" t="s">
        <v>17</v>
      </c>
      <c r="F30" t="s">
        <v>212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25">
      <c r="A31" t="s">
        <v>16</v>
      </c>
      <c r="B31" t="s">
        <v>127</v>
      </c>
      <c r="C31" t="s">
        <v>209</v>
      </c>
      <c r="D31" t="s">
        <v>17</v>
      </c>
      <c r="E31" t="s">
        <v>17</v>
      </c>
      <c r="F31" t="s">
        <v>212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25">
      <c r="A32" t="s">
        <v>16</v>
      </c>
      <c r="B32" t="s">
        <v>127</v>
      </c>
      <c r="C32" t="s">
        <v>210</v>
      </c>
      <c r="D32" t="s">
        <v>17</v>
      </c>
      <c r="E32" t="s">
        <v>17</v>
      </c>
      <c r="F32" t="s">
        <v>212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25">
      <c r="A33" t="s">
        <v>16</v>
      </c>
      <c r="B33" t="s">
        <v>127</v>
      </c>
      <c r="C33" t="s">
        <v>211</v>
      </c>
      <c r="D33" t="s">
        <v>17</v>
      </c>
      <c r="E33" t="s">
        <v>17</v>
      </c>
      <c r="F33" t="s">
        <v>212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5" x14ac:dyDescent="0.25"/>
  <cols>
    <col min="3" max="3" width="17.425781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213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25">
      <c r="A3" t="s">
        <v>16</v>
      </c>
      <c r="B3" t="s">
        <v>14</v>
      </c>
      <c r="C3" t="s">
        <v>214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25">
      <c r="A4" t="s">
        <v>16</v>
      </c>
      <c r="B4" t="s">
        <v>14</v>
      </c>
      <c r="C4" t="s">
        <v>215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25">
      <c r="A5" t="s">
        <v>16</v>
      </c>
      <c r="B5" t="s">
        <v>14</v>
      </c>
      <c r="C5" t="s">
        <v>216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25">
      <c r="A6" t="s">
        <v>16</v>
      </c>
      <c r="B6" t="s">
        <v>14</v>
      </c>
      <c r="C6" t="s">
        <v>217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25">
      <c r="A7" t="s">
        <v>16</v>
      </c>
      <c r="B7" t="s">
        <v>14</v>
      </c>
      <c r="C7" t="s">
        <v>218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25">
      <c r="A8" t="s">
        <v>16</v>
      </c>
      <c r="B8" t="s">
        <v>14</v>
      </c>
      <c r="C8" t="s">
        <v>219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25">
      <c r="A9" t="s">
        <v>16</v>
      </c>
      <c r="B9" t="s">
        <v>14</v>
      </c>
      <c r="C9" t="s">
        <v>220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25">
      <c r="A10" t="s">
        <v>16</v>
      </c>
      <c r="B10" t="s">
        <v>14</v>
      </c>
      <c r="C10" t="s">
        <v>221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25">
      <c r="A11" t="s">
        <v>16</v>
      </c>
      <c r="B11" t="s">
        <v>14</v>
      </c>
      <c r="C11" t="s">
        <v>222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25">
      <c r="A12" t="s">
        <v>16</v>
      </c>
      <c r="B12" t="s">
        <v>14</v>
      </c>
      <c r="C12" t="s">
        <v>223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25">
      <c r="A13" t="s">
        <v>16</v>
      </c>
      <c r="B13" t="s">
        <v>14</v>
      </c>
      <c r="C13" t="s">
        <v>224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25">
      <c r="A14" t="s">
        <v>16</v>
      </c>
      <c r="B14" t="s">
        <v>14</v>
      </c>
      <c r="C14" t="s">
        <v>225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25">
      <c r="A15" t="s">
        <v>16</v>
      </c>
      <c r="B15" t="s">
        <v>14</v>
      </c>
      <c r="C15" t="s">
        <v>226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25">
      <c r="A16" t="s">
        <v>16</v>
      </c>
      <c r="B16" t="s">
        <v>127</v>
      </c>
      <c r="C16" t="s">
        <v>213</v>
      </c>
      <c r="D16" t="s">
        <v>17</v>
      </c>
      <c r="E16" t="s">
        <v>17</v>
      </c>
      <c r="F16" t="s">
        <v>212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25">
      <c r="A17" t="s">
        <v>16</v>
      </c>
      <c r="B17" t="s">
        <v>127</v>
      </c>
      <c r="C17" t="s">
        <v>214</v>
      </c>
      <c r="D17" t="s">
        <v>17</v>
      </c>
      <c r="E17" t="s">
        <v>17</v>
      </c>
      <c r="F17" t="s">
        <v>212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25">
      <c r="A18" t="s">
        <v>16</v>
      </c>
      <c r="B18" t="s">
        <v>127</v>
      </c>
      <c r="C18" t="s">
        <v>215</v>
      </c>
      <c r="D18" t="s">
        <v>17</v>
      </c>
      <c r="E18" t="s">
        <v>17</v>
      </c>
      <c r="F18" t="s">
        <v>212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25">
      <c r="A19" t="s">
        <v>16</v>
      </c>
      <c r="B19" t="s">
        <v>127</v>
      </c>
      <c r="C19" t="s">
        <v>216</v>
      </c>
      <c r="D19" t="s">
        <v>17</v>
      </c>
      <c r="E19" t="s">
        <v>17</v>
      </c>
      <c r="F19" t="s">
        <v>212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25">
      <c r="A20" t="s">
        <v>16</v>
      </c>
      <c r="B20" t="s">
        <v>127</v>
      </c>
      <c r="C20" t="s">
        <v>217</v>
      </c>
      <c r="D20" t="s">
        <v>17</v>
      </c>
      <c r="E20" t="s">
        <v>17</v>
      </c>
      <c r="F20" t="s">
        <v>212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25">
      <c r="A21" t="s">
        <v>16</v>
      </c>
      <c r="B21" t="s">
        <v>127</v>
      </c>
      <c r="C21" t="s">
        <v>218</v>
      </c>
      <c r="D21" t="s">
        <v>17</v>
      </c>
      <c r="E21" t="s">
        <v>17</v>
      </c>
      <c r="F21" t="s">
        <v>212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25">
      <c r="A22" t="s">
        <v>16</v>
      </c>
      <c r="B22" t="s">
        <v>127</v>
      </c>
      <c r="C22" t="s">
        <v>219</v>
      </c>
      <c r="D22" t="s">
        <v>17</v>
      </c>
      <c r="E22" t="s">
        <v>17</v>
      </c>
      <c r="F22" t="s">
        <v>212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25">
      <c r="A23" t="s">
        <v>16</v>
      </c>
      <c r="B23" t="s">
        <v>127</v>
      </c>
      <c r="C23" t="s">
        <v>220</v>
      </c>
      <c r="D23" t="s">
        <v>17</v>
      </c>
      <c r="E23" t="s">
        <v>17</v>
      </c>
      <c r="F23" t="s">
        <v>212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127</v>
      </c>
      <c r="C24" t="s">
        <v>221</v>
      </c>
      <c r="D24" t="s">
        <v>17</v>
      </c>
      <c r="E24" t="s">
        <v>17</v>
      </c>
      <c r="F24" t="s">
        <v>212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25">
      <c r="A25" t="s">
        <v>16</v>
      </c>
      <c r="B25" t="s">
        <v>127</v>
      </c>
      <c r="C25" t="s">
        <v>222</v>
      </c>
      <c r="D25" t="s">
        <v>17</v>
      </c>
      <c r="E25" t="s">
        <v>17</v>
      </c>
      <c r="F25" t="s">
        <v>212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25">
      <c r="A26" t="s">
        <v>16</v>
      </c>
      <c r="B26" t="s">
        <v>127</v>
      </c>
      <c r="C26" t="s">
        <v>223</v>
      </c>
      <c r="D26" t="s">
        <v>17</v>
      </c>
      <c r="E26" t="s">
        <v>17</v>
      </c>
      <c r="F26" t="s">
        <v>212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25">
      <c r="A27" t="s">
        <v>16</v>
      </c>
      <c r="B27" t="s">
        <v>127</v>
      </c>
      <c r="C27" t="s">
        <v>224</v>
      </c>
      <c r="D27" t="s">
        <v>17</v>
      </c>
      <c r="E27" t="s">
        <v>17</v>
      </c>
      <c r="F27" t="s">
        <v>212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127</v>
      </c>
      <c r="C28" t="s">
        <v>225</v>
      </c>
      <c r="D28" t="s">
        <v>17</v>
      </c>
      <c r="E28" t="s">
        <v>17</v>
      </c>
      <c r="F28" t="s">
        <v>212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25">
      <c r="A29" t="s">
        <v>16</v>
      </c>
      <c r="B29" t="s">
        <v>127</v>
      </c>
      <c r="C29" t="s">
        <v>226</v>
      </c>
      <c r="D29" t="s">
        <v>17</v>
      </c>
      <c r="E29" t="s">
        <v>17</v>
      </c>
      <c r="F29" t="s">
        <v>212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5" x14ac:dyDescent="0.25"/>
  <cols>
    <col min="3" max="3" width="15.425781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227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25">
      <c r="A3" t="s">
        <v>16</v>
      </c>
      <c r="B3" t="s">
        <v>14</v>
      </c>
      <c r="C3" t="s">
        <v>228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25">
      <c r="A4" t="s">
        <v>16</v>
      </c>
      <c r="B4" t="s">
        <v>14</v>
      </c>
      <c r="C4" t="s">
        <v>229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25">
      <c r="A5" t="s">
        <v>16</v>
      </c>
      <c r="B5" t="s">
        <v>14</v>
      </c>
      <c r="C5" t="s">
        <v>230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25">
      <c r="A6" t="s">
        <v>16</v>
      </c>
      <c r="B6" t="s">
        <v>127</v>
      </c>
      <c r="C6" t="s">
        <v>227</v>
      </c>
      <c r="D6" t="s">
        <v>17</v>
      </c>
      <c r="E6" t="s">
        <v>17</v>
      </c>
      <c r="F6" t="s">
        <v>212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25">
      <c r="A7" t="s">
        <v>16</v>
      </c>
      <c r="B7" t="s">
        <v>127</v>
      </c>
      <c r="C7" t="s">
        <v>228</v>
      </c>
      <c r="D7" t="s">
        <v>17</v>
      </c>
      <c r="E7" t="s">
        <v>17</v>
      </c>
      <c r="F7" t="s">
        <v>212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25">
      <c r="A8" t="s">
        <v>16</v>
      </c>
      <c r="B8" t="s">
        <v>127</v>
      </c>
      <c r="C8" t="s">
        <v>229</v>
      </c>
      <c r="D8" t="s">
        <v>17</v>
      </c>
      <c r="E8" t="s">
        <v>17</v>
      </c>
      <c r="F8" t="s">
        <v>212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25">
      <c r="A9" t="s">
        <v>16</v>
      </c>
      <c r="B9" t="s">
        <v>127</v>
      </c>
      <c r="C9" t="s">
        <v>230</v>
      </c>
      <c r="D9" t="s">
        <v>17</v>
      </c>
      <c r="E9" t="s">
        <v>17</v>
      </c>
      <c r="F9" t="s">
        <v>212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5" x14ac:dyDescent="0.25"/>
  <cols>
    <col min="3" max="3" width="21.42578125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127</v>
      </c>
      <c r="C2" t="s">
        <v>240</v>
      </c>
      <c r="D2" t="s">
        <v>17</v>
      </c>
      <c r="E2" t="s">
        <v>17</v>
      </c>
      <c r="F2" t="s">
        <v>212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2.5559498489728498</v>
      </c>
      <c r="M2">
        <v>2.5559498489728498</v>
      </c>
    </row>
    <row r="3" spans="1:13" x14ac:dyDescent="0.25">
      <c r="A3" t="s">
        <v>16</v>
      </c>
      <c r="B3" t="s">
        <v>127</v>
      </c>
      <c r="C3" t="s">
        <v>241</v>
      </c>
      <c r="D3" t="s">
        <v>17</v>
      </c>
      <c r="E3" t="s">
        <v>17</v>
      </c>
      <c r="F3" t="s">
        <v>212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4.0979523881676903</v>
      </c>
      <c r="M3">
        <v>4.0979523881676903</v>
      </c>
    </row>
    <row r="4" spans="1:13" x14ac:dyDescent="0.25">
      <c r="A4" t="s">
        <v>16</v>
      </c>
      <c r="B4" t="s">
        <v>127</v>
      </c>
      <c r="C4" t="s">
        <v>242</v>
      </c>
      <c r="D4" t="s">
        <v>17</v>
      </c>
      <c r="E4" t="s">
        <v>17</v>
      </c>
      <c r="F4" t="s">
        <v>212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25">
      <c r="A5" t="s">
        <v>16</v>
      </c>
      <c r="B5" t="s">
        <v>127</v>
      </c>
      <c r="C5" t="s">
        <v>243</v>
      </c>
      <c r="D5" t="s">
        <v>17</v>
      </c>
      <c r="E5" t="s">
        <v>17</v>
      </c>
      <c r="F5" t="s">
        <v>212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25">
      <c r="A6" t="s">
        <v>16</v>
      </c>
      <c r="B6" t="s">
        <v>127</v>
      </c>
      <c r="C6" t="s">
        <v>244</v>
      </c>
      <c r="D6" t="s">
        <v>17</v>
      </c>
      <c r="E6" t="s">
        <v>17</v>
      </c>
      <c r="F6" t="s">
        <v>212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25">
      <c r="A7" t="s">
        <v>16</v>
      </c>
      <c r="B7" t="s">
        <v>127</v>
      </c>
      <c r="C7" t="s">
        <v>245</v>
      </c>
      <c r="D7" t="s">
        <v>17</v>
      </c>
      <c r="E7" t="s">
        <v>17</v>
      </c>
      <c r="F7" t="s">
        <v>212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25">
      <c r="A8" t="s">
        <v>16</v>
      </c>
      <c r="B8" t="s">
        <v>127</v>
      </c>
      <c r="C8" t="s">
        <v>246</v>
      </c>
      <c r="D8" t="s">
        <v>17</v>
      </c>
      <c r="E8" t="s">
        <v>17</v>
      </c>
      <c r="F8" t="s">
        <v>212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25">
      <c r="A9" t="s">
        <v>16</v>
      </c>
      <c r="B9" t="s">
        <v>127</v>
      </c>
      <c r="C9" t="s">
        <v>247</v>
      </c>
      <c r="D9" t="s">
        <v>17</v>
      </c>
      <c r="E9" t="s">
        <v>17</v>
      </c>
      <c r="F9" t="s">
        <v>212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25">
      <c r="A10" t="s">
        <v>16</v>
      </c>
      <c r="B10" t="s">
        <v>127</v>
      </c>
      <c r="C10" t="s">
        <v>248</v>
      </c>
      <c r="D10" t="s">
        <v>17</v>
      </c>
      <c r="E10" t="s">
        <v>17</v>
      </c>
      <c r="F10" t="s">
        <v>212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34.2773280159549</v>
      </c>
      <c r="M10">
        <v>34.2773280159549</v>
      </c>
    </row>
    <row r="11" spans="1:13" x14ac:dyDescent="0.25">
      <c r="A11" t="s">
        <v>16</v>
      </c>
      <c r="B11" t="s">
        <v>127</v>
      </c>
      <c r="C11" t="s">
        <v>249</v>
      </c>
      <c r="D11" t="s">
        <v>17</v>
      </c>
      <c r="E11" t="s">
        <v>17</v>
      </c>
      <c r="F11" t="s">
        <v>212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54.9568131234806</v>
      </c>
      <c r="M11">
        <v>54.9568131234806</v>
      </c>
    </row>
    <row r="12" spans="1:13" x14ac:dyDescent="0.25">
      <c r="A12" t="s">
        <v>16</v>
      </c>
      <c r="B12" t="s">
        <v>251</v>
      </c>
      <c r="C12" t="s">
        <v>244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25">
      <c r="A13" t="s">
        <v>16</v>
      </c>
      <c r="B13" t="s">
        <v>251</v>
      </c>
      <c r="C13" t="s">
        <v>245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25">
      <c r="A14" t="s">
        <v>16</v>
      </c>
      <c r="B14" t="s">
        <v>251</v>
      </c>
      <c r="C14" t="s">
        <v>246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25">
      <c r="A15" t="s">
        <v>16</v>
      </c>
      <c r="B15" t="s">
        <v>251</v>
      </c>
      <c r="C15" t="s">
        <v>247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2023-11-30T11:39:15Z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938955962657928</vt:r8>
  </property>
</Properties>
</file>