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5B725091-BF60-481E-977F-0D0462D8933B}" xr6:coauthVersionLast="45" xr6:coauthVersionMax="47" xr10:uidLastSave="{00000000-0000-0000-0000-000000000000}"/>
  <bookViews>
    <workbookView xWindow="-60" yWindow="-16320" windowWidth="29040" windowHeight="15840" activeTab="4"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5" l="1"/>
  <c r="G44" i="5"/>
  <c r="H44" i="5"/>
  <c r="I44" i="5"/>
  <c r="J44" i="5"/>
  <c r="K44" i="5"/>
  <c r="L44" i="5"/>
  <c r="M44" i="5"/>
  <c r="N44" i="5"/>
  <c r="O44" i="5"/>
  <c r="P44" i="5"/>
  <c r="Q44" i="5"/>
  <c r="R44" i="5"/>
  <c r="S44" i="5"/>
  <c r="T44" i="5"/>
  <c r="U44" i="5"/>
  <c r="V44" i="5"/>
  <c r="W44" i="5"/>
  <c r="X44" i="5"/>
  <c r="Y44" i="5"/>
  <c r="Z44" i="5"/>
  <c r="AA44" i="5"/>
  <c r="AB44" i="5"/>
  <c r="AC44" i="5"/>
  <c r="AD44" i="5"/>
  <c r="AE44" i="5"/>
  <c r="F43" i="5"/>
  <c r="G43" i="5"/>
  <c r="H43" i="5"/>
  <c r="I43" i="5"/>
  <c r="J43" i="5"/>
  <c r="K43" i="5"/>
  <c r="L43" i="5"/>
  <c r="M43" i="5"/>
  <c r="N43" i="5"/>
  <c r="O43" i="5"/>
  <c r="P43" i="5"/>
  <c r="Q43" i="5"/>
  <c r="R43" i="5"/>
  <c r="S43" i="5"/>
  <c r="T43" i="5"/>
  <c r="U43" i="5"/>
  <c r="V43" i="5"/>
  <c r="W43" i="5"/>
  <c r="X43" i="5"/>
  <c r="Y43" i="5"/>
  <c r="Z43" i="5"/>
  <c r="AA43" i="5"/>
  <c r="AB43" i="5"/>
  <c r="AC43" i="5"/>
  <c r="AD43" i="5"/>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F42" i="5" s="1"/>
  <c r="G40" i="5"/>
  <c r="G42" i="5" s="1"/>
  <c r="H40" i="5"/>
  <c r="I40" i="5"/>
  <c r="J40" i="5"/>
  <c r="J42" i="5" s="1"/>
  <c r="K40" i="5"/>
  <c r="L40" i="5"/>
  <c r="M40" i="5"/>
  <c r="N40" i="5"/>
  <c r="N42" i="5" s="1"/>
  <c r="O40" i="5"/>
  <c r="O42" i="5" s="1"/>
  <c r="P40" i="5"/>
  <c r="Q40" i="5"/>
  <c r="R40" i="5"/>
  <c r="R42" i="5" s="1"/>
  <c r="S40" i="5"/>
  <c r="T40" i="5"/>
  <c r="U40" i="5"/>
  <c r="V40" i="5"/>
  <c r="V42" i="5" s="1"/>
  <c r="W40" i="5"/>
  <c r="W42" i="5" s="1"/>
  <c r="X40" i="5"/>
  <c r="Y40" i="5"/>
  <c r="Z40" i="5"/>
  <c r="Z42" i="5" s="1"/>
  <c r="AA40" i="5"/>
  <c r="AB40" i="5"/>
  <c r="AC40" i="5"/>
  <c r="AD40" i="5"/>
  <c r="AD42" i="5" s="1"/>
  <c r="AE40" i="5"/>
  <c r="AE42" i="5" s="1"/>
  <c r="F38" i="5"/>
  <c r="G38" i="5"/>
  <c r="H38" i="5"/>
  <c r="I38" i="5"/>
  <c r="J38" i="5"/>
  <c r="K38" i="5"/>
  <c r="L38" i="5"/>
  <c r="M38" i="5"/>
  <c r="N38" i="5"/>
  <c r="O38" i="5"/>
  <c r="P38" i="5"/>
  <c r="Q38" i="5"/>
  <c r="R38" i="5"/>
  <c r="S38" i="5"/>
  <c r="T38" i="5"/>
  <c r="U38" i="5"/>
  <c r="V38" i="5"/>
  <c r="W38" i="5"/>
  <c r="X38" i="5"/>
  <c r="Y38" i="5"/>
  <c r="Z38" i="5"/>
  <c r="AA38" i="5"/>
  <c r="AB38" i="5"/>
  <c r="AC38" i="5"/>
  <c r="AD38" i="5"/>
  <c r="AE38" i="5"/>
  <c r="F37" i="5"/>
  <c r="G37" i="5"/>
  <c r="H37" i="5"/>
  <c r="I37" i="5"/>
  <c r="J37" i="5"/>
  <c r="K37" i="5"/>
  <c r="L37" i="5"/>
  <c r="M37" i="5"/>
  <c r="N37" i="5"/>
  <c r="O37" i="5"/>
  <c r="P37" i="5"/>
  <c r="Q37" i="5"/>
  <c r="R37" i="5"/>
  <c r="S37" i="5"/>
  <c r="T37" i="5"/>
  <c r="U37" i="5"/>
  <c r="V37" i="5"/>
  <c r="W37" i="5"/>
  <c r="X37" i="5"/>
  <c r="Y37" i="5"/>
  <c r="Z37" i="5"/>
  <c r="AA37" i="5"/>
  <c r="AB37" i="5"/>
  <c r="AC37" i="5"/>
  <c r="AD37" i="5"/>
  <c r="AE37"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K36" i="5" s="1"/>
  <c r="L34" i="5"/>
  <c r="L36" i="5" s="1"/>
  <c r="M34" i="5"/>
  <c r="N34" i="5"/>
  <c r="O34" i="5"/>
  <c r="O36" i="5" s="1"/>
  <c r="P34" i="5"/>
  <c r="Q34" i="5"/>
  <c r="R34" i="5"/>
  <c r="R36" i="5" s="1"/>
  <c r="S34" i="5"/>
  <c r="S36" i="5" s="1"/>
  <c r="T34" i="5"/>
  <c r="T36" i="5" s="1"/>
  <c r="U34" i="5"/>
  <c r="V34" i="5"/>
  <c r="W34" i="5"/>
  <c r="W36" i="5" s="1"/>
  <c r="X34" i="5"/>
  <c r="Y34" i="5"/>
  <c r="Z34" i="5"/>
  <c r="Z36" i="5" s="1"/>
  <c r="AA34" i="5"/>
  <c r="AA36" i="5" s="1"/>
  <c r="AB34" i="5"/>
  <c r="AB36" i="5" s="1"/>
  <c r="AC34" i="5"/>
  <c r="AD34" i="5"/>
  <c r="AE34" i="5"/>
  <c r="AE36" i="5" s="1"/>
  <c r="I34" i="5"/>
  <c r="J34" i="5"/>
  <c r="J36" i="5" s="1"/>
  <c r="F34" i="5"/>
  <c r="G34" i="5"/>
  <c r="G36" i="5" s="1"/>
  <c r="H34" i="5"/>
  <c r="H36" i="5" s="1"/>
  <c r="E24" i="5"/>
  <c r="E25" i="5"/>
  <c r="E29" i="5"/>
  <c r="E27" i="5"/>
  <c r="E28" i="5"/>
  <c r="E26" i="5"/>
  <c r="AC42" i="5" l="1"/>
  <c r="U42" i="5"/>
  <c r="M42" i="5"/>
  <c r="E44" i="5"/>
  <c r="AB42" i="5"/>
  <c r="T42" i="5"/>
  <c r="L42" i="5"/>
  <c r="AC36" i="5"/>
  <c r="U36" i="5"/>
  <c r="M36" i="5"/>
  <c r="Y36" i="5"/>
  <c r="Q36" i="5"/>
  <c r="I36" i="5"/>
  <c r="X36" i="5"/>
  <c r="P36" i="5"/>
  <c r="Y42" i="5"/>
  <c r="Q42" i="5"/>
  <c r="I42" i="5"/>
  <c r="F36" i="5"/>
  <c r="E43" i="5"/>
  <c r="AD36" i="5"/>
  <c r="V36" i="5"/>
  <c r="N36" i="5"/>
  <c r="AA42" i="5"/>
  <c r="S42" i="5"/>
  <c r="K42" i="5"/>
  <c r="X42" i="5"/>
  <c r="P42" i="5"/>
  <c r="H42" i="5"/>
  <c r="E40" i="5"/>
  <c r="E34" i="5"/>
  <c r="E35" i="5"/>
  <c r="E37" i="5"/>
  <c r="E41" i="5"/>
  <c r="E38" i="5"/>
  <c r="E36" i="5" l="1"/>
  <c r="E42" i="5"/>
  <c r="E39" i="5"/>
  <c r="AF34"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1" i="5" s="1"/>
  <c r="AF15" i="5"/>
  <c r="AF16" i="5"/>
  <c r="AF18"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R19" i="9" a="1"/>
  <c r="R19" i="9" s="1"/>
  <c r="R18" i="9" a="1"/>
  <c r="R18" i="9" s="1"/>
  <c r="E5" i="26" l="1"/>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Z52" i="5"/>
  <c r="Z66" i="5" s="1" a="1"/>
  <c r="Z66" i="5" s="1"/>
  <c r="Z73" i="5" s="1"/>
  <c r="Z87" i="5" s="1"/>
  <c r="Y52" i="5"/>
  <c r="X52" i="5"/>
  <c r="W52" i="5"/>
  <c r="V52" i="5"/>
  <c r="V66" i="5" s="1" a="1"/>
  <c r="V66" i="5" s="1"/>
  <c r="V73" i="5" s="1"/>
  <c r="U52" i="5"/>
  <c r="U66" i="5" s="1" a="1"/>
  <c r="U66" i="5" s="1"/>
  <c r="U73" i="5" s="1"/>
  <c r="U87" i="5" s="1"/>
  <c r="T52" i="5"/>
  <c r="S52" i="5"/>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C51" i="5"/>
  <c r="AC65" i="5" s="1" a="1"/>
  <c r="AC65" i="5" s="1"/>
  <c r="AC72" i="5" s="1"/>
  <c r="AB51" i="5"/>
  <c r="AB65" i="5" s="1" a="1"/>
  <c r="AB65" i="5" s="1"/>
  <c r="AB72" i="5" s="1"/>
  <c r="AA51" i="5"/>
  <c r="Z51" i="5"/>
  <c r="Y51" i="5"/>
  <c r="Y65" i="5" s="1" a="1"/>
  <c r="Y65" i="5" s="1"/>
  <c r="Y72" i="5" s="1"/>
  <c r="X51" i="5"/>
  <c r="X65" i="5" s="1" a="1"/>
  <c r="X65" i="5" s="1"/>
  <c r="X72" i="5" s="1"/>
  <c r="W51" i="5"/>
  <c r="V51" i="5"/>
  <c r="U51" i="5"/>
  <c r="U65" i="5" s="1" a="1"/>
  <c r="U65" i="5" s="1"/>
  <c r="U72" i="5" s="1"/>
  <c r="U86" i="5" s="1"/>
  <c r="T51" i="5"/>
  <c r="T65" i="5" s="1" a="1"/>
  <c r="T65" i="5" s="1"/>
  <c r="T72" i="5" s="1"/>
  <c r="S51" i="5"/>
  <c r="R51" i="5"/>
  <c r="Q51" i="5"/>
  <c r="Q65" i="5" s="1" a="1"/>
  <c r="Q65" i="5" s="1"/>
  <c r="Q72" i="5" s="1"/>
  <c r="P51" i="5"/>
  <c r="P65" i="5" s="1" a="1"/>
  <c r="P65" i="5" s="1"/>
  <c r="P72" i="5" s="1"/>
  <c r="O51" i="5"/>
  <c r="N51" i="5"/>
  <c r="M51" i="5"/>
  <c r="M65" i="5" s="1" a="1"/>
  <c r="M65" i="5" s="1"/>
  <c r="M72" i="5" s="1"/>
  <c r="L51" i="5"/>
  <c r="L65" i="5" s="1" a="1"/>
  <c r="L65" i="5" s="1"/>
  <c r="L72" i="5" s="1"/>
  <c r="K51" i="5"/>
  <c r="J51" i="5"/>
  <c r="I51" i="5"/>
  <c r="I65" i="5" s="1" a="1"/>
  <c r="I65" i="5" s="1"/>
  <c r="I72" i="5" s="1"/>
  <c r="H51" i="5"/>
  <c r="H65" i="5" s="1" a="1"/>
  <c r="H65" i="5" s="1"/>
  <c r="H72" i="5" s="1"/>
  <c r="H86" i="5" s="1"/>
  <c r="G51" i="5"/>
  <c r="F51" i="5"/>
  <c r="E51" i="5"/>
  <c r="E65" i="5" s="1" a="1"/>
  <c r="E65" i="5" s="1"/>
  <c r="E72" i="5" s="1"/>
  <c r="D51" i="5"/>
  <c r="AD50" i="5"/>
  <c r="AC50" i="5"/>
  <c r="AB50" i="5"/>
  <c r="AB64" i="5" s="1" a="1"/>
  <c r="AB64" i="5" s="1"/>
  <c r="AB71" i="5" s="1"/>
  <c r="AB85" i="5" s="1"/>
  <c r="AA50" i="5"/>
  <c r="AA64" i="5" s="1" a="1"/>
  <c r="AA64" i="5" s="1"/>
  <c r="AA71" i="5" s="1"/>
  <c r="Z50" i="5"/>
  <c r="Y50" i="5"/>
  <c r="X50" i="5"/>
  <c r="X64" i="5" s="1" a="1"/>
  <c r="X64" i="5" s="1"/>
  <c r="X71" i="5" s="1"/>
  <c r="W50" i="5"/>
  <c r="W64" i="5" s="1" a="1"/>
  <c r="W64" i="5" s="1"/>
  <c r="W71" i="5" s="1"/>
  <c r="V50" i="5"/>
  <c r="U50" i="5"/>
  <c r="T64" i="5" a="1"/>
  <c r="T64" i="5" s="1"/>
  <c r="T71" i="5" s="1"/>
  <c r="S64" i="5" a="1"/>
  <c r="S64" i="5" s="1"/>
  <c r="S71" i="5" s="1"/>
  <c r="R50" i="5"/>
  <c r="Q50" i="5"/>
  <c r="P50" i="5"/>
  <c r="P64" i="5" s="1" a="1"/>
  <c r="P64" i="5" s="1"/>
  <c r="P71" i="5" s="1"/>
  <c r="O50" i="5"/>
  <c r="O64" i="5" s="1" a="1"/>
  <c r="O64" i="5" s="1"/>
  <c r="O71" i="5" s="1"/>
  <c r="N50" i="5"/>
  <c r="M50" i="5"/>
  <c r="L50" i="5"/>
  <c r="L64" i="5" s="1" a="1"/>
  <c r="L64" i="5" s="1"/>
  <c r="L71" i="5" s="1"/>
  <c r="K50" i="5"/>
  <c r="K64" i="5" s="1" a="1"/>
  <c r="K64" i="5" s="1"/>
  <c r="K71" i="5" s="1"/>
  <c r="J50" i="5"/>
  <c r="I50" i="5"/>
  <c r="H50" i="5"/>
  <c r="H64" i="5" s="1" a="1"/>
  <c r="H64" i="5" s="1"/>
  <c r="H71" i="5" s="1"/>
  <c r="H85" i="5" s="1"/>
  <c r="G50" i="5"/>
  <c r="F50" i="5"/>
  <c r="D50" i="5"/>
  <c r="AD49" i="5"/>
  <c r="AD63" i="5" s="1" a="1"/>
  <c r="AD63" i="5" s="1"/>
  <c r="AD70" i="5" s="1"/>
  <c r="AC49" i="5"/>
  <c r="AB49" i="5"/>
  <c r="AA49" i="5"/>
  <c r="AA63" i="5" s="1" a="1"/>
  <c r="AA63" i="5" s="1"/>
  <c r="AA70" i="5" s="1"/>
  <c r="Z49" i="5"/>
  <c r="Z63" i="5" s="1" a="1"/>
  <c r="Z63" i="5" s="1"/>
  <c r="Z70" i="5" s="1"/>
  <c r="Y49" i="5"/>
  <c r="X49" i="5"/>
  <c r="W49" i="5"/>
  <c r="V49" i="5"/>
  <c r="V63" i="5" s="1" a="1"/>
  <c r="V63" i="5" s="1"/>
  <c r="V70" i="5" s="1"/>
  <c r="U49" i="5"/>
  <c r="T49" i="5"/>
  <c r="S49" i="5"/>
  <c r="R49" i="5"/>
  <c r="R63" i="5" s="1" a="1"/>
  <c r="R63" i="5" s="1"/>
  <c r="R70" i="5" s="1"/>
  <c r="Q49" i="5"/>
  <c r="P49" i="5"/>
  <c r="O49" i="5"/>
  <c r="N49" i="5"/>
  <c r="N63" i="5" s="1" a="1"/>
  <c r="N63" i="5" s="1"/>
  <c r="N70" i="5" s="1"/>
  <c r="M49" i="5"/>
  <c r="L49" i="5"/>
  <c r="K49" i="5"/>
  <c r="K63" i="5" s="1" a="1"/>
  <c r="K63" i="5" s="1"/>
  <c r="K70" i="5" s="1"/>
  <c r="J49" i="5"/>
  <c r="J63" i="5" s="1" a="1"/>
  <c r="J63" i="5" s="1"/>
  <c r="J70" i="5" s="1"/>
  <c r="I49" i="5"/>
  <c r="H49" i="5"/>
  <c r="G49" i="5"/>
  <c r="F49" i="5"/>
  <c r="F63" i="5" s="1" a="1"/>
  <c r="F63" i="5" s="1"/>
  <c r="F70" i="5" s="1"/>
  <c r="F84" i="5" s="1"/>
  <c r="Q64" i="5" l="1" a="1"/>
  <c r="Q64" i="5" s="1"/>
  <c r="Q71" i="5" s="1"/>
  <c r="F65" i="5" a="1"/>
  <c r="F65" i="5" s="1"/>
  <c r="F72" i="5" s="1"/>
  <c r="V65" i="5" a="1"/>
  <c r="V65" i="5" s="1"/>
  <c r="V72" i="5" s="1"/>
  <c r="V86" i="5" s="1"/>
  <c r="AD65" i="5" a="1"/>
  <c r="AD65" i="5" s="1"/>
  <c r="AD72" i="5" s="1"/>
  <c r="K66" i="5" a="1"/>
  <c r="K66" i="5" s="1"/>
  <c r="K73" i="5" s="1"/>
  <c r="S66" i="5" a="1"/>
  <c r="S66" i="5" s="1"/>
  <c r="S73" i="5" s="1"/>
  <c r="I64" i="5" a="1"/>
  <c r="I64" i="5" s="1"/>
  <c r="I71" i="5" s="1"/>
  <c r="Y64" i="5" a="1"/>
  <c r="Y64" i="5" s="1"/>
  <c r="Y71" i="5" s="1"/>
  <c r="N65" i="5" a="1"/>
  <c r="N65" i="5" s="1"/>
  <c r="N72" i="5" s="1"/>
  <c r="L63" i="5" a="1"/>
  <c r="L63" i="5" s="1"/>
  <c r="L70" i="5" s="1"/>
  <c r="T63" i="5" a="1"/>
  <c r="T63" i="5" s="1"/>
  <c r="T70" i="5" s="1"/>
  <c r="AA66" i="5" a="1"/>
  <c r="AA66" i="5" s="1"/>
  <c r="AA73" i="5" s="1"/>
  <c r="AA87" i="5" s="1"/>
  <c r="AB63" i="5" a="1"/>
  <c r="AB63" i="5" s="1"/>
  <c r="AB70" i="5" s="1"/>
  <c r="Y66" i="5" a="1"/>
  <c r="Y66" i="5" s="1"/>
  <c r="Y73" i="5" s="1"/>
  <c r="G65" i="5" a="1"/>
  <c r="G65" i="5" s="1"/>
  <c r="G72" i="5" s="1"/>
  <c r="G86" i="5" s="1"/>
  <c r="M63" i="5" a="1"/>
  <c r="M63" i="5" s="1"/>
  <c r="M70" i="5" s="1"/>
  <c r="J64" i="5" a="1"/>
  <c r="J64" i="5" s="1"/>
  <c r="J71" i="5" s="1"/>
  <c r="AC63" i="5" a="1"/>
  <c r="AC63" i="5" s="1"/>
  <c r="AC70" i="5" s="1"/>
  <c r="Z64" i="5" a="1"/>
  <c r="Z64" i="5" s="1"/>
  <c r="Z71" i="5" s="1"/>
  <c r="Z85"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M85"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F85"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R65" i="5" a="1"/>
  <c r="R65" i="5" s="1"/>
  <c r="R72" i="5" s="1"/>
  <c r="R86" i="5" s="1"/>
  <c r="P85" i="5"/>
  <c r="X85" i="5"/>
  <c r="E86" i="5"/>
  <c r="M86" i="5"/>
  <c r="AC86" i="5"/>
  <c r="J87" i="5"/>
  <c r="T84" i="5"/>
  <c r="I85" i="5"/>
  <c r="Q85" i="5"/>
  <c r="Y85" i="5"/>
  <c r="F86" i="5"/>
  <c r="AD86" i="5"/>
  <c r="K87" i="5"/>
  <c r="S87" i="5"/>
  <c r="J85" i="5"/>
  <c r="Z65" i="5" a="1"/>
  <c r="Z65" i="5" s="1"/>
  <c r="Z72" i="5" s="1"/>
  <c r="Z86" i="5" s="1"/>
  <c r="V84" i="5"/>
  <c r="K85" i="5"/>
  <c r="AA85" i="5"/>
  <c r="P86" i="5"/>
  <c r="X86" i="5"/>
  <c r="G64" i="5" a="1"/>
  <c r="G64" i="5" s="1"/>
  <c r="N80" i="5"/>
  <c r="AD80" i="5"/>
  <c r="AC80" i="5"/>
  <c r="AA80" i="5"/>
  <c r="Z80" i="5"/>
  <c r="Y80" i="5"/>
  <c r="V80" i="5"/>
  <c r="U80" i="5"/>
  <c r="S80" i="5"/>
  <c r="R80" i="5"/>
  <c r="Q80" i="5"/>
  <c r="M80" i="5"/>
  <c r="K80" i="5"/>
  <c r="J80" i="5"/>
  <c r="I80" i="5"/>
  <c r="F80" i="5"/>
  <c r="E80" i="5"/>
  <c r="AD79" i="5"/>
  <c r="AC79" i="5"/>
  <c r="AB79" i="5"/>
  <c r="Y79" i="5"/>
  <c r="X79" i="5"/>
  <c r="V79" i="5"/>
  <c r="U79" i="5"/>
  <c r="T79" i="5"/>
  <c r="Q79" i="5"/>
  <c r="P79" i="5"/>
  <c r="M79" i="5"/>
  <c r="L79" i="5"/>
  <c r="I79" i="5"/>
  <c r="H79" i="5"/>
  <c r="F79" i="5"/>
  <c r="E79" i="5"/>
  <c r="AB78" i="5"/>
  <c r="AA78" i="5"/>
  <c r="Y78" i="5"/>
  <c r="X78" i="5"/>
  <c r="W78" i="5"/>
  <c r="T78" i="5"/>
  <c r="R78" i="5"/>
  <c r="Q78" i="5"/>
  <c r="P78" i="5"/>
  <c r="O78" i="5"/>
  <c r="L78" i="5"/>
  <c r="K78" i="5"/>
  <c r="J78" i="5"/>
  <c r="H78" i="5"/>
  <c r="V77" i="5"/>
  <c r="T77" i="5"/>
  <c r="R77" i="5"/>
  <c r="F77" i="5"/>
  <c r="I78" i="5" l="1"/>
  <c r="G79" i="5"/>
  <c r="M78" i="5"/>
  <c r="Z78" i="5"/>
  <c r="F78" i="5"/>
  <c r="W80" i="5"/>
  <c r="U78" i="5"/>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Using Data Centre values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<sst xmlns="http://schemas.openxmlformats.org/spreadsheetml/2006/main" count="4052" uniqueCount="1068">
  <si>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</si>
  <si>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</si>
  <si>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</si>
  <si>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</si>
  <si>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</si>
  <si>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</si>
  <si>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</si>
  <si>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</si>
  <si>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</si>
  <si>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</si>
  <si>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</si>
  <si>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</si>
  <si>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</si>
  <si>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</si>
  <si>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</si>
  <si>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</si>
  <si>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</si>
  <si>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</si>
  <si>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</si>
  <si>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</si>
  <si>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</si>
  <si>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</si>
  <si>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</si>
  <si>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</si>
  <si>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</si>
  <si>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</si>
  <si>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</si>
  <si>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</si>
  <si>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</si>
  <si>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</si>
  <si>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</si>
  <si>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</si>
  <si>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</si>
  <si>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</si>
  <si>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</si>
  <si>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</si>
  <si>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</si>
  <si>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</si>
  <si>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</si>
  <si>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</si>
  <si>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</si>
  <si>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</si>
  <si>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</si>
  <si>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</si>
  <si>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</si>
  <si>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</si>
  <si>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</si>
  <si>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</si>
  <si>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</si>
  <si>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</si>
  <si>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</si>
  <si>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</si>
  <si>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</si>
  <si>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</si>
  <si>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</si>
  <si>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</si>
  <si>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</si>
  <si>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</si>
  <si>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</si>
  <si>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</si>
  <si>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</si>
  <si>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</si>
  <si>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</si>
  <si>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</si>
  <si>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</si>
  <si>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</si>
  <si>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</si>
  <si>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</si>
  <si>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</si>
  <si>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</si>
  <si>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</si>
  <si>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</si>
  <si>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</si>
  <si>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</si>
  <si>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</si>
  <si>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</si>
  <si>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</si>
  <si>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</si>
  <si>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</si>
  <si>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</si>
  <si>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</si>
  <si>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</si>
  <si>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</si>
  <si>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</si>
  <si>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</si>
  <si>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</si>
  <si>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</si>
  <si>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</si>
  <si>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</si>
  <si>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</si>
  <si>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</si>
  <si>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</si>
  <si>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</si>
  <si>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</si>
  <si>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</si>
  <si>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</si>
  <si>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</si>
  <si>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</si>
  <si>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</si>
  <si>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</si>
  <si>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</si>
  <si>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</si>
  <si>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</si>
  <si>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</si>
  <si>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</si>
  <si>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</si>
  <si>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</si>
  <si>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</si>
  <si>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</si>
  <si>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</si>
  <si>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</si>
  <si>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</si>
  <si>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</si>
  <si>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</si>
  <si>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</si>
  <si>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</si>
  <si>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</si>
  <si>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</si>
  <si>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</si>
  <si>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</si>
  <si>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</si>
  <si>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</si>
  <si>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</si>
  <si>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</si>
  <si>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</si>
  <si>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</si>
  <si>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</si>
  <si>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</si>
  <si>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</si>
  <si>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</si>
  <si>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</si>
  <si>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</si>
  <si>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</si>
  <si>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</si>
  <si>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</si>
  <si>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</si>
  <si>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</si>
  <si>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</si>
  <si>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</si>
  <si>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</si>
  <si>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</si>
  <si>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</si>
  <si>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</si>
  <si>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</si>
  <si>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</si>
  <si>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</si>
  <si>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</si>
  <si>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</si>
  <si>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</si>
  <si>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</si>
  <si>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</si>
  <si>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</si>
  <si>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</si>
  <si>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</si>
  <si>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</si>
  <si>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</si>
  <si>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</si>
  <si>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</si>
  <si>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</si>
  <si>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</si>
  <si>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</si>
  <si>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</si>
  <si>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</si>
  <si>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</si>
  <si>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</si>
  <si>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</si>
  <si>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</si>
  <si>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</si>
  <si>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</si>
  <si>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</si>
  <si>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</si>
  <si>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</si>
  <si>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</si>
  <si>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</si>
  <si>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</si>
  <si>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</si>
  <si>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</si>
  <si>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</si>
  <si>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</si>
  <si>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</si>
  <si>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</si>
  <si>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</si>
  <si>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</si>
  <si>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</si>
  <si>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</si>
  <si>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</si>
  <si>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</si>
  <si>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</si>
  <si>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</si>
  <si>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</si>
  <si>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</si>
  <si>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</si>
  <si>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</si>
  <si>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</si>
  <si>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</si>
  <si>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</si>
  <si>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</si>
  <si>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</si>
  <si>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</si>
  <si>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</si>
  <si>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</si>
  <si>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</si>
  <si>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</si>
  <si>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</si>
  <si>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</si>
  <si>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</si>
  <si>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</si>
  <si>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</si>
  <si>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</si>
  <si>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</si>
  <si>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</si>
  <si>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</si>
  <si>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</si>
  <si>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</si>
  <si>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</si>
  <si>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</si>
  <si>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</si>
  <si>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</si>
  <si>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</si>
  <si>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</si>
  <si>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</si>
  <si>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</si>
  <si>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</si>
  <si>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</si>
  <si>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</si>
  <si>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</si>
  <si>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</si>
  <si>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</si>
  <si>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</si>
  <si>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</si>
  <si>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</si>
  <si>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</si>
  <si>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</si>
  <si>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</si>
  <si>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</si>
  <si>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</si>
  <si>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</si>
  <si>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</si>
  <si>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</si>
  <si>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</si>
  <si>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</si>
  <si>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</si>
  <si>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</si>
  <si>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</si>
  <si>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</si>
  <si>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</si>
  <si>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</si>
  <si>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</si>
  <si>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</si>
  <si>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</si>
  <si>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</si>
  <si>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</si>
  <si>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</si>
  <si>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</si>
  <si>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</si>
  <si>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</si>
  <si>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</si>
  <si>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</si>
  <si>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</si>
  <si>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</si>
  <si>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</si>
  <si>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</si>
  <si>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</si>
  <si>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</si>
  <si>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</si>
  <si>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</si>
  <si>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</si>
  <si>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</si>
  <si>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</si>
  <si>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</si>
  <si>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</si>
  <si>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</si>
  <si>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</si>
  <si>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</si>
  <si>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</si>
  <si>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</si>
  <si>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</si>
  <si>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</si>
  <si>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</si>
  <si>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</si>
  <si>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</si>
  <si>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</si>
  <si>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</si>
  <si>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</si>
  <si>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</si>
  <si>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</si>
  <si>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</si>
  <si>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</si>
  <si>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</si>
  <si>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</si>
  <si>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</si>
  <si>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</si>
  <si>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</si>
  <si>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</si>
  <si>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</si>
  <si>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</si>
  <si>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</si>
  <si>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</si>
  <si>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</si>
  <si>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</si>
  <si>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</si>
  <si>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</si>
  <si>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</si>
  <si>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</si>
  <si>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</si>
  <si>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</si>
  <si>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</si>
  <si>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</si>
  <si>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</si>
  <si>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</si>
  <si>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</si>
  <si>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</si>
  <si>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</si>
  <si>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</si>
  <si>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</si>
  <si>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</si>
  <si>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</si>
  <si>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</si>
  <si>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</si>
  <si>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</si>
  <si>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</si>
  <si>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</si>
  <si>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</si>
  <si>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</si>
  <si>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</si>
  <si>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</si>
  <si>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</si>
  <si>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</si>
  <si>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</si>
  <si>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</si>
  <si>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</si>
  <si>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</si>
  <si>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</si>
  <si>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</si>
  <si>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</si>
  <si>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</si>
  <si>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</si>
  <si>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</si>
  <si>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</si>
  <si>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</si>
  <si>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</si>
  <si>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</si>
  <si>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</si>
  <si>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</si>
  <si>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</si>
  <si>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</si>
  <si>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</si>
  <si>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</si>
  <si>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</si>
  <si>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</si>
  <si>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</si>
  <si>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</si>
  <si>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</si>
  <si>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</si>
  <si>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</si>
  <si>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</si>
  <si>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</si>
  <si>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</si>
  <si>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</si>
  <si>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</si>
  <si>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</si>
  <si>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</si>
  <si>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</si>
  <si>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</si>
  <si>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</si>
  <si>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</si>
  <si>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</si>
  <si>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</si>
  <si>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</si>
  <si>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</si>
  <si>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</si>
  <si>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</si>
  <si>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</si>
  <si>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</si>
  <si>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</si>
  <si>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</si>
  <si>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</si>
  <si>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</si>
  <si>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</si>
  <si>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</si>
  <si>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</si>
  <si>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</si>
  <si>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</si>
  <si>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</si>
  <si>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</si>
  <si>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</si>
  <si>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</si>
  <si>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</si>
  <si>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</si>
  <si>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</si>
  <si>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</si>
  <si>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</si>
  <si>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</si>
  <si>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</si>
  <si>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</si>
  <si>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</si>
  <si>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</si>
  <si>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</si>
  <si>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</si>
  <si>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</si>
  <si>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</si>
  <si>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</si>
  <si>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</si>
  <si>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</si>
  <si>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</si>
  <si>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</si>
  <si>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</si>
  <si>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</si>
  <si>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</si>
  <si>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</si>
  <si>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</si>
  <si>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</si>
  <si>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</si>
  <si>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</si>
  <si>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</si>
  <si>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</si>
  <si>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</si>
  <si>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</si>
  <si>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</si>
  <si>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</si>
  <si>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</si>
  <si>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</si>
  <si>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</si>
  <si>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</si>
  <si>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</si>
  <si>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</si>
  <si>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</si>
  <si>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</si>
  <si>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</si>
  <si>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</si>
  <si>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</si>
  <si>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</si>
  <si>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</si>
  <si>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</si>
  <si>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</si>
  <si>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</si>
  <si>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</si>
  <si>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</si>
  <si>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</si>
  <si>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</si>
  <si>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</si>
  <si>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</si>
  <si>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</si>
  <si>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</si>
  <si>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</si>
  <si>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</si>
  <si>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</si>
  <si>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</si>
  <si>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</si>
  <si>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</si>
  <si>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</si>
  <si>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</si>
  <si>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</si>
  <si>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</si>
  <si>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</si>
  <si>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</si>
  <si>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</si>
  <si>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</si>
  <si>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</si>
  <si>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</si>
  <si>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</si>
  <si>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</si>
  <si>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</si>
  <si>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</si>
  <si>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</si>
  <si>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</si>
  <si>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</si>
  <si>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</si>
  <si>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</si>
  <si>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</si>
  <si>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</si>
  <si>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</si>
  <si>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</si>
  <si>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</si>
  <si>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</si>
  <si>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</si>
  <si>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</si>
  <si>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</si>
  <si>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</si>
  <si>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</si>
  <si>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</si>
  <si>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</si>
  <si>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</si>
  <si>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</si>
  <si>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</si>
  <si>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</si>
  <si>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</si>
  <si>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</si>
  <si>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</si>
  <si>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</si>
  <si>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</si>
  <si>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</si>
  <si>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</si>
  <si>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</si>
  <si>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</si>
  <si>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</si>
  <si>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</si>
  <si>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</si>
  <si>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</si>
  <si>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</si>
  <si>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</si>
  <si>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</si>
  <si>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</si>
  <si>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</si>
  <si>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</si>
  <si>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</si>
  <si>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</si>
  <si>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</si>
  <si>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</si>
  <si>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</si>
  <si>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</si>
  <si>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</si>
  <si>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</si>
  <si>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</si>
  <si>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</si>
  <si>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</si>
  <si>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</si>
  <si>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</si>
  <si>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</si>
  <si>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</si>
  <si>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</si>
  <si>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</si>
  <si>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</si>
  <si>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</si>
  <si>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</si>
  <si>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</si>
  <si>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</si>
  <si>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</si>
  <si>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</si>
  <si>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</si>
  <si>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</si>
  <si>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</si>
  <si>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</si>
  <si>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</si>
  <si>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</si>
  <si>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</si>
  <si>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</si>
  <si>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</si>
  <si>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</si>
  <si>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</si>
  <si>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</si>
  <si>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</si>
  <si>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</si>
  <si>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</si>
  <si>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</si>
  <si>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</si>
  <si>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</si>
  <si>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</si>
  <si>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</si>
  <si>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</si>
  <si>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</si>
  <si>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</si>
  <si>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</si>
  <si>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</si>
  <si>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</si>
  <si>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</si>
  <si>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</si>
  <si>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</si>
  <si>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</si>
  <si>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</si>
  <si>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</si>
  <si>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</si>
  <si>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</si>
  <si>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</si>
  <si>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</si>
  <si>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</si>
  <si>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</si>
  <si>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</si>
  <si>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</si>
  <si>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</si>
  <si>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</si>
  <si>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</si>
  <si>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</si>
  <si>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</si>
  <si>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</si>
  <si>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</si>
  <si>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</si>
  <si>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</si>
  <si>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</si>
  <si>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</si>
  <si>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</si>
  <si>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</si>
  <si>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</si>
  <si>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</si>
  <si>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</si>
  <si>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</si>
  <si>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</si>
  <si>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</si>
  <si>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</si>
  <si>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</si>
  <si>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</si>
  <si>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</si>
  <si>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</si>
  <si>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</si>
  <si>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</si>
  <si>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</si>
  <si>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</si>
  <si>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</si>
  <si>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</si>
  <si>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</si>
  <si>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</si>
  <si>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</si>
  <si>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</si>
  <si>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</si>
  <si>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</si>
  <si>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</si>
  <si>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</si>
  <si>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</si>
  <si>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</si>
  <si>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</si>
  <si>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</si>
  <si>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</si>
  <si>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</si>
  <si>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</si>
  <si>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</si>
  <si>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</si>
  <si>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</si>
  <si>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</si>
  <si>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</si>
  <si>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</si>
  <si>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</si>
  <si>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</si>
  <si>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</si>
  <si>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</si>
  <si>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</si>
  <si>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</si>
  <si>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</si>
  <si>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</si>
  <si>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</si>
  <si>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</si>
  <si>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</si>
  <si>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</si>
  <si>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</si>
  <si>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</si>
  <si>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</si>
  <si>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</si>
  <si>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</si>
  <si>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</si>
  <si>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</si>
  <si>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</si>
  <si>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</si>
  <si>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</si>
  <si>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</si>
  <si>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</si>
  <si>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</si>
  <si>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</si>
  <si>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</si>
  <si>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</si>
  <si>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</si>
  <si>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</si>
  <si>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</si>
  <si>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</si>
  <si>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</si>
  <si>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</si>
  <si>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</si>
  <si>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</si>
  <si>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</si>
  <si>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</si>
  <si>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</si>
  <si>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</si>
  <si>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</si>
  <si>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</si>
  <si>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</si>
  <si>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</si>
  <si>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</si>
  <si>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</si>
  <si>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</si>
  <si>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</si>
  <si>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</si>
  <si>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</si>
  <si>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</si>
  <si>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</si>
  <si>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</si>
  <si>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</si>
  <si>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</si>
  <si>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</si>
  <si>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</si>
  <si>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</si>
  <si>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</si>
  <si>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</si>
  <si>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</si>
  <si>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</si>
  <si>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</si>
  <si>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</si>
  <si>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</si>
  <si>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</si>
  <si>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</si>
  <si>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</si>
  <si>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</si>
  <si>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</si>
  <si>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</si>
  <si>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</si>
  <si>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</si>
  <si>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</si>
  <si>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</si>
  <si>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</si>
  <si>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</si>
  <si>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</si>
  <si>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</si>
  <si>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</si>
  <si>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</si>
  <si>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</si>
  <si>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</si>
  <si>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</si>
  <si>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</si>
  <si>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</si>
  <si>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</si>
  <si>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</si>
  <si>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</si>
  <si>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</si>
  <si>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</si>
  <si>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</si>
  <si>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</si>
  <si>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</si>
  <si>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</si>
  <si>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</si>
  <si>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</si>
  <si>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</si>
  <si>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</si>
  <si>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</si>
  <si>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</si>
  <si>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</si>
  <si>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</si>
  <si>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</si>
  <si>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</si>
  <si>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</si>
  <si>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</si>
  <si>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</si>
  <si>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</si>
  <si>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</si>
  <si>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</si>
  <si>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</si>
  <si>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</si>
  <si>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</si>
  <si>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</si>
  <si>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</si>
  <si>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</si>
  <si>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</si>
  <si>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</si>
  <si>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</si>
  <si>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</si>
  <si>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</si>
  <si>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</si>
  <si>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</si>
  <si>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</si>
  <si>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</si>
  <si>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</si>
  <si>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</si>
  <si>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</si>
  <si>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</si>
  <si>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</si>
  <si>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</si>
  <si>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</si>
  <si>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</si>
  <si>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</si>
  <si>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</si>
  <si>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</si>
  <si>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</si>
  <si>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</si>
  <si>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</si>
  <si>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</si>
  <si>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</si>
  <si>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</si>
  <si>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</si>
  <si>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</si>
  <si>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</si>
  <si>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</si>
  <si>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</si>
  <si>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</si>
  <si>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</si>
  <si>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</si>
  <si>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</si>
  <si>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</si>
  <si>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</si>
  <si>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</si>
  <si>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</si>
  <si>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</si>
  <si>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</si>
  <si>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</si>
  <si>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</si>
  <si>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</si>
  <si>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</si>
  <si>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</si>
  <si>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</si>
  <si>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</si>
  <si>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</si>
  <si>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</si>
  <si>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</si>
  <si>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</si>
  <si>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</si>
  <si>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</si>
  <si>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</si>
  <si>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</si>
  <si>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</si>
  <si>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</si>
  <si>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</si>
  <si>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</si>
  <si>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</si>
  <si>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</si>
  <si>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</si>
  <si>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</si>
  <si>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</si>
  <si>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</si>
  <si>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</si>
  <si>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</si>
  <si>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</si>
  <si>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</si>
  <si>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</si>
  <si>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</si>
  <si>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</si>
  <si>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</si>
  <si>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</si>
  <si>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</si>
  <si>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</si>
  <si>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</si>
  <si>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</si>
  <si>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</si>
  <si>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</si>
  <si>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</si>
  <si>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</si>
  <si>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</si>
  <si>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</si>
  <si>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</si>
  <si>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</si>
  <si>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</si>
  <si>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</si>
  <si>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</si>
  <si>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</si>
  <si>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</si>
  <si>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</si>
  <si>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</si>
  <si>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</si>
  <si>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</si>
  <si>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</si>
  <si>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</si>
  <si>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</si>
  <si>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</si>
  <si>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</si>
  <si>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</si>
  <si>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</si>
  <si>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</si>
  <si>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</si>
  <si>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</si>
  <si>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</si>
  <si>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</si>
  <si>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</si>
  <si>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</si>
  <si>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</si>
  <si>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</si>
  <si>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</si>
  <si>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</si>
  <si>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</si>
  <si>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</si>
  <si>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</si>
  <si>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</si>
  <si>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</si>
  <si>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</si>
  <si>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</si>
  <si>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</si>
  <si>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</si>
  <si>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</si>
  <si>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</si>
  <si>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</si>
  <si>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</si>
  <si>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</si>
  <si>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</si>
  <si>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</si>
  <si>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</si>
  <si>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</si>
  <si>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</si>
  <si>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</si>
  <si>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</si>
  <si>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</si>
  <si>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</si>
  <si>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</si>
  <si>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</si>
  <si>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</si>
  <si>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</si>
  <si>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</si>
  <si>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</si>
  <si>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</si>
  <si>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</si>
  <si>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</si>
  <si>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</si>
  <si>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</si>
  <si>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</si>
  <si>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</si>
  <si>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</si>
  <si>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</si>
  <si>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</si>
  <si>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</si>
  <si>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</si>
  <si>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</si>
  <si>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</si>
  <si>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</si>
  <si>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</si>
  <si>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</si>
  <si>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</si>
  <si>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</si>
  <si>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</si>
  <si>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</si>
  <si>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</si>
  <si>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</si>
  <si>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</si>
  <si>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</si>
  <si>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</si>
  <si>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</si>
  <si>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</si>
  <si>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</si>
  <si>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</si>
  <si>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</si>
  <si>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</si>
  <si>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</si>
  <si>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</si>
  <si>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</si>
  <si>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</si>
  <si>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</si>
  <si>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</si>
  <si>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</si>
  <si>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</si>
  <si>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</si>
  <si>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</si>
  <si>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</si>
  <si>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</si>
  <si>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</si>
  <si>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</si>
  <si>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</si>
  <si>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</si>
  <si>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</si>
  <si>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</si>
  <si>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</si>
  <si>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</si>
  <si>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</si>
  <si>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</si>
  <si>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</si>
  <si>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</si>
  <si>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</si>
  <si>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</si>
  <si>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</si>
  <si>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</si>
  <si>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</si>
  <si>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</si>
  <si>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</si>
  <si>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</si>
  <si>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</si>
  <si>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</si>
  <si>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</si>
  <si>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</si>
  <si>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</si>
  <si>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</si>
  <si>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</si>
  <si>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</si>
  <si>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</si>
  <si>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</si>
  <si>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</si>
  <si>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</si>
  <si>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</si>
  <si>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</si>
  <si>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</si>
  <si>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</si>
  <si>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</si>
  <si>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</si>
  <si>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</si>
  <si>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</si>
  <si>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</si>
  <si>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</si>
  <si>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</si>
  <si>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</si>
  <si>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</si>
  <si>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</si>
  <si>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</si>
  <si>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</si>
  <si>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</si>
  <si>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</si>
  <si>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</si>
  <si>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</si>
  <si>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</si>
  <si>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</si>
  <si>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</si>
  <si>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</si>
  <si>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</si>
  <si>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</si>
  <si>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</si>
  <si>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</si>
  <si>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</si>
  <si>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</si>
  <si>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</si>
  <si>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</si>
  <si>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</si>
  <si>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</si>
  <si>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</si>
  <si>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</si>
  <si>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</si>
  <si>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</si>
  <si>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</si>
  <si>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</si>
  <si>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</si>
  <si>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</si>
  <si>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</si>
  <si>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</si>
  <si>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</si>
  <si>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</si>
  <si>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</si>
  <si>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</si>
  <si>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</si>
  <si>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</si>
  <si>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</si>
  <si>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</si>
  <si>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</si>
  <si>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</si>
  <si>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</si>
  <si>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</si>
  <si>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</si>
  <si>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</si>
  <si>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</si>
  <si>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</si>
  <si>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</si>
  <si>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</si>
  <si>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</si>
  <si>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</si>
  <si>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</si>
  <si>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</si>
  <si>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</si>
  <si>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</si>
  <si>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</si>
  <si>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</si>
  <si>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</si>
  <si>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</si>
  <si>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</si>
  <si>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</si>
  <si>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</si>
  <si>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</si>
  <si>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</si>
  <si>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</si>
  <si>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</si>
  <si>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</si>
  <si>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</si>
  <si>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</si>
  <si>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</si>
  <si>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</si>
  <si>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</si>
  <si>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</si>
  <si>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</si>
  <si>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</si>
  <si>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</si>
  <si>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</si>
  <si>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</si>
  <si>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</si>
  <si>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</si>
  <si>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</si>
  <si>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</si>
  <si>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</si>
  <si>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</si>
  <si>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IND*</t>
  </si>
  <si>
    <t>SEAI Heat Cost Low</t>
  </si>
  <si>
    <t>RSDHET_Apt,RSDHET_Att,RSDHET_Det</t>
  </si>
  <si>
    <t>RSDHET_Att</t>
  </si>
  <si>
    <t>RSDHET_Det</t>
  </si>
  <si>
    <t>RSDHET_Apt</t>
  </si>
  <si>
    <t>~FI_T: CAP_BND~UP</t>
  </si>
  <si>
    <t>RSD_Apt</t>
  </si>
  <si>
    <t>RSD_Att</t>
  </si>
  <si>
    <t>RSD_Det</t>
  </si>
  <si>
    <t>`</t>
  </si>
  <si>
    <t>Building projection data from Scen_B_SYS_Demands</t>
  </si>
  <si>
    <t>~FI_T: SHARE-O~2070</t>
  </si>
  <si>
    <t>~FI_T: SHARE-O~2018</t>
  </si>
  <si>
    <t>~FI_T: SHARE-O~0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</si>
</sst>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87">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9" fillId="66" borderId="31" xfId="0" applyFont="1" applyFill="1" applyBorder="1"/>
    <xf numFmtId="174" fontId="19" fillId="66" borderId="26" xfId="2871" applyNumberFormat="1" applyFont="1" applyFill="1" applyBorder="1"/>
    <xf numFmtId="0" fontId="19" fillId="66" borderId="26" xfId="2871" applyFont="1" applyFill="1" applyBorder="1"/>
    <xf numFmtId="0" fontId="11" fillId="0" borderId="31" xfId="0" applyFont="1" applyBorder="1"/>
    <xf numFmtId="2" fontId="0" fillId="0" borderId="31" xfId="83" applyNumberFormat="1" applyFont="1" applyBorder="1" applyAlignment="1"/>
    <xf numFmtId="2" fontId="0" fillId="0" borderId="31" xfId="0" applyNumberFormat="1" applyBorder="1" applyAlignment="1"/>
    <xf numFmtId="9" fontId="11" fillId="0" borderId="27" xfId="0" applyNumberFormat="1" applyFont="1" applyBorder="1"/>
    <xf numFmtId="2" fontId="0" fillId="0" borderId="27" xfId="0" applyNumberFormat="1" applyBorder="1" applyAlignment="1"/>
    <xf numFmtId="1" fontId="0" fillId="0" borderId="0" xfId="0" applyNumberFormat="1" applyFill="1" applyBorder="1" applyAlignment="1"/>
    <xf numFmtId="9" fontId="11" fillId="0" borderId="0" xfId="0" applyNumberFormat="1" applyFont="1" applyBorder="1"/>
    <xf numFmtId="2" fontId="0" fillId="0" borderId="0" xfId="83" applyNumberFormat="1" applyFont="1" applyBorder="1" applyAlignment="1"/>
    <xf numFmtId="2" fontId="0" fillId="0" borderId="0" xfId="0" applyNumberFormat="1" applyBorder="1" applyAlignment="1"/>
    <xf numFmtId="0" fontId="16" fillId="64" borderId="27" xfId="2867" applyFont="1" applyFill="1" applyBorder="1" applyAlignment="1">
      <alignment vertical="center"/>
    </xf>
    <xf numFmtId="43" fontId="0" fillId="0" borderId="27" xfId="2878" applyFont="1" applyBorder="1" applyAlignment="1"/>
    <xf numFmtId="9" fontId="11" fillId="0" borderId="31" xfId="0" applyNumberFormat="1" applyFont="1" applyBorder="1"/>
    <xf numFmtId="0" fontId="0" fillId="0" borderId="0" xfId="0" applyFont="1"/>
    <xf numFmtId="0" fontId="16" fillId="65" borderId="27" xfId="0" applyFont="1" applyFill="1" applyBorder="1" applyAlignment="1">
      <alignment vertical="center"/>
    </xf>
    <xf numFmtId="0" fontId="12" fillId="75" borderId="27" xfId="0" applyFont="1" applyFill="1" applyBorder="1"/>
    <xf numFmtId="0" fontId="0" fillId="0" borderId="0" xfId="0" applyFill="1" applyBorder="1"/>
    <xf numFmtId="174" fontId="0" fillId="0" borderId="0" xfId="0" applyNumberFormat="1" applyFill="1" applyBorder="1"/>
    <xf numFmtId="0" fontId="0" fillId="0" borderId="28" xfId="0" applyFill="1" applyBorder="1"/>
    <xf numFmtId="174" fontId="0" fillId="0" borderId="28" xfId="0" applyNumberFormat="1" applyFill="1" applyBorder="1"/>
    <xf numFmtId="43" fontId="0" fillId="0" borderId="27" xfId="2878" applyNumberFormat="1" applyFont="1" applyBorder="1" applyAlignment="1"/>
    <xf numFmtId="43" fontId="0" fillId="0" borderId="0" xfId="83" applyNumberFormat="1" applyFont="1" applyBorder="1" applyAlignment="1"/>
    <xf numFmtId="43" fontId="0" fillId="0" borderId="31" xfId="83" applyNumberFormat="1" applyFont="1" applyBorder="1" applyAlignment="1"/>
    <xf numFmtId="43" fontId="0" fillId="0" borderId="0" xfId="0" applyNumberFormat="1" applyBorder="1" applyAlignment="1"/>
    <xf numFmtId="43" fontId="0" fillId="0" borderId="27" xfId="0" applyNumberFormat="1" applyBorder="1" applyAlignment="1"/>
    <xf numFmtId="43" fontId="0" fillId="0" borderId="0" xfId="0" applyNumberFormat="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36" fillId="13" borderId="31" xfId="18" applyBorder="1" applyAlignment="1">
      <alignment horizontal="left"/>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78" t="s">
        <v>2</v>
      </c>
      <c r="B16" s="178"/>
      <c r="C16" s="178"/>
      <c r="D16" s="17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77" t="s">
        <v>14</v>
      </c>
      <c r="C19" s="177"/>
      <c r="D19" s="17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77" t="s">
        <v>15</v>
      </c>
      <c r="C20" s="177"/>
      <c r="D20" s="17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77" t="s">
        <v>17</v>
      </c>
      <c r="C23" s="177"/>
      <c r="D23" s="17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77" t="s">
        <v>18</v>
      </c>
      <c r="C24" s="177"/>
      <c r="D24" s="17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77" t="s">
        <v>17</v>
      </c>
      <c r="C26" s="177"/>
      <c r="D26" s="17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77" t="s">
        <v>18</v>
      </c>
      <c r="C27" s="177"/>
      <c r="D27" s="17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79" t="s">
        <v>10</v>
      </c>
      <c r="C30" s="177"/>
      <c r="D30" s="17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77" t="s">
        <v>12</v>
      </c>
      <c r="C31" s="177"/>
      <c r="D31" s="17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20" sqref="F20"/>
    </sheetView>
  </sheetViews>
  <sheetFormatPr defaultRowHeight="12.75"/>
  <cols>
    <col min="3" max="3" width="17.5703125" customWidth="1"/>
    <col min="4" max="4" width="11.28515625" customWidth="1"/>
    <col min="5" max="5" width="12.140625" customWidth="1"/>
    <col min="6" max="6" width="13" style="41" customWidth="1"/>
    <col min="7" max="7" width="9.140625" style="41"/>
    <col min="12" max="12" width="16.28515625" customWidth="1"/>
    <col min="13" max="13" width="42.7109375" customWidth="1"/>
  </cols>
  <sheetData>
    <row r="2" spans="2:18">
      <c r="B2" s="27"/>
      <c r="C2" s="27"/>
      <c r="D2" s="27"/>
      <c r="E2" s="28" t="s">
        <v>474</v>
      </c>
      <c r="F2" s="28"/>
      <c r="G2" s="28"/>
      <c r="H2" s="28"/>
      <c r="I2" s="35"/>
      <c r="J2" s="36" t="s">
        <v>486</v>
      </c>
      <c r="K2" s="36"/>
      <c r="L2" s="37"/>
      <c r="M2" s="37"/>
      <c r="N2" s="37"/>
      <c r="O2" s="37"/>
      <c r="P2" s="37"/>
      <c r="Q2" s="37"/>
      <c r="R2" s="37"/>
    </row>
    <row r="3" spans="2:18">
      <c r="B3" s="29" t="s">
        <v>459</v>
      </c>
      <c r="C3" s="29" t="s">
        <v>0</v>
      </c>
      <c r="D3" s="30" t="s">
        <v>475</v>
      </c>
      <c r="E3" s="29" t="s">
        <v>476</v>
      </c>
      <c r="F3" s="29" t="s">
        <v>537</v>
      </c>
      <c r="G3" s="29" t="s">
        <v>536</v>
      </c>
      <c r="H3" s="29" t="s">
        <v>477</v>
      </c>
      <c r="I3" s="35"/>
      <c r="J3" s="38" t="s">
        <v>487</v>
      </c>
      <c r="K3" s="38" t="s">
        <v>459</v>
      </c>
      <c r="L3" s="38" t="s">
        <v>0</v>
      </c>
      <c r="M3" s="38" t="s">
        <v>488</v>
      </c>
      <c r="N3" s="38" t="s">
        <v>489</v>
      </c>
      <c r="O3" s="38" t="s">
        <v>490</v>
      </c>
      <c r="P3" s="38" t="s">
        <v>491</v>
      </c>
      <c r="Q3" s="38" t="s">
        <v>492</v>
      </c>
      <c r="R3" s="38" t="s">
        <v>493</v>
      </c>
    </row>
    <row r="4" spans="2:18" ht="45.75" thickBot="1">
      <c r="B4" s="31" t="s">
        <v>478</v>
      </c>
      <c r="C4" s="31" t="s">
        <v>479</v>
      </c>
      <c r="D4" s="31" t="s">
        <v>480</v>
      </c>
      <c r="E4" s="31" t="s">
        <v>481</v>
      </c>
      <c r="F4" s="31"/>
      <c r="G4" s="31"/>
      <c r="H4" s="31" t="s">
        <v>482</v>
      </c>
      <c r="I4" s="35"/>
      <c r="J4" s="39" t="s">
        <v>494</v>
      </c>
      <c r="K4" s="39" t="s">
        <v>478</v>
      </c>
      <c r="L4" s="39" t="s">
        <v>495</v>
      </c>
      <c r="M4" s="39" t="s">
        <v>496</v>
      </c>
      <c r="N4" s="39" t="s">
        <v>497</v>
      </c>
      <c r="O4" s="39" t="s">
        <v>498</v>
      </c>
      <c r="P4" s="39" t="s">
        <v>499</v>
      </c>
      <c r="Q4" s="39" t="s">
        <v>500</v>
      </c>
      <c r="R4" s="39" t="s">
        <v>501</v>
      </c>
    </row>
    <row r="5" spans="2:18" ht="13.5" thickBot="1">
      <c r="B5" s="32"/>
      <c r="C5" s="32" t="s">
        <v>483</v>
      </c>
      <c r="D5" s="34"/>
      <c r="E5" s="34"/>
      <c r="F5" s="34"/>
      <c r="G5" s="34"/>
      <c r="H5" s="34"/>
      <c r="I5" s="35"/>
      <c r="J5" s="39" t="s">
        <v>502</v>
      </c>
      <c r="K5" s="39"/>
      <c r="L5" s="40"/>
      <c r="M5" s="40"/>
      <c r="N5" s="40"/>
      <c r="O5" s="40"/>
      <c r="P5" s="40"/>
      <c r="Q5" s="40"/>
      <c r="R5" s="40"/>
    </row>
    <row r="6" spans="2:18" ht="15" customHeight="1">
      <c r="B6" s="46" t="s">
        <v>514</v>
      </c>
      <c r="C6" s="46" t="s">
        <v>465</v>
      </c>
      <c r="D6" s="47" t="s">
        <v>485</v>
      </c>
      <c r="E6" s="46" t="s">
        <v>1055</v>
      </c>
      <c r="F6" s="46"/>
      <c r="G6" s="46"/>
      <c r="H6" s="48">
        <v>1</v>
      </c>
      <c r="I6" s="35"/>
      <c r="J6" s="41" t="s">
        <v>509</v>
      </c>
      <c r="K6" s="46" t="s">
        <v>514</v>
      </c>
      <c r="L6" s="42" t="s">
        <v>465</v>
      </c>
      <c r="M6" s="43" t="s">
        <v>503</v>
      </c>
      <c r="N6" s="42" t="s">
        <v>484</v>
      </c>
      <c r="O6" s="42" t="s">
        <v>504</v>
      </c>
      <c r="P6" s="41" t="s">
        <v>505</v>
      </c>
    </row>
    <row r="7" spans="2:18" ht="15" customHeight="1">
      <c r="B7" s="46" t="s">
        <v>514</v>
      </c>
      <c r="C7" s="46" t="s">
        <v>466</v>
      </c>
      <c r="D7" s="47" t="s">
        <v>485</v>
      </c>
      <c r="E7" s="46" t="s">
        <v>1055</v>
      </c>
      <c r="F7" s="46"/>
      <c r="G7" s="46"/>
      <c r="H7" s="48">
        <v>1</v>
      </c>
      <c r="I7" s="35"/>
      <c r="J7" s="41" t="s">
        <v>509</v>
      </c>
      <c r="K7" s="46" t="s">
        <v>514</v>
      </c>
      <c r="L7" s="42" t="s">
        <v>466</v>
      </c>
      <c r="M7" s="43" t="s">
        <v>506</v>
      </c>
      <c r="N7" s="42" t="s">
        <v>484</v>
      </c>
      <c r="O7" s="42" t="s">
        <v>504</v>
      </c>
      <c r="P7" s="41" t="s">
        <v>505</v>
      </c>
    </row>
    <row r="8" spans="2:18" ht="15" customHeight="1">
      <c r="B8" s="46" t="s">
        <v>514</v>
      </c>
      <c r="C8" s="46" t="s">
        <v>467</v>
      </c>
      <c r="D8" s="47" t="s">
        <v>485</v>
      </c>
      <c r="E8" s="46" t="s">
        <v>1055</v>
      </c>
      <c r="F8" s="46"/>
      <c r="G8" s="46"/>
      <c r="H8" s="48">
        <v>1</v>
      </c>
      <c r="I8" s="35"/>
      <c r="J8" s="41" t="s">
        <v>509</v>
      </c>
      <c r="K8" s="46" t="s">
        <v>514</v>
      </c>
      <c r="L8" s="42" t="s">
        <v>467</v>
      </c>
      <c r="M8" s="43" t="s">
        <v>507</v>
      </c>
      <c r="N8" s="42" t="s">
        <v>484</v>
      </c>
      <c r="O8" s="42" t="s">
        <v>504</v>
      </c>
      <c r="P8" s="41" t="s">
        <v>505</v>
      </c>
    </row>
    <row r="9" spans="2:18" ht="15" customHeight="1">
      <c r="B9" s="46" t="s">
        <v>514</v>
      </c>
      <c r="C9" s="46" t="s">
        <v>468</v>
      </c>
      <c r="D9" s="47" t="s">
        <v>485</v>
      </c>
      <c r="E9" s="46" t="s">
        <v>1055</v>
      </c>
      <c r="F9" s="46"/>
      <c r="G9" s="46"/>
      <c r="H9" s="48">
        <v>1</v>
      </c>
      <c r="I9" s="35"/>
      <c r="J9" s="41" t="s">
        <v>509</v>
      </c>
      <c r="K9" s="46" t="s">
        <v>514</v>
      </c>
      <c r="L9" s="42" t="s">
        <v>468</v>
      </c>
      <c r="M9" s="43" t="s">
        <v>508</v>
      </c>
      <c r="N9" s="42" t="s">
        <v>484</v>
      </c>
      <c r="O9" s="42" t="s">
        <v>504</v>
      </c>
      <c r="P9" s="41" t="s">
        <v>505</v>
      </c>
    </row>
    <row r="10" spans="2:18">
      <c r="B10" s="46" t="s">
        <v>514</v>
      </c>
      <c r="C10" s="44" t="s">
        <v>469</v>
      </c>
      <c r="D10" s="49" t="s">
        <v>485</v>
      </c>
      <c r="E10" s="45" t="s">
        <v>473</v>
      </c>
      <c r="F10" s="45"/>
      <c r="G10" s="45"/>
      <c r="H10" s="45">
        <v>1</v>
      </c>
      <c r="I10" s="35"/>
      <c r="J10" s="33" t="s">
        <v>509</v>
      </c>
      <c r="K10" s="46" t="s">
        <v>514</v>
      </c>
      <c r="L10" s="33" t="s">
        <v>469</v>
      </c>
      <c r="M10" s="33" t="s">
        <v>510</v>
      </c>
      <c r="N10" s="33" t="s">
        <v>484</v>
      </c>
      <c r="O10" s="42" t="s">
        <v>504</v>
      </c>
      <c r="P10" s="41" t="s">
        <v>505</v>
      </c>
    </row>
    <row r="11" spans="2:18">
      <c r="B11" s="46" t="s">
        <v>514</v>
      </c>
      <c r="C11" s="44" t="s">
        <v>470</v>
      </c>
      <c r="D11" s="49" t="s">
        <v>485</v>
      </c>
      <c r="E11" s="45" t="s">
        <v>473</v>
      </c>
      <c r="F11" s="45"/>
      <c r="G11" s="45"/>
      <c r="H11" s="45">
        <v>1</v>
      </c>
      <c r="I11" s="35"/>
      <c r="J11" s="33" t="s">
        <v>509</v>
      </c>
      <c r="K11" s="46" t="s">
        <v>514</v>
      </c>
      <c r="L11" s="33" t="s">
        <v>470</v>
      </c>
      <c r="M11" s="33" t="s">
        <v>511</v>
      </c>
      <c r="N11" s="33" t="s">
        <v>484</v>
      </c>
      <c r="O11" s="42" t="s">
        <v>504</v>
      </c>
      <c r="P11" s="41" t="s">
        <v>505</v>
      </c>
    </row>
    <row r="12" spans="2:18">
      <c r="B12" s="46" t="s">
        <v>514</v>
      </c>
      <c r="C12" s="44" t="s">
        <v>471</v>
      </c>
      <c r="D12" s="49" t="s">
        <v>485</v>
      </c>
      <c r="E12" s="45" t="s">
        <v>473</v>
      </c>
      <c r="F12" s="45"/>
      <c r="G12" s="45"/>
      <c r="H12" s="45">
        <v>1</v>
      </c>
      <c r="J12" s="33" t="s">
        <v>509</v>
      </c>
      <c r="K12" s="46" t="s">
        <v>514</v>
      </c>
      <c r="L12" s="33" t="s">
        <v>471</v>
      </c>
      <c r="M12" s="33" t="s">
        <v>512</v>
      </c>
      <c r="N12" s="33" t="s">
        <v>484</v>
      </c>
      <c r="O12" s="42" t="s">
        <v>504</v>
      </c>
      <c r="P12" s="41" t="s">
        <v>505</v>
      </c>
    </row>
    <row r="13" spans="2:18">
      <c r="B13" s="46" t="s">
        <v>514</v>
      </c>
      <c r="C13" s="44" t="s">
        <v>472</v>
      </c>
      <c r="D13" s="49" t="s">
        <v>485</v>
      </c>
      <c r="E13" s="45" t="s">
        <v>473</v>
      </c>
      <c r="F13" s="45"/>
      <c r="G13" s="45"/>
      <c r="H13" s="45">
        <v>1</v>
      </c>
      <c r="J13" s="33" t="s">
        <v>509</v>
      </c>
      <c r="K13" s="46" t="s">
        <v>514</v>
      </c>
      <c r="L13" s="33" t="s">
        <v>472</v>
      </c>
      <c r="M13" s="33" t="s">
        <v>513</v>
      </c>
      <c r="N13" s="33" t="s">
        <v>484</v>
      </c>
      <c r="O13" s="42" t="s">
        <v>504</v>
      </c>
      <c r="P13" s="41" t="s">
        <v>505</v>
      </c>
    </row>
    <row r="14" spans="2:18">
      <c r="B14" s="46" t="s">
        <v>514</v>
      </c>
      <c r="C14" s="55" t="s">
        <v>533</v>
      </c>
      <c r="D14" s="49" t="s">
        <v>535</v>
      </c>
      <c r="E14" s="49" t="s">
        <v>485</v>
      </c>
      <c r="F14" s="49">
        <v>0.01</v>
      </c>
      <c r="G14" s="45">
        <v>69</v>
      </c>
      <c r="H14" s="56">
        <v>0.86</v>
      </c>
      <c r="J14" s="33" t="s">
        <v>509</v>
      </c>
      <c r="K14" s="46" t="s">
        <v>514</v>
      </c>
      <c r="L14" s="55" t="s">
        <v>533</v>
      </c>
      <c r="M14" s="55" t="s">
        <v>534</v>
      </c>
      <c r="N14" s="33" t="s">
        <v>484</v>
      </c>
      <c r="O14" s="42" t="s">
        <v>504</v>
      </c>
      <c r="P14" s="41" t="s">
        <v>505</v>
      </c>
      <c r="Q14"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5"/>
  <sheetViews>
    <sheetView zoomScale="70" zoomScaleNormal="70" workbookViewId="0">
      <selection activeCell="G37" sqref="G37"/>
    </sheetView>
  </sheetViews>
  <sheetFormatPr defaultRowHeight="12.75"/>
  <cols>
    <col min="1" max="1" width="9.140625" style="41"/>
    <col min="2" max="2" width="29.140625" style="41" customWidth="1"/>
    <col min="3" max="3" width="47.42578125" style="41" customWidth="1"/>
    <col min="4" max="4" width="25.85546875" style="41" customWidth="1"/>
    <col min="5" max="6" width="13" style="41" customWidth="1"/>
    <col min="7" max="7" width="11" style="41" customWidth="1"/>
    <col min="8" max="8" width="13.140625" style="41" customWidth="1"/>
    <col min="9" max="9" width="14.140625" style="41" customWidth="1"/>
    <col min="10" max="10" width="11" style="41" customWidth="1"/>
    <col min="11" max="11" width="21.5703125" style="41" customWidth="1"/>
    <col min="12" max="14" width="11" style="41" customWidth="1"/>
    <col min="15" max="15" width="12.140625" style="41" customWidth="1"/>
    <col min="16" max="16" width="11" style="41" customWidth="1"/>
    <col min="17" max="18" width="12.85546875" style="41" customWidth="1"/>
    <col min="19" max="19" width="11" style="41" customWidth="1"/>
    <col min="20" max="21" width="9.140625" style="41"/>
    <col min="22" max="22" width="11.42578125" style="41" customWidth="1"/>
    <col min="23" max="23" width="24" style="41" customWidth="1"/>
    <col min="24" max="24" width="43.42578125" style="41" customWidth="1"/>
    <col min="25" max="16384" width="9.140625" style="41"/>
  </cols>
  <sheetData>
    <row r="2" spans="2:29" ht="15">
      <c r="B2" s="41" t="s">
        <v>538</v>
      </c>
      <c r="C2" s="57"/>
      <c r="D2" s="57"/>
      <c r="E2" s="57"/>
      <c r="F2" s="58"/>
      <c r="G2" s="58"/>
      <c r="H2" s="58"/>
      <c r="I2" s="58"/>
      <c r="J2" s="58"/>
      <c r="K2" s="58"/>
      <c r="L2" s="58"/>
      <c r="M2" s="57"/>
      <c r="N2" s="57"/>
      <c r="O2" s="57"/>
      <c r="P2" s="57"/>
      <c r="Q2" s="57"/>
      <c r="R2" s="57"/>
      <c r="S2" s="57"/>
      <c r="T2" s="57"/>
    </row>
    <row r="3" spans="2:29" ht="15">
      <c r="B3" s="57"/>
      <c r="C3" s="57"/>
      <c r="D3" s="57"/>
      <c r="E3" s="57"/>
      <c r="F3" s="58"/>
      <c r="G3" s="58"/>
      <c r="H3" s="58"/>
      <c r="I3" s="58"/>
      <c r="J3" s="58"/>
      <c r="K3" s="89" t="s">
        <v>975</v>
      </c>
      <c r="L3" s="58"/>
      <c r="M3" s="57"/>
      <c r="N3" s="57"/>
      <c r="O3" s="57"/>
      <c r="P3" s="57"/>
      <c r="Q3" s="57"/>
      <c r="R3" s="57"/>
      <c r="S3" s="57"/>
      <c r="T3" s="57"/>
    </row>
    <row r="4" spans="2:29" ht="15">
      <c r="B4" s="57"/>
      <c r="C4" s="57"/>
      <c r="D4" s="57"/>
      <c r="E4" s="57"/>
      <c r="F4" s="57"/>
      <c r="G4" s="57"/>
      <c r="H4" s="59" t="s">
        <v>474</v>
      </c>
      <c r="I4" s="59"/>
      <c r="J4" s="57"/>
      <c r="K4" s="57"/>
      <c r="L4" s="57"/>
      <c r="M4" s="57"/>
      <c r="N4" s="57"/>
      <c r="O4" s="57"/>
      <c r="P4" s="57"/>
      <c r="Q4" s="57"/>
      <c r="R4" s="57"/>
      <c r="S4" s="57"/>
      <c r="T4" s="57"/>
      <c r="V4" s="90" t="s">
        <v>486</v>
      </c>
      <c r="W4" s="37"/>
      <c r="X4" s="37"/>
      <c r="Y4" s="37"/>
      <c r="Z4" s="37"/>
      <c r="AA4" s="37"/>
      <c r="AB4" s="37"/>
    </row>
    <row r="5" spans="2:29" ht="15">
      <c r="B5" s="60" t="s">
        <v>0</v>
      </c>
      <c r="C5" s="60" t="s">
        <v>488</v>
      </c>
      <c r="D5" s="60" t="s">
        <v>475</v>
      </c>
      <c r="E5" s="60" t="s">
        <v>1007</v>
      </c>
      <c r="F5" s="60" t="s">
        <v>476</v>
      </c>
      <c r="G5" s="60" t="s">
        <v>539</v>
      </c>
      <c r="H5" s="60" t="s">
        <v>954</v>
      </c>
      <c r="I5" s="60" t="s">
        <v>540</v>
      </c>
      <c r="J5" s="60" t="s">
        <v>477</v>
      </c>
      <c r="K5" s="60" t="s">
        <v>1009</v>
      </c>
      <c r="L5" s="60" t="s">
        <v>541</v>
      </c>
      <c r="M5" s="60" t="s">
        <v>542</v>
      </c>
      <c r="N5" s="60" t="s">
        <v>543</v>
      </c>
      <c r="O5" s="60" t="s">
        <v>544</v>
      </c>
      <c r="P5" s="60" t="s">
        <v>545</v>
      </c>
      <c r="Q5" s="60" t="s">
        <v>546</v>
      </c>
      <c r="R5" s="60" t="s">
        <v>979</v>
      </c>
      <c r="S5" s="60" t="s">
        <v>547</v>
      </c>
      <c r="T5" s="57"/>
      <c r="V5" s="91" t="s">
        <v>487</v>
      </c>
      <c r="W5" s="91" t="s">
        <v>0</v>
      </c>
      <c r="X5" s="91" t="s">
        <v>488</v>
      </c>
      <c r="Y5" s="91" t="s">
        <v>489</v>
      </c>
      <c r="Z5" s="91" t="s">
        <v>490</v>
      </c>
      <c r="AA5" s="91" t="s">
        <v>491</v>
      </c>
      <c r="AB5" s="91" t="s">
        <v>492</v>
      </c>
      <c r="AC5" s="91" t="s">
        <v>493</v>
      </c>
    </row>
    <row r="6" spans="2:29" ht="51.75" thickBot="1">
      <c r="B6" s="61" t="s">
        <v>548</v>
      </c>
      <c r="C6" s="61" t="s">
        <v>496</v>
      </c>
      <c r="D6" s="61" t="s">
        <v>480</v>
      </c>
      <c r="E6" s="61"/>
      <c r="F6" s="61" t="s">
        <v>481</v>
      </c>
      <c r="G6" s="61" t="s">
        <v>549</v>
      </c>
      <c r="H6" s="61" t="s">
        <v>550</v>
      </c>
      <c r="I6" s="61" t="s">
        <v>551</v>
      </c>
      <c r="J6" s="61" t="s">
        <v>482</v>
      </c>
      <c r="K6" s="61" t="s">
        <v>484</v>
      </c>
      <c r="L6" s="61" t="s">
        <v>552</v>
      </c>
      <c r="M6" s="61" t="s">
        <v>553</v>
      </c>
      <c r="N6" s="61" t="s">
        <v>554</v>
      </c>
      <c r="O6" s="61" t="s">
        <v>555</v>
      </c>
      <c r="P6" s="61" t="s">
        <v>1</v>
      </c>
      <c r="Q6" s="61" t="s">
        <v>556</v>
      </c>
      <c r="R6" s="61" t="s">
        <v>980</v>
      </c>
      <c r="S6" s="61" t="s">
        <v>557</v>
      </c>
      <c r="T6" s="57"/>
      <c r="V6" s="92" t="s">
        <v>982</v>
      </c>
      <c r="W6" s="92" t="s">
        <v>495</v>
      </c>
      <c r="X6" s="92" t="s">
        <v>496</v>
      </c>
      <c r="Y6" s="92" t="s">
        <v>497</v>
      </c>
      <c r="Z6" s="92" t="s">
        <v>498</v>
      </c>
      <c r="AA6" s="92" t="s">
        <v>983</v>
      </c>
      <c r="AB6" s="92" t="s">
        <v>984</v>
      </c>
      <c r="AC6" s="92" t="s">
        <v>501</v>
      </c>
    </row>
    <row r="7" spans="2:29" ht="15.75" thickBot="1">
      <c r="B7" s="83" t="s">
        <v>483</v>
      </c>
      <c r="C7" s="83"/>
      <c r="D7" s="83"/>
      <c r="E7" s="83"/>
      <c r="F7" s="83"/>
      <c r="G7" s="83"/>
      <c r="H7" s="83" t="s">
        <v>558</v>
      </c>
      <c r="I7" s="83"/>
      <c r="J7" s="83"/>
      <c r="K7" s="83"/>
      <c r="L7" s="83" t="s">
        <v>560</v>
      </c>
      <c r="M7" s="83"/>
      <c r="N7" s="83" t="s">
        <v>976</v>
      </c>
      <c r="O7" s="83" t="s">
        <v>978</v>
      </c>
      <c r="P7" s="83" t="s">
        <v>981</v>
      </c>
      <c r="Q7" s="83" t="s">
        <v>559</v>
      </c>
      <c r="R7" s="83"/>
      <c r="S7" s="83" t="s">
        <v>560</v>
      </c>
      <c r="T7" s="57"/>
      <c r="V7" s="62" t="s">
        <v>483</v>
      </c>
      <c r="W7" s="62"/>
      <c r="X7" s="62"/>
      <c r="Y7" s="62"/>
      <c r="Z7" s="62"/>
      <c r="AA7" s="62"/>
      <c r="AB7" s="62"/>
      <c r="AC7" s="62"/>
    </row>
    <row r="8" spans="2:29" ht="15">
      <c r="B8" s="102" t="s">
        <v>1022</v>
      </c>
      <c r="C8" s="102" t="s">
        <v>1047</v>
      </c>
      <c r="D8" s="102" t="s">
        <v>561</v>
      </c>
      <c r="E8" s="102"/>
      <c r="F8" s="102" t="s">
        <v>535</v>
      </c>
      <c r="G8" s="102" t="s">
        <v>562</v>
      </c>
      <c r="H8" s="102">
        <v>2022</v>
      </c>
      <c r="I8" s="102">
        <f>'41 Electric boiler, large'!D6</f>
        <v>5</v>
      </c>
      <c r="J8" s="103">
        <f>'41 Electric boiler, large'!E8</f>
        <v>0.99</v>
      </c>
      <c r="K8" s="103"/>
      <c r="L8" s="102">
        <f>'41 Electric boiler, large'!D12</f>
        <v>20</v>
      </c>
      <c r="M8" s="103">
        <f>1-'41 Electric boiler, large'!C10</f>
        <v>0.99</v>
      </c>
      <c r="N8" s="103">
        <f>'41 Electric boiler, large'!D27*1000</f>
        <v>70</v>
      </c>
      <c r="O8" s="103">
        <f>'41 Electric boiler, large'!D33/1000</f>
        <v>1.07</v>
      </c>
      <c r="P8" s="103">
        <f>('41 Electric boiler, large'!D30/1000)/Q8</f>
        <v>2.8538812785388126E-2</v>
      </c>
      <c r="Q8" s="107">
        <v>3.1536000000000002E-2</v>
      </c>
      <c r="R8" s="104"/>
      <c r="S8" s="105">
        <f>ROUNDUP('41 Electric boiler, large'!D13,0)</f>
        <v>1</v>
      </c>
      <c r="T8" s="57"/>
      <c r="V8" s="70" t="s">
        <v>985</v>
      </c>
      <c r="W8" s="70" t="str">
        <f t="shared" ref="W8:X10" si="0">B8</f>
        <v>DH_ELC_BLR_N1</v>
      </c>
      <c r="X8" s="70" t="str">
        <f t="shared" si="0"/>
        <v>Electric Boiler for District Heating</v>
      </c>
      <c r="Y8" s="70" t="s">
        <v>484</v>
      </c>
      <c r="Z8" s="70" t="s">
        <v>563</v>
      </c>
      <c r="AA8" s="70"/>
      <c r="AB8" s="70"/>
      <c r="AC8" s="70"/>
    </row>
    <row r="9" spans="2:29" ht="15">
      <c r="B9" s="94" t="s">
        <v>1023</v>
      </c>
      <c r="C9" s="94" t="s">
        <v>1046</v>
      </c>
      <c r="D9" s="94" t="s">
        <v>1012</v>
      </c>
      <c r="E9" s="94"/>
      <c r="F9" s="94" t="s">
        <v>535</v>
      </c>
      <c r="G9" s="94" t="s">
        <v>1013</v>
      </c>
      <c r="H9" s="94">
        <v>2022</v>
      </c>
      <c r="I9" s="94">
        <f>'44 Natural Gas DH Only'!G6</f>
        <v>0.5</v>
      </c>
      <c r="J9" s="96">
        <v>0.94</v>
      </c>
      <c r="K9" s="96"/>
      <c r="L9" s="94">
        <f>'44 Natural Gas DH Only'!D12</f>
        <v>25</v>
      </c>
      <c r="M9" s="96">
        <f>1-'44 Natural Gas DH Only'!D10</f>
        <v>0.99</v>
      </c>
      <c r="N9" s="96">
        <f>'44 Natural Gas DH Only'!D27*1000</f>
        <v>60</v>
      </c>
      <c r="O9" s="96">
        <f>'44 Natural Gas DH Only'!D33/1000</f>
        <v>1.95</v>
      </c>
      <c r="P9" s="96">
        <f>('44 Natural Gas DH Only'!D30/1000)/Q9</f>
        <v>3.4880771182141043E-2</v>
      </c>
      <c r="Q9" s="108">
        <v>3.1536000000000002E-2</v>
      </c>
      <c r="R9" s="97"/>
      <c r="S9" s="101">
        <v>1</v>
      </c>
      <c r="T9" s="57"/>
      <c r="V9" s="63" t="s">
        <v>985</v>
      </c>
      <c r="W9" s="63" t="str">
        <f t="shared" si="0"/>
        <v>DH_GAS_BLR_N1</v>
      </c>
      <c r="X9" s="63" t="str">
        <f t="shared" si="0"/>
        <v>Gas Boiler for District Heating</v>
      </c>
      <c r="Y9" s="63" t="s">
        <v>484</v>
      </c>
      <c r="Z9" s="63" t="s">
        <v>563</v>
      </c>
      <c r="AA9" s="63"/>
      <c r="AB9" s="63"/>
      <c r="AC9" s="63"/>
    </row>
    <row r="10" spans="2:29" ht="15">
      <c r="B10" s="64" t="s">
        <v>1021</v>
      </c>
      <c r="C10" s="64" t="s">
        <v>1015</v>
      </c>
      <c r="D10" s="64" t="s">
        <v>561</v>
      </c>
      <c r="E10" s="64"/>
      <c r="F10" s="64" t="s">
        <v>535</v>
      </c>
      <c r="G10" s="64" t="s">
        <v>562</v>
      </c>
      <c r="H10" s="64">
        <v>2022</v>
      </c>
      <c r="I10" s="64">
        <f>'45.3.a Geoth. DH, 1200m, E (LT)'!C6</f>
        <v>10.93</v>
      </c>
      <c r="J10" s="67">
        <f>'45.3.a Geoth. DH, 1200m, E (LT)'!C7</f>
        <v>5.4809479999999997</v>
      </c>
      <c r="K10" s="65"/>
      <c r="L10" s="66">
        <f>'45.3.a Geoth. DH, 1200m, E (LT)'!C11</f>
        <v>25</v>
      </c>
      <c r="M10" s="67">
        <f>1-'45.3.a Geoth. DH, 1200m, E (LT)'!C9</f>
        <v>0.98</v>
      </c>
      <c r="N10" s="67">
        <f>'45.3.a Geoth. DH, 1200m, E (LT)'!C27*1000*1.15</f>
        <v>3104.9999999999995</v>
      </c>
      <c r="O10" s="67">
        <f>'45.3.a Geoth. DH, 1200m, E (LT)'!C34/1000</f>
        <v>23.2</v>
      </c>
      <c r="P10" s="138">
        <f>('45.3.a Geoth. DH, 1200m, E (LT)'!C31/1000)/Q10</f>
        <v>0.17313546423135462</v>
      </c>
      <c r="Q10" s="109">
        <v>3.1536000000000002E-2</v>
      </c>
      <c r="R10" s="68">
        <v>15</v>
      </c>
      <c r="S10" s="69">
        <f>ROUNDUP('45.3.a Geoth. DH, 1200m, E (LT)'!D13,0)</f>
        <v>5</v>
      </c>
      <c r="T10" s="57"/>
      <c r="V10" s="70" t="s">
        <v>985</v>
      </c>
      <c r="W10" s="70" t="str">
        <f t="shared" si="0"/>
        <v>DH_ELC_GEO1200_N1</v>
      </c>
      <c r="X10" s="70" t="str">
        <f t="shared" si="0"/>
        <v>Geothermal and electric HP 1200m</v>
      </c>
      <c r="Y10" s="70" t="s">
        <v>484</v>
      </c>
      <c r="Z10" s="70" t="s">
        <v>563</v>
      </c>
      <c r="AA10" s="70"/>
      <c r="AB10" s="70"/>
      <c r="AC10" s="70"/>
    </row>
    <row r="11" spans="2:29" ht="15">
      <c r="B11" s="98"/>
      <c r="C11" s="98"/>
      <c r="D11" s="98"/>
      <c r="E11" s="98" t="s">
        <v>1008</v>
      </c>
      <c r="F11" s="98"/>
      <c r="G11" s="98"/>
      <c r="H11" s="98"/>
      <c r="I11" s="98"/>
      <c r="J11" s="98"/>
      <c r="K11" s="99">
        <f>1-1/(J10)</f>
        <v>0.81754981072617361</v>
      </c>
      <c r="L11" s="98"/>
      <c r="M11" s="98"/>
      <c r="N11" s="98"/>
      <c r="O11" s="98"/>
      <c r="P11" s="99"/>
      <c r="Q11" s="110"/>
      <c r="R11" s="98"/>
      <c r="S11" s="98"/>
      <c r="T11" s="57"/>
      <c r="V11" s="63" t="s">
        <v>985</v>
      </c>
      <c r="W11" s="63" t="str">
        <f>B12</f>
        <v>DH_SOL_N1</v>
      </c>
      <c r="X11" s="63" t="str">
        <f>C12</f>
        <v>Solar District Heating</v>
      </c>
      <c r="Y11" s="63" t="s">
        <v>484</v>
      </c>
      <c r="Z11" s="63" t="s">
        <v>563</v>
      </c>
      <c r="AA11" s="63"/>
      <c r="AB11" s="63"/>
      <c r="AC11" s="63"/>
    </row>
    <row r="12" spans="2:29" ht="15">
      <c r="B12" s="71" t="s">
        <v>1019</v>
      </c>
      <c r="C12" s="71" t="s">
        <v>1010</v>
      </c>
      <c r="D12" s="71" t="s">
        <v>1011</v>
      </c>
      <c r="E12" s="71"/>
      <c r="F12" s="71" t="s">
        <v>535</v>
      </c>
      <c r="G12" s="94" t="s">
        <v>562</v>
      </c>
      <c r="H12" s="95">
        <v>2022</v>
      </c>
      <c r="I12" s="71"/>
      <c r="J12" s="100">
        <f>'46 Solar District Heating'!D6</f>
        <v>0.45</v>
      </c>
      <c r="K12" s="71"/>
      <c r="L12" s="71">
        <f>'46 Solar District Heating'!D9</f>
        <v>30</v>
      </c>
      <c r="M12" s="72">
        <f>1-'46 Solar District Heating'!C8</f>
        <v>0.995</v>
      </c>
      <c r="N12" s="73">
        <f>'46 Solar District Heating'!D24*1000</f>
        <v>310</v>
      </c>
      <c r="O12" s="106">
        <f>'46 Solar District Heating'!D31/1000</f>
        <v>6.0810000000000003E-2</v>
      </c>
      <c r="P12" s="106">
        <f>('46 Solar District Heating'!D28/1000)/Q12</f>
        <v>6.6590563165905619E-3</v>
      </c>
      <c r="Q12" s="139">
        <v>3.1536000000000002E-2</v>
      </c>
      <c r="R12" s="140">
        <v>15</v>
      </c>
      <c r="S12" s="74">
        <v>1</v>
      </c>
      <c r="T12" s="57"/>
      <c r="V12" s="70" t="s">
        <v>985</v>
      </c>
      <c r="W12" s="70" t="str">
        <f>B13</f>
        <v>DH_AHP_GEO1200_N1</v>
      </c>
      <c r="X12" s="70" t="str">
        <f>C13</f>
        <v>Geothermal and absorption HP 1200m</v>
      </c>
      <c r="Y12" s="70" t="s">
        <v>484</v>
      </c>
      <c r="Z12" s="70" t="s">
        <v>563</v>
      </c>
      <c r="AA12" s="70"/>
      <c r="AB12" s="70"/>
      <c r="AC12" s="70"/>
    </row>
    <row r="13" spans="2:29" ht="15">
      <c r="B13" s="64" t="s">
        <v>1020</v>
      </c>
      <c r="C13" s="64" t="s">
        <v>1016</v>
      </c>
      <c r="D13" s="64" t="s">
        <v>1017</v>
      </c>
      <c r="E13" s="64"/>
      <c r="F13" s="64" t="s">
        <v>535</v>
      </c>
      <c r="G13" s="64" t="s">
        <v>562</v>
      </c>
      <c r="H13" s="64">
        <v>2022</v>
      </c>
      <c r="I13" s="64">
        <f>'45.2.a Geothermal DH, 1200m, A'!C6</f>
        <v>22.66</v>
      </c>
      <c r="J13" s="67">
        <f>'45.2.a Geothermal DH, 1200m, A'!C7</f>
        <v>1.6513640000000001</v>
      </c>
      <c r="K13" s="65"/>
      <c r="L13" s="66">
        <f>'45.2.a Geothermal DH, 1200m, A'!C11</f>
        <v>25</v>
      </c>
      <c r="M13" s="67">
        <f>1-'45.2.a Geothermal DH, 1200m, A'!C9</f>
        <v>0.98</v>
      </c>
      <c r="N13" s="67">
        <f>'45.2.a Geothermal DH, 1200m, A'!C27*1000*1.15</f>
        <v>1449</v>
      </c>
      <c r="O13" s="67">
        <f>'45.2.a Geothermal DH, 1200m, A'!C34/1000</f>
        <v>11.1</v>
      </c>
      <c r="P13" s="138">
        <f>('45.2.a Geothermal DH, 1200m, A'!C31/1000)/Q13</f>
        <v>6.595636732623035E-2</v>
      </c>
      <c r="Q13" s="109">
        <v>3.1536000000000002E-2</v>
      </c>
      <c r="R13" s="68">
        <v>15</v>
      </c>
      <c r="S13" s="69">
        <v>5</v>
      </c>
      <c r="V13" s="63" t="s">
        <v>985</v>
      </c>
      <c r="W13" s="63" t="str">
        <f>B15</f>
        <v>DH_ASHP_ELC_N1</v>
      </c>
      <c r="X13" s="63" t="str">
        <f>C15</f>
        <v>Air Source Heat Pump</v>
      </c>
      <c r="Y13" s="63" t="s">
        <v>484</v>
      </c>
      <c r="Z13" s="63" t="s">
        <v>563</v>
      </c>
      <c r="AA13" s="63"/>
      <c r="AB13" s="63"/>
      <c r="AC13" s="63"/>
    </row>
    <row r="14" spans="2:29" ht="15">
      <c r="B14" s="98"/>
      <c r="C14" s="98"/>
      <c r="D14" s="98"/>
      <c r="E14" s="98" t="s">
        <v>1008</v>
      </c>
      <c r="F14" s="98"/>
      <c r="G14" s="98"/>
      <c r="H14" s="98"/>
      <c r="I14" s="98"/>
      <c r="J14" s="98"/>
      <c r="K14" s="99">
        <f>1-1/(J13)</f>
        <v>0.39443999021415022</v>
      </c>
      <c r="L14" s="98"/>
      <c r="M14" s="98"/>
      <c r="N14" s="98"/>
      <c r="O14" s="98"/>
      <c r="P14" s="99"/>
      <c r="Q14" s="110"/>
      <c r="R14" s="98"/>
      <c r="S14" s="98"/>
      <c r="T14" s="71"/>
      <c r="V14" s="70" t="s">
        <v>985</v>
      </c>
      <c r="W14" s="70" t="str">
        <f>B17</f>
        <v>DH_BIO_BLR_N1</v>
      </c>
      <c r="X14" s="70" t="str">
        <f>C17</f>
        <v>Biomass Boiler for District Heating</v>
      </c>
      <c r="Y14" s="70" t="s">
        <v>484</v>
      </c>
      <c r="Z14" s="70" t="s">
        <v>563</v>
      </c>
      <c r="AA14" s="70"/>
      <c r="AB14" s="70"/>
      <c r="AC14" s="70"/>
    </row>
    <row r="15" spans="2:29" ht="15">
      <c r="B15" s="111" t="s">
        <v>1018</v>
      </c>
      <c r="C15" s="111" t="s">
        <v>1014</v>
      </c>
      <c r="D15" s="111" t="s">
        <v>561</v>
      </c>
      <c r="E15" s="111"/>
      <c r="F15" s="111" t="s">
        <v>535</v>
      </c>
      <c r="G15" s="111" t="s">
        <v>562</v>
      </c>
      <c r="H15" s="111">
        <v>2022</v>
      </c>
      <c r="I15" s="111">
        <f>'40 Comp. hp, airsource 10 MW'!C6</f>
        <v>10</v>
      </c>
      <c r="J15" s="111">
        <f>'40 Comp. hp, airsource 10 MW'!D8</f>
        <v>3.5</v>
      </c>
      <c r="K15" s="111"/>
      <c r="L15" s="111">
        <f>'40 Comp. hp, airsource 10 MW'!C12</f>
        <v>25</v>
      </c>
      <c r="M15" s="111">
        <f>1-'40 Comp. hp, airsource 10 MW'!C9</f>
        <v>0.99</v>
      </c>
      <c r="N15" s="111">
        <f>'40 Comp. hp, airsource 10 MW'!C28*1000</f>
        <v>860</v>
      </c>
      <c r="O15" s="111">
        <f>'40 Comp. hp, airsource 10 MW'!C35/1000</f>
        <v>2</v>
      </c>
      <c r="P15" s="111">
        <f>('40 Comp. hp, airsource 10 MW'!C32/1000)/Q15</f>
        <v>5.3589548452562148E-2</v>
      </c>
      <c r="Q15" s="111">
        <v>3.1536000000000002E-2</v>
      </c>
      <c r="R15" s="111"/>
      <c r="S15" s="111">
        <v>1</v>
      </c>
      <c r="T15" s="71"/>
      <c r="V15" s="63" t="s">
        <v>985</v>
      </c>
      <c r="W15" s="63" t="str">
        <f>B19</f>
        <v>DH_PWR_SURPLUS_HEAT</v>
      </c>
      <c r="X15" s="63" t="s">
        <v>1037</v>
      </c>
      <c r="Y15" s="63" t="s">
        <v>484</v>
      </c>
      <c r="Z15" s="63" t="s">
        <v>563</v>
      </c>
      <c r="AA15" s="63"/>
      <c r="AB15" s="63"/>
      <c r="AC15" s="63"/>
    </row>
    <row r="16" spans="2:29" ht="15">
      <c r="B16" s="112"/>
      <c r="C16" s="112"/>
      <c r="D16" s="112"/>
      <c r="E16" s="112" t="s">
        <v>1008</v>
      </c>
      <c r="F16" s="112"/>
      <c r="G16" s="112"/>
      <c r="H16" s="112"/>
      <c r="I16" s="112"/>
      <c r="J16" s="112"/>
      <c r="K16" s="113">
        <f>1-1/(J15)</f>
        <v>0.7142857142857143</v>
      </c>
      <c r="L16" s="112"/>
      <c r="M16" s="112"/>
      <c r="N16" s="112"/>
      <c r="O16" s="112"/>
      <c r="P16" s="112"/>
      <c r="Q16" s="112"/>
      <c r="R16" s="112"/>
      <c r="S16" s="112"/>
      <c r="T16" s="71"/>
      <c r="V16" s="70" t="s">
        <v>985</v>
      </c>
      <c r="W16" s="70" t="str">
        <f>B18</f>
        <v>DH_IND_SURPLUS_HEAT</v>
      </c>
      <c r="X16" s="70" t="s">
        <v>1036</v>
      </c>
      <c r="Y16" s="70" t="s">
        <v>484</v>
      </c>
      <c r="Z16" s="70" t="s">
        <v>563</v>
      </c>
      <c r="AA16" s="70"/>
      <c r="AB16" s="70"/>
      <c r="AC16" s="70"/>
    </row>
    <row r="17" spans="2:20" ht="15">
      <c r="B17" s="131" t="s">
        <v>1045</v>
      </c>
      <c r="C17" s="131" t="s">
        <v>1048</v>
      </c>
      <c r="D17" s="131" t="s">
        <v>1049</v>
      </c>
      <c r="E17" s="131"/>
      <c r="F17" s="131" t="s">
        <v>535</v>
      </c>
      <c r="G17" s="131" t="s">
        <v>562</v>
      </c>
      <c r="H17" s="131">
        <v>2022</v>
      </c>
      <c r="I17" s="131">
        <f>'09a Wood Chips HOP, medium'!D6</f>
        <v>51.64</v>
      </c>
      <c r="J17" s="132">
        <v>0.98</v>
      </c>
      <c r="K17" s="133"/>
      <c r="L17" s="134">
        <f>'09a Wood Chips HOP, medium'!D12</f>
        <v>25</v>
      </c>
      <c r="M17" s="132">
        <f>1-'09a Wood Chips HOP, medium'!D10</f>
        <v>0.97</v>
      </c>
      <c r="N17" s="132">
        <f>'09a Wood Chips HOP, medium'!D28*1000</f>
        <v>490</v>
      </c>
      <c r="O17" s="132">
        <f>'09a Wood Chips HOP, medium'!D40/1000</f>
        <v>48.2</v>
      </c>
      <c r="P17" s="141">
        <f>('09a Wood Chips HOP, medium'!D39/1000)/Q17</f>
        <v>9.8300355149670213E-2</v>
      </c>
      <c r="Q17" s="135">
        <v>3.1536000000000002E-2</v>
      </c>
      <c r="R17" s="136"/>
      <c r="S17" s="137">
        <f>'09a Wood Chips HOP, medium'!D11</f>
        <v>2</v>
      </c>
      <c r="T17" s="71"/>
    </row>
    <row r="18" spans="2:20" ht="15">
      <c r="B18" s="112" t="s">
        <v>1038</v>
      </c>
      <c r="C18" s="142" t="str">
        <f>X16</f>
        <v>Industrial Surplus Heat</v>
      </c>
      <c r="D18" s="149" t="s">
        <v>1053</v>
      </c>
      <c r="E18" s="142"/>
      <c r="F18" s="112" t="s">
        <v>535</v>
      </c>
      <c r="G18" s="112" t="s">
        <v>562</v>
      </c>
      <c r="H18" s="112">
        <v>2022</v>
      </c>
      <c r="I18" s="142">
        <v>20</v>
      </c>
      <c r="J18" s="142">
        <v>1</v>
      </c>
      <c r="K18" s="142"/>
      <c r="L18" s="142"/>
      <c r="M18" s="142"/>
      <c r="N18" s="149">
        <v>41.4</v>
      </c>
      <c r="O18" s="149">
        <v>0.35099999999999998</v>
      </c>
      <c r="P18" s="142"/>
      <c r="Q18" s="111">
        <v>3.1536000000000002E-2</v>
      </c>
      <c r="R18" s="143">
        <f t="array" ref="R18">'Surplus Heat'!C6/1000</f>
        <v>10.257740372771327</v>
      </c>
      <c r="S18" s="142"/>
    </row>
    <row r="19" spans="2:20" ht="15">
      <c r="B19" s="131" t="s">
        <v>1039</v>
      </c>
      <c r="C19" s="131" t="str">
        <f>X15</f>
        <v>Power Generation Surplus Heat</v>
      </c>
      <c r="D19" s="151" t="s">
        <v>561</v>
      </c>
      <c r="E19" s="131"/>
      <c r="F19" s="131" t="s">
        <v>535</v>
      </c>
      <c r="G19" s="131" t="s">
        <v>562</v>
      </c>
      <c r="H19" s="131">
        <v>2022</v>
      </c>
      <c r="I19" s="131">
        <v>50</v>
      </c>
      <c r="J19" s="132">
        <v>1</v>
      </c>
      <c r="K19" s="133"/>
      <c r="L19" s="134"/>
      <c r="M19" s="132"/>
      <c r="N19" s="150">
        <v>41.4</v>
      </c>
      <c r="O19" s="150">
        <v>0.35099999999999998</v>
      </c>
      <c r="P19" s="141"/>
      <c r="Q19" s="135">
        <v>3.1536000000000002E-2</v>
      </c>
      <c r="R19" s="136">
        <f t="array" ref="R19">'Surplus Heat'!C5/1000</f>
        <v>44.627692810925467</v>
      </c>
      <c r="S19" s="137"/>
    </row>
    <row r="23" spans="2:20">
      <c r="N23" s="1" t="s">
        <v>1054</v>
      </c>
    </row>
    <row r="24" spans="2:20">
      <c r="N24" s="41">
        <v>4.0000000000000001E-3</v>
      </c>
      <c r="O24" s="41">
        <v>5.0000000000000001E-4</v>
      </c>
    </row>
    <row r="25" spans="2:20">
      <c r="N25" s="41">
        <v>3.0000000000000001E-3</v>
      </c>
      <c r="O25" s="41">
        <v>5.0000000000000002E-5</v>
      </c>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1" customFormat="1" ht="18" thickBot="1">
      <c r="B1" s="88" t="s">
        <v>1041</v>
      </c>
    </row>
    <row r="2" spans="2:30" s="41" customFormat="1" ht="13.5" thickTop="1"/>
    <row r="3" spans="2:30" s="41" customFormat="1" ht="15">
      <c r="B3" s="23" t="s">
        <v>977</v>
      </c>
    </row>
    <row r="4" spans="2:30" s="41"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1" customFormat="1" ht="15">
      <c r="B5" s="71" t="s">
        <v>1039</v>
      </c>
      <c r="C5" s="114">
        <f>SUM(D5:AC5)</f>
        <v>44627.692810925466</v>
      </c>
      <c r="D5" s="114">
        <f>SUMIF(F12:F27,D4,INDEX(E12:E27,0))</f>
        <v>0</v>
      </c>
      <c r="E5" s="114">
        <f t="shared" ref="E5:AC5" si="0">SUMIF($G$12:$G$27,E4,INDEX($F$12:$F$27,0))</f>
        <v>29742.103665509312</v>
      </c>
      <c r="F5" s="114">
        <f t="shared" si="0"/>
        <v>0</v>
      </c>
      <c r="G5" s="114">
        <f t="shared" si="0"/>
        <v>0</v>
      </c>
      <c r="H5" s="114">
        <f t="shared" si="0"/>
        <v>0</v>
      </c>
      <c r="I5" s="114">
        <f t="shared" si="0"/>
        <v>0</v>
      </c>
      <c r="J5" s="114">
        <f t="shared" si="0"/>
        <v>0</v>
      </c>
      <c r="K5" s="114">
        <f t="shared" si="0"/>
        <v>2871.5039999999999</v>
      </c>
      <c r="L5" s="114">
        <f t="shared" si="0"/>
        <v>0</v>
      </c>
      <c r="M5" s="114">
        <f t="shared" si="0"/>
        <v>0</v>
      </c>
      <c r="N5" s="114">
        <f t="shared" si="0"/>
        <v>0</v>
      </c>
      <c r="O5" s="114">
        <f t="shared" si="0"/>
        <v>0</v>
      </c>
      <c r="P5" s="114">
        <f t="shared" si="0"/>
        <v>0</v>
      </c>
      <c r="Q5" s="114">
        <f t="shared" si="0"/>
        <v>7697.0695824447212</v>
      </c>
      <c r="R5" s="114">
        <f t="shared" si="0"/>
        <v>0</v>
      </c>
      <c r="S5" s="114">
        <f t="shared" si="0"/>
        <v>0</v>
      </c>
      <c r="T5" s="114">
        <f t="shared" si="0"/>
        <v>0</v>
      </c>
      <c r="U5" s="114">
        <f t="shared" si="0"/>
        <v>4317.0155629714272</v>
      </c>
      <c r="V5" s="114">
        <f t="shared" si="0"/>
        <v>0</v>
      </c>
      <c r="W5" s="114">
        <f t="shared" si="0"/>
        <v>0</v>
      </c>
      <c r="X5" s="114">
        <f t="shared" si="0"/>
        <v>0</v>
      </c>
      <c r="Y5" s="114">
        <f t="shared" si="0"/>
        <v>0</v>
      </c>
      <c r="Z5" s="114">
        <f t="shared" si="0"/>
        <v>0</v>
      </c>
      <c r="AA5" s="114">
        <f t="shared" si="0"/>
        <v>0</v>
      </c>
      <c r="AB5" s="114">
        <f t="shared" si="0"/>
        <v>0</v>
      </c>
      <c r="AC5" s="114">
        <f t="shared" si="0"/>
        <v>0</v>
      </c>
      <c r="AD5" s="114">
        <f>C5</f>
        <v>44627.692810925466</v>
      </c>
    </row>
    <row r="6" spans="2:30" s="41" customFormat="1" ht="15">
      <c r="B6" s="71" t="s">
        <v>1038</v>
      </c>
      <c r="C6" s="114">
        <f>SUM(D6:AC6)</f>
        <v>10257.740372771326</v>
      </c>
      <c r="D6" s="114">
        <f t="shared" ref="D6:K6" si="1">SUMIF($G$28:$G$35,D4,INDEX($F$28:$F$35,0))</f>
        <v>0</v>
      </c>
      <c r="E6" s="114">
        <f t="shared" si="1"/>
        <v>1944</v>
      </c>
      <c r="F6" s="114">
        <f t="shared" si="1"/>
        <v>0</v>
      </c>
      <c r="G6" s="114">
        <f t="shared" si="1"/>
        <v>0</v>
      </c>
      <c r="H6" s="114">
        <f t="shared" si="1"/>
        <v>0</v>
      </c>
      <c r="I6" s="114">
        <f t="shared" si="1"/>
        <v>0</v>
      </c>
      <c r="J6" s="114">
        <f t="shared" si="1"/>
        <v>3077</v>
      </c>
      <c r="K6" s="114">
        <f t="shared" si="1"/>
        <v>0</v>
      </c>
      <c r="L6" s="114">
        <f t="shared" ref="L6:AC6" si="2">SUMIF($G$25:$G$35,L4,INDEX($F$25:$F$35,0))</f>
        <v>0</v>
      </c>
      <c r="M6" s="114">
        <f t="shared" si="2"/>
        <v>0</v>
      </c>
      <c r="N6" s="114">
        <f t="shared" si="2"/>
        <v>0</v>
      </c>
      <c r="O6" s="114">
        <f t="shared" si="2"/>
        <v>0</v>
      </c>
      <c r="P6" s="114">
        <f t="shared" si="2"/>
        <v>0</v>
      </c>
      <c r="Q6" s="114">
        <f t="shared" si="2"/>
        <v>2127.7403727713267</v>
      </c>
      <c r="R6" s="114">
        <f t="shared" si="2"/>
        <v>0</v>
      </c>
      <c r="S6" s="114">
        <f t="shared" si="2"/>
        <v>1225</v>
      </c>
      <c r="T6" s="114">
        <f t="shared" si="2"/>
        <v>0</v>
      </c>
      <c r="U6" s="114">
        <f t="shared" si="2"/>
        <v>0</v>
      </c>
      <c r="V6" s="114">
        <f t="shared" si="2"/>
        <v>108</v>
      </c>
      <c r="W6" s="114">
        <f t="shared" si="2"/>
        <v>0</v>
      </c>
      <c r="X6" s="114">
        <f t="shared" si="2"/>
        <v>0</v>
      </c>
      <c r="Y6" s="114">
        <f t="shared" si="2"/>
        <v>0</v>
      </c>
      <c r="Z6" s="114">
        <f t="shared" si="2"/>
        <v>0</v>
      </c>
      <c r="AA6" s="114">
        <f t="shared" si="2"/>
        <v>1776</v>
      </c>
      <c r="AB6" s="114">
        <f t="shared" si="2"/>
        <v>0</v>
      </c>
      <c r="AC6" s="114">
        <f t="shared" si="2"/>
        <v>0</v>
      </c>
      <c r="AD6" s="114">
        <f>C6</f>
        <v>10257.740372771326</v>
      </c>
    </row>
    <row r="7" spans="2:30" s="41" customFormat="1"/>
    <row r="8" spans="2:30" s="41" customFormat="1"/>
    <row r="9" spans="2:30">
      <c r="B9" s="1"/>
      <c r="C9" s="41"/>
      <c r="D9" s="41"/>
      <c r="E9" s="41"/>
      <c r="F9" s="41"/>
      <c r="G9" s="41"/>
      <c r="H9" s="41"/>
      <c r="I9" s="41"/>
      <c r="J9" s="41"/>
      <c r="K9" s="41"/>
      <c r="L9" s="41"/>
      <c r="M9" s="41"/>
    </row>
    <row r="10" spans="2:30">
      <c r="B10" s="1" t="s">
        <v>1032</v>
      </c>
      <c r="I10" s="41"/>
      <c r="J10" s="41"/>
      <c r="K10" s="41"/>
      <c r="L10" s="41"/>
      <c r="M10" s="41"/>
    </row>
    <row r="11" spans="2:30" s="41" customFormat="1" ht="60">
      <c r="B11" s="115" t="s">
        <v>1035</v>
      </c>
      <c r="C11" s="115" t="s">
        <v>974</v>
      </c>
      <c r="D11" s="115" t="s">
        <v>973</v>
      </c>
      <c r="E11" s="87" t="s">
        <v>972</v>
      </c>
      <c r="F11" s="87" t="s">
        <v>971</v>
      </c>
      <c r="G11" s="87" t="s">
        <v>1043</v>
      </c>
      <c r="H11" s="87" t="s">
        <v>1044</v>
      </c>
    </row>
    <row r="12" spans="2:30" s="41" customFormat="1" ht="15">
      <c r="B12" s="121" t="s">
        <v>988</v>
      </c>
      <c r="C12" s="116" t="s">
        <v>970</v>
      </c>
      <c r="D12" s="116" t="s">
        <v>959</v>
      </c>
      <c r="E12" s="86">
        <v>266.57523809523809</v>
      </c>
      <c r="F12" s="86">
        <v>5468.1085769142855</v>
      </c>
      <c r="G12" s="117" t="s">
        <v>434</v>
      </c>
      <c r="H12"/>
    </row>
    <row r="13" spans="2:30" s="41" customFormat="1" ht="16.5" customHeight="1">
      <c r="B13" s="121" t="s">
        <v>989</v>
      </c>
      <c r="C13" s="116" t="s">
        <v>969</v>
      </c>
      <c r="D13" s="116" t="s">
        <v>959</v>
      </c>
      <c r="E13" s="86">
        <v>210.45841269841262</v>
      </c>
      <c r="F13" s="86">
        <v>4317.0155629714272</v>
      </c>
      <c r="G13" s="117" t="s">
        <v>450</v>
      </c>
      <c r="H13"/>
    </row>
    <row r="14" spans="2:30" s="41" customFormat="1" ht="15">
      <c r="B14" s="121"/>
      <c r="C14" s="116" t="s">
        <v>968</v>
      </c>
      <c r="D14" s="116" t="s">
        <v>959</v>
      </c>
      <c r="E14" s="86">
        <v>1162.3579591836751</v>
      </c>
      <c r="F14" s="86">
        <v>23842.797896277589</v>
      </c>
      <c r="G14" s="118" t="s">
        <v>1033</v>
      </c>
      <c r="H14" s="93" t="s">
        <v>445</v>
      </c>
    </row>
    <row r="15" spans="2:30" s="41" customFormat="1" ht="15" customHeight="1">
      <c r="B15" s="180" t="s">
        <v>999</v>
      </c>
      <c r="C15" s="116" t="s">
        <v>967</v>
      </c>
      <c r="D15" s="116" t="s">
        <v>959</v>
      </c>
      <c r="E15" s="86">
        <v>188.45078282828283</v>
      </c>
      <c r="F15" s="86">
        <v>3865.5853757181821</v>
      </c>
      <c r="G15" s="119" t="s">
        <v>434</v>
      </c>
      <c r="H15"/>
    </row>
    <row r="16" spans="2:30" s="41" customFormat="1" ht="15">
      <c r="B16" s="181"/>
      <c r="C16" s="116" t="s">
        <v>966</v>
      </c>
      <c r="D16" s="116" t="s">
        <v>959</v>
      </c>
      <c r="E16" s="86">
        <v>206.69695916165827</v>
      </c>
      <c r="F16" s="86">
        <v>4239.858972985965</v>
      </c>
      <c r="G16" s="117" t="s">
        <v>434</v>
      </c>
      <c r="H16"/>
    </row>
    <row r="17" spans="2:21" ht="15">
      <c r="B17" s="121"/>
      <c r="C17" s="116" t="s">
        <v>965</v>
      </c>
      <c r="D17" s="116" t="s">
        <v>959</v>
      </c>
      <c r="E17" s="146">
        <v>217.18108995210142</v>
      </c>
      <c r="F17" s="146">
        <v>4454.9140767770832</v>
      </c>
      <c r="G17" s="118" t="s">
        <v>1033</v>
      </c>
      <c r="H17" s="93" t="s">
        <v>451</v>
      </c>
      <c r="I17" s="41"/>
      <c r="J17" s="41"/>
      <c r="K17" s="41"/>
      <c r="L17" s="41"/>
      <c r="M17" s="41"/>
      <c r="N17" s="41"/>
      <c r="O17" s="41"/>
      <c r="P17" s="41"/>
    </row>
    <row r="18" spans="2:21" ht="48" customHeight="1">
      <c r="B18" s="121" t="s">
        <v>987</v>
      </c>
      <c r="C18" s="116" t="s">
        <v>964</v>
      </c>
      <c r="D18" s="116" t="s">
        <v>959</v>
      </c>
      <c r="E18" s="146">
        <v>342.34666666666601</v>
      </c>
      <c r="F18" s="146">
        <v>7022.3654591999866</v>
      </c>
      <c r="G18" s="117" t="s">
        <v>434</v>
      </c>
      <c r="J18" s="41"/>
      <c r="K18" s="41"/>
      <c r="L18" s="41"/>
      <c r="M18" s="41"/>
      <c r="N18" s="41"/>
      <c r="O18" s="41"/>
      <c r="P18" s="41"/>
    </row>
    <row r="19" spans="2:21" ht="15" customHeight="1">
      <c r="B19" s="180" t="s">
        <v>993</v>
      </c>
      <c r="C19" s="116" t="s">
        <v>963</v>
      </c>
      <c r="D19" s="116" t="s">
        <v>959</v>
      </c>
      <c r="E19" s="146">
        <v>186.57015873015874</v>
      </c>
      <c r="F19" s="146">
        <v>3827.0091867428573</v>
      </c>
      <c r="G19" s="117" t="s">
        <v>446</v>
      </c>
      <c r="J19" s="41"/>
      <c r="K19" s="41"/>
      <c r="L19" s="41"/>
      <c r="M19" s="41"/>
      <c r="N19" s="41"/>
      <c r="O19" s="41"/>
      <c r="P19" s="41"/>
    </row>
    <row r="20" spans="2:21" ht="16.5" customHeight="1">
      <c r="B20" s="181"/>
      <c r="C20" s="116" t="s">
        <v>962</v>
      </c>
      <c r="D20" s="116" t="s">
        <v>959</v>
      </c>
      <c r="E20" s="146">
        <v>429.08000000000106</v>
      </c>
      <c r="F20" s="146">
        <v>8801.4777552000232</v>
      </c>
      <c r="G20" s="118" t="s">
        <v>1033</v>
      </c>
      <c r="H20" s="93" t="s">
        <v>446</v>
      </c>
      <c r="J20" s="41"/>
      <c r="K20" s="41"/>
      <c r="L20" s="41"/>
      <c r="M20" s="41"/>
      <c r="N20" s="41"/>
      <c r="O20" s="41"/>
      <c r="P20" s="41"/>
    </row>
    <row r="21" spans="2:21" ht="15">
      <c r="B21" s="121" t="s">
        <v>992</v>
      </c>
      <c r="C21" s="116" t="s">
        <v>961</v>
      </c>
      <c r="D21" s="116" t="s">
        <v>959</v>
      </c>
      <c r="E21" s="146">
        <v>188.66894409937888</v>
      </c>
      <c r="F21" s="146">
        <v>3870.0603957018634</v>
      </c>
      <c r="G21" s="117" t="s">
        <v>446</v>
      </c>
      <c r="J21" s="41"/>
      <c r="K21" s="41"/>
      <c r="L21" s="41"/>
      <c r="M21" s="41"/>
      <c r="N21" s="41"/>
      <c r="O21" s="41"/>
      <c r="P21" s="41"/>
    </row>
    <row r="22" spans="2:21" ht="15" customHeight="1">
      <c r="B22" s="121"/>
      <c r="C22" s="116" t="s">
        <v>960</v>
      </c>
      <c r="D22" s="116" t="s">
        <v>959</v>
      </c>
      <c r="E22" s="146">
        <v>196.99111111111114</v>
      </c>
      <c r="F22" s="146">
        <v>4040.7683472000003</v>
      </c>
      <c r="G22" s="118" t="s">
        <v>1033</v>
      </c>
      <c r="H22" s="93" t="s">
        <v>434</v>
      </c>
      <c r="J22" s="41"/>
      <c r="K22" s="41"/>
      <c r="L22" s="41"/>
      <c r="M22" s="41"/>
      <c r="N22" s="41"/>
      <c r="O22" s="41"/>
      <c r="P22" s="41"/>
      <c r="Q22" s="41"/>
      <c r="R22" s="41"/>
      <c r="T22" s="41"/>
    </row>
    <row r="23" spans="2:21" ht="15">
      <c r="B23" s="123" t="s">
        <v>1025</v>
      </c>
      <c r="C23" s="116" t="s">
        <v>1001</v>
      </c>
      <c r="D23" s="116" t="s">
        <v>959</v>
      </c>
      <c r="E23" s="146"/>
      <c r="F23" s="146">
        <v>822</v>
      </c>
      <c r="G23" s="121" t="s">
        <v>434</v>
      </c>
      <c r="H23" s="41"/>
      <c r="L23" s="41"/>
      <c r="M23" s="41"/>
      <c r="N23" s="41"/>
      <c r="O23" s="41"/>
      <c r="P23" s="41"/>
      <c r="Q23" s="41"/>
      <c r="R23" s="41"/>
    </row>
    <row r="24" spans="2:21" ht="15">
      <c r="B24" s="123" t="s">
        <v>1030</v>
      </c>
      <c r="C24" s="116" t="s">
        <v>1006</v>
      </c>
      <c r="D24" s="116" t="s">
        <v>959</v>
      </c>
      <c r="E24" s="146"/>
      <c r="F24" s="146">
        <v>7227</v>
      </c>
      <c r="G24" s="121" t="s">
        <v>434</v>
      </c>
    </row>
    <row r="25" spans="2:21" s="41" customFormat="1" ht="15" customHeight="1">
      <c r="B25" s="145" t="s">
        <v>991</v>
      </c>
      <c r="C25" s="148" t="s">
        <v>1000</v>
      </c>
      <c r="D25" s="148" t="s">
        <v>955</v>
      </c>
      <c r="E25" s="147"/>
      <c r="F25" s="147">
        <v>2430</v>
      </c>
      <c r="G25" s="121" t="s">
        <v>440</v>
      </c>
      <c r="H25" s="93"/>
    </row>
    <row r="26" spans="2:21" ht="15">
      <c r="B26" s="121" t="s">
        <v>990</v>
      </c>
      <c r="C26" s="148" t="s">
        <v>956</v>
      </c>
      <c r="D26" s="148" t="s">
        <v>955</v>
      </c>
      <c r="E26" s="84">
        <v>34.791517018356608</v>
      </c>
      <c r="F26" s="84">
        <v>1097.1852806908939</v>
      </c>
      <c r="G26" s="117" t="s">
        <v>434</v>
      </c>
      <c r="J26" s="41"/>
      <c r="K26" s="41"/>
      <c r="L26" s="41"/>
      <c r="M26" s="41"/>
      <c r="N26" s="41"/>
      <c r="O26" s="41"/>
      <c r="P26" s="41"/>
      <c r="Q26" s="41"/>
      <c r="R26" s="41"/>
      <c r="T26" s="41"/>
    </row>
    <row r="27" spans="2:21" ht="15">
      <c r="B27" s="145" t="s">
        <v>1052</v>
      </c>
      <c r="C27" s="148" t="s">
        <v>1024</v>
      </c>
      <c r="D27" s="148" t="s">
        <v>955</v>
      </c>
      <c r="E27" s="147">
        <v>14</v>
      </c>
      <c r="F27" s="147">
        <f>(E27/E26)*F26</f>
        <v>441.50399999999996</v>
      </c>
      <c r="G27" s="122" t="s">
        <v>440</v>
      </c>
      <c r="H27" s="129"/>
      <c r="I27" s="1" t="s">
        <v>1035</v>
      </c>
      <c r="J27" s="1" t="s">
        <v>1034</v>
      </c>
      <c r="K27" s="41"/>
      <c r="L27" s="41"/>
      <c r="M27" s="41"/>
      <c r="N27" s="41"/>
      <c r="O27" s="41"/>
      <c r="P27" s="41"/>
      <c r="Q27" s="41"/>
      <c r="R27" s="41"/>
      <c r="S27" s="41"/>
    </row>
    <row r="28" spans="2:21" ht="15">
      <c r="B28" s="121" t="s">
        <v>986</v>
      </c>
      <c r="C28" s="124" t="s">
        <v>995</v>
      </c>
      <c r="D28" s="125" t="s">
        <v>1040</v>
      </c>
      <c r="E28" s="126">
        <f>I28*$J$28</f>
        <v>63</v>
      </c>
      <c r="F28" s="127">
        <f>108*I28</f>
        <v>1944</v>
      </c>
      <c r="G28" s="118" t="s">
        <v>434</v>
      </c>
      <c r="H28" s="130"/>
      <c r="I28">
        <v>18</v>
      </c>
      <c r="J28">
        <v>3.5</v>
      </c>
      <c r="L28" s="41"/>
      <c r="M28" s="41"/>
      <c r="N28" s="41"/>
      <c r="O28" s="41"/>
      <c r="P28" s="41"/>
      <c r="Q28" s="41"/>
      <c r="R28" s="41"/>
      <c r="S28" s="41"/>
    </row>
    <row r="29" spans="2:21" ht="15">
      <c r="B29" s="121" t="s">
        <v>994</v>
      </c>
      <c r="C29" s="124" t="s">
        <v>997</v>
      </c>
      <c r="D29" s="125" t="s">
        <v>1040</v>
      </c>
      <c r="E29" s="126">
        <f t="shared" ref="E29:E30" si="3">I29*$J$28</f>
        <v>3.5</v>
      </c>
      <c r="F29" s="127">
        <f t="shared" ref="F29:F30" si="4">108*I29</f>
        <v>108</v>
      </c>
      <c r="G29" s="118" t="s">
        <v>1042</v>
      </c>
      <c r="H29" s="130"/>
      <c r="I29">
        <v>1</v>
      </c>
      <c r="L29" s="41"/>
      <c r="M29" s="41"/>
      <c r="N29" s="41"/>
      <c r="O29" s="41"/>
      <c r="P29" s="41"/>
      <c r="Q29" s="41"/>
      <c r="R29" s="41"/>
      <c r="S29" s="41"/>
    </row>
    <row r="30" spans="2:21" ht="15">
      <c r="B30" s="121" t="s">
        <v>996</v>
      </c>
      <c r="C30" s="124" t="s">
        <v>998</v>
      </c>
      <c r="D30" s="125" t="s">
        <v>1040</v>
      </c>
      <c r="E30" s="126">
        <f t="shared" si="3"/>
        <v>3.5</v>
      </c>
      <c r="F30" s="127">
        <f t="shared" si="4"/>
        <v>108</v>
      </c>
      <c r="G30" s="118" t="s">
        <v>451</v>
      </c>
      <c r="H30" s="130"/>
      <c r="I30">
        <v>1</v>
      </c>
      <c r="L30" s="41"/>
      <c r="M30" s="41"/>
      <c r="N30" s="41"/>
      <c r="O30" s="41"/>
      <c r="P30" s="41"/>
      <c r="Q30" s="41"/>
      <c r="R30" s="41"/>
      <c r="S30" s="41"/>
      <c r="T30" s="41"/>
    </row>
    <row r="31" spans="2:21" ht="15">
      <c r="B31" s="121" t="s">
        <v>1026</v>
      </c>
      <c r="C31" s="128" t="s">
        <v>1002</v>
      </c>
      <c r="D31" s="144" t="s">
        <v>1050</v>
      </c>
      <c r="E31" s="128"/>
      <c r="F31" s="128">
        <v>612</v>
      </c>
      <c r="G31" s="121" t="s">
        <v>439</v>
      </c>
      <c r="L31" s="41"/>
      <c r="M31" s="41"/>
      <c r="N31" s="41"/>
      <c r="O31" s="41"/>
      <c r="P31" s="41"/>
      <c r="Q31" s="41"/>
      <c r="R31" s="41"/>
      <c r="S31" s="41"/>
      <c r="T31" s="41"/>
      <c r="U31" s="41"/>
    </row>
    <row r="32" spans="2:21" ht="15">
      <c r="B32" s="123" t="s">
        <v>1027</v>
      </c>
      <c r="C32" s="128" t="s">
        <v>1003</v>
      </c>
      <c r="D32" s="144" t="s">
        <v>1051</v>
      </c>
      <c r="E32" s="128"/>
      <c r="F32" s="128">
        <v>1776</v>
      </c>
      <c r="G32" s="121" t="s">
        <v>456</v>
      </c>
      <c r="L32" s="41"/>
      <c r="M32" s="41"/>
      <c r="N32" s="41"/>
      <c r="O32" s="41"/>
      <c r="P32" s="41"/>
      <c r="Q32" s="41"/>
      <c r="R32" s="41"/>
      <c r="S32" s="41"/>
      <c r="T32" s="41"/>
      <c r="U32" s="41"/>
    </row>
    <row r="33" spans="2:21" ht="15">
      <c r="B33" s="121" t="s">
        <v>1028</v>
      </c>
      <c r="C33" s="128" t="s">
        <v>1004</v>
      </c>
      <c r="D33" s="144" t="s">
        <v>1051</v>
      </c>
      <c r="E33" s="128"/>
      <c r="F33" s="128">
        <v>1225</v>
      </c>
      <c r="G33" s="121" t="s">
        <v>448</v>
      </c>
      <c r="L33" s="41"/>
      <c r="M33" s="41"/>
      <c r="N33" s="41"/>
      <c r="O33" s="41"/>
      <c r="P33" s="41"/>
      <c r="Q33" s="41"/>
      <c r="R33" s="41"/>
      <c r="S33" s="41"/>
      <c r="T33" s="41"/>
      <c r="U33" s="41"/>
    </row>
    <row r="34" spans="2:21" ht="15">
      <c r="B34" s="123" t="s">
        <v>1029</v>
      </c>
      <c r="C34" s="128" t="s">
        <v>1005</v>
      </c>
      <c r="D34" s="144" t="s">
        <v>1051</v>
      </c>
      <c r="E34" s="128"/>
      <c r="F34" s="128">
        <v>2465</v>
      </c>
      <c r="G34" s="121" t="s">
        <v>439</v>
      </c>
      <c r="L34" s="41"/>
      <c r="M34" s="41"/>
      <c r="N34" s="41"/>
      <c r="O34" s="41"/>
      <c r="P34" s="41"/>
      <c r="Q34" s="41"/>
      <c r="R34" s="41"/>
      <c r="S34" s="41"/>
      <c r="T34" s="41"/>
      <c r="U34" s="41"/>
    </row>
    <row r="35" spans="2:21" ht="15">
      <c r="B35" s="121" t="s">
        <v>1031</v>
      </c>
      <c r="C35" s="120" t="s">
        <v>958</v>
      </c>
      <c r="D35" s="120" t="s">
        <v>957</v>
      </c>
      <c r="E35" s="85">
        <v>67.470204616036483</v>
      </c>
      <c r="F35" s="85">
        <v>2127.7403727713267</v>
      </c>
      <c r="G35" s="117" t="s">
        <v>446</v>
      </c>
      <c r="L35" s="41"/>
      <c r="M35" s="41"/>
      <c r="N35" s="41"/>
      <c r="O35" s="41"/>
      <c r="P35" s="41"/>
      <c r="Q35" s="41"/>
      <c r="R35" s="41"/>
      <c r="S35" s="41"/>
      <c r="T35" s="41"/>
      <c r="U35" s="41"/>
    </row>
    <row r="36" spans="2:21">
      <c r="F36" s="41"/>
      <c r="L36" s="41"/>
      <c r="M36" s="41"/>
      <c r="N36" s="41"/>
      <c r="O36" s="41"/>
      <c r="P36" s="41"/>
      <c r="Q36" s="41"/>
      <c r="R36" s="41"/>
      <c r="S36" s="41"/>
      <c r="T36" s="41"/>
      <c r="U36" s="41"/>
    </row>
    <row r="37" spans="2:21">
      <c r="L37" s="41"/>
      <c r="M37" s="41"/>
      <c r="N37" s="41"/>
      <c r="O37" s="41"/>
      <c r="P37" s="41"/>
      <c r="Q37" s="41"/>
      <c r="R37" s="41"/>
      <c r="S37" s="41"/>
      <c r="T37" s="41"/>
      <c r="U37" s="41"/>
    </row>
    <row r="38" spans="2:21">
      <c r="L38" s="41"/>
      <c r="M38" s="41"/>
      <c r="N38" s="41"/>
      <c r="O38" s="41"/>
      <c r="P38" s="41"/>
      <c r="Q38" s="41"/>
      <c r="R38" s="41"/>
      <c r="S38" s="41"/>
      <c r="T38" s="41"/>
      <c r="U38" s="41"/>
    </row>
    <row r="39" spans="2:21">
      <c r="L39" s="41"/>
      <c r="M39" s="41"/>
      <c r="N39" s="41"/>
      <c r="O39" s="41"/>
      <c r="P39" s="41"/>
      <c r="Q39" s="41"/>
      <c r="R39" s="41"/>
      <c r="S39" s="41"/>
      <c r="T39" s="41"/>
      <c r="U39" s="41"/>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4"/>
  <sheetViews>
    <sheetView tabSelected="1" zoomScale="80" zoomScaleNormal="80" workbookViewId="0">
      <selection activeCell="AR30" sqref="AR30"/>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s="41" customFormat="1">
      <c r="A6" s="22"/>
      <c r="C6" s="22"/>
    </row>
    <row r="7" spans="1:63" s="41" customFormat="1" ht="15">
      <c r="D7" s="182" t="s">
        <v>1066</v>
      </c>
      <c r="E7" s="182"/>
      <c r="AI7" s="182" t="s">
        <v>1067</v>
      </c>
      <c r="AJ7" s="182"/>
    </row>
    <row r="8" spans="1:63" s="41" customFormat="1" ht="15">
      <c r="C8" s="161" t="s">
        <v>0</v>
      </c>
      <c r="D8" s="161" t="s">
        <v>476</v>
      </c>
      <c r="E8" s="161" t="s">
        <v>460</v>
      </c>
      <c r="F8" s="161" t="s">
        <v>433</v>
      </c>
      <c r="G8" s="161" t="s">
        <v>434</v>
      </c>
      <c r="H8" s="161" t="s">
        <v>435</v>
      </c>
      <c r="I8" s="161" t="s">
        <v>436</v>
      </c>
      <c r="J8" s="161" t="s">
        <v>437</v>
      </c>
      <c r="K8" s="161" t="s">
        <v>438</v>
      </c>
      <c r="L8" s="161" t="s">
        <v>439</v>
      </c>
      <c r="M8" s="161" t="s">
        <v>440</v>
      </c>
      <c r="N8" s="161" t="s">
        <v>441</v>
      </c>
      <c r="O8" s="161" t="s">
        <v>442</v>
      </c>
      <c r="P8" s="161" t="s">
        <v>443</v>
      </c>
      <c r="Q8" s="161" t="s">
        <v>444</v>
      </c>
      <c r="R8" s="161" t="s">
        <v>445</v>
      </c>
      <c r="S8" s="161" t="s">
        <v>446</v>
      </c>
      <c r="T8" s="161" t="s">
        <v>447</v>
      </c>
      <c r="U8" s="161" t="s">
        <v>448</v>
      </c>
      <c r="V8" s="161" t="s">
        <v>449</v>
      </c>
      <c r="W8" s="161" t="s">
        <v>450</v>
      </c>
      <c r="X8" s="161" t="s">
        <v>451</v>
      </c>
      <c r="Y8" s="161" t="s">
        <v>452</v>
      </c>
      <c r="Z8" s="161" t="s">
        <v>453</v>
      </c>
      <c r="AA8" s="161" t="s">
        <v>454</v>
      </c>
      <c r="AB8" s="161" t="s">
        <v>455</v>
      </c>
      <c r="AC8" s="161" t="s">
        <v>456</v>
      </c>
      <c r="AD8" s="161" t="s">
        <v>457</v>
      </c>
      <c r="AE8" s="161" t="s">
        <v>458</v>
      </c>
      <c r="AF8" s="161" t="s">
        <v>463</v>
      </c>
      <c r="AH8" s="161" t="s">
        <v>0</v>
      </c>
      <c r="AI8" s="161" t="s">
        <v>476</v>
      </c>
      <c r="AJ8" s="161" t="s">
        <v>460</v>
      </c>
      <c r="AK8" s="161" t="s">
        <v>433</v>
      </c>
      <c r="AL8" s="161" t="s">
        <v>434</v>
      </c>
      <c r="AM8" s="161" t="s">
        <v>435</v>
      </c>
      <c r="AN8" s="161" t="s">
        <v>436</v>
      </c>
      <c r="AO8" s="161" t="s">
        <v>437</v>
      </c>
      <c r="AP8" s="161" t="s">
        <v>438</v>
      </c>
      <c r="AQ8" s="161" t="s">
        <v>439</v>
      </c>
      <c r="AR8" s="161" t="s">
        <v>440</v>
      </c>
      <c r="AS8" s="161" t="s">
        <v>441</v>
      </c>
      <c r="AT8" s="161" t="s">
        <v>442</v>
      </c>
      <c r="AU8" s="161" t="s">
        <v>443</v>
      </c>
      <c r="AV8" s="161" t="s">
        <v>444</v>
      </c>
      <c r="AW8" s="161" t="s">
        <v>445</v>
      </c>
      <c r="AX8" s="161" t="s">
        <v>446</v>
      </c>
      <c r="AY8" s="161" t="s">
        <v>447</v>
      </c>
      <c r="AZ8" s="161" t="s">
        <v>448</v>
      </c>
      <c r="BA8" s="161" t="s">
        <v>449</v>
      </c>
      <c r="BB8" s="161" t="s">
        <v>450</v>
      </c>
      <c r="BC8" s="161" t="s">
        <v>451</v>
      </c>
      <c r="BD8" s="161" t="s">
        <v>452</v>
      </c>
      <c r="BE8" s="161" t="s">
        <v>453</v>
      </c>
      <c r="BF8" s="161" t="s">
        <v>454</v>
      </c>
      <c r="BG8" s="161" t="s">
        <v>455</v>
      </c>
      <c r="BH8" s="161" t="s">
        <v>456</v>
      </c>
      <c r="BI8" s="161" t="s">
        <v>457</v>
      </c>
      <c r="BJ8" s="161" t="s">
        <v>458</v>
      </c>
      <c r="BK8" s="161" t="s">
        <v>463</v>
      </c>
    </row>
    <row r="9" spans="1:63" s="41" customFormat="1">
      <c r="A9" s="22"/>
      <c r="C9" s="155" t="s">
        <v>465</v>
      </c>
      <c r="D9" s="155" t="s">
        <v>1056</v>
      </c>
      <c r="E9" s="162">
        <v>0.61361805337652753</v>
      </c>
      <c r="F9" s="156">
        <v>0.6945736434108527</v>
      </c>
      <c r="G9" s="156">
        <v>0.57412331029078389</v>
      </c>
      <c r="H9" s="156">
        <v>0.73369239976062239</v>
      </c>
      <c r="I9" s="156">
        <v>0.76045197740112991</v>
      </c>
      <c r="J9" s="156">
        <v>0.59503105590062111</v>
      </c>
      <c r="K9" s="156">
        <v>0.88073394495412849</v>
      </c>
      <c r="L9" s="156">
        <v>0.81102056655025223</v>
      </c>
      <c r="M9" s="156">
        <v>0.6209535020600353</v>
      </c>
      <c r="N9" s="156">
        <v>0.77865612648221338</v>
      </c>
      <c r="O9" s="156">
        <v>0.47006369426751593</v>
      </c>
      <c r="P9" s="156">
        <v>0.73553719008264462</v>
      </c>
      <c r="Q9" s="156">
        <v>0.7128607053794086</v>
      </c>
      <c r="R9" s="156">
        <v>0.74453941120607792</v>
      </c>
      <c r="S9" s="156">
        <v>0.6833764553686934</v>
      </c>
      <c r="T9" s="156">
        <v>0.64555984555984558</v>
      </c>
      <c r="U9" s="156">
        <v>0.59628957451099007</v>
      </c>
      <c r="V9" s="156">
        <v>0.77071823204419887</v>
      </c>
      <c r="W9" s="156">
        <v>0.6481279534714649</v>
      </c>
      <c r="X9" s="156">
        <v>0.56522659889877169</v>
      </c>
      <c r="Y9" s="156">
        <v>0.74045801526717558</v>
      </c>
      <c r="Z9" s="156">
        <v>0.7182795698924731</v>
      </c>
      <c r="AA9" s="156">
        <v>0.810126582278481</v>
      </c>
      <c r="AB9" s="156">
        <v>0.67241379310344829</v>
      </c>
      <c r="AC9" s="156">
        <v>0.77777777777777779</v>
      </c>
      <c r="AD9" s="156">
        <v>0.54545454545454541</v>
      </c>
      <c r="AE9" s="156">
        <v>0.85989010989010994</v>
      </c>
      <c r="AF9" s="156">
        <f>E9</f>
        <v>0.61361805337652753</v>
      </c>
      <c r="AH9" s="155" t="s">
        <v>465</v>
      </c>
      <c r="AI9" s="155" t="s">
        <v>1056</v>
      </c>
      <c r="AJ9" s="162">
        <v>5</v>
      </c>
      <c r="AK9" s="162">
        <v>5</v>
      </c>
      <c r="AL9" s="162">
        <v>5</v>
      </c>
      <c r="AM9" s="162">
        <v>5</v>
      </c>
      <c r="AN9" s="162">
        <v>5</v>
      </c>
      <c r="AO9" s="162">
        <v>5</v>
      </c>
      <c r="AP9" s="162">
        <v>5</v>
      </c>
      <c r="AQ9" s="162">
        <v>5</v>
      </c>
      <c r="AR9" s="162">
        <v>5</v>
      </c>
      <c r="AS9" s="162">
        <v>5</v>
      </c>
      <c r="AT9" s="162">
        <v>5</v>
      </c>
      <c r="AU9" s="162">
        <v>5</v>
      </c>
      <c r="AV9" s="162">
        <v>5</v>
      </c>
      <c r="AW9" s="162">
        <v>5</v>
      </c>
      <c r="AX9" s="162">
        <v>5</v>
      </c>
      <c r="AY9" s="162">
        <v>5</v>
      </c>
      <c r="AZ9" s="162">
        <v>5</v>
      </c>
      <c r="BA9" s="162">
        <v>5</v>
      </c>
      <c r="BB9" s="162">
        <v>5</v>
      </c>
      <c r="BC9" s="162">
        <v>5</v>
      </c>
      <c r="BD9" s="162">
        <v>5</v>
      </c>
      <c r="BE9" s="162">
        <v>5</v>
      </c>
      <c r="BF9" s="162">
        <v>5</v>
      </c>
      <c r="BG9" s="162">
        <v>5</v>
      </c>
      <c r="BH9" s="162">
        <v>5</v>
      </c>
      <c r="BI9" s="162">
        <v>5</v>
      </c>
      <c r="BJ9" s="162">
        <v>5</v>
      </c>
      <c r="BK9" s="162">
        <v>5</v>
      </c>
    </row>
    <row r="10" spans="1:63">
      <c r="C10" s="158"/>
      <c r="D10" s="130" t="s">
        <v>1057</v>
      </c>
      <c r="E10" s="159">
        <v>5.1434483577431585E-2</v>
      </c>
      <c r="F10" s="159">
        <v>7.441860465116279E-2</v>
      </c>
      <c r="G10" s="159">
        <v>3.793624583694831E-2</v>
      </c>
      <c r="H10" s="159">
        <v>0.10083782166367444</v>
      </c>
      <c r="I10" s="159">
        <v>8.0225988700564965E-2</v>
      </c>
      <c r="J10" s="159">
        <v>0.1515527950310559</v>
      </c>
      <c r="K10" s="159">
        <v>5.0458715596330278E-2</v>
      </c>
      <c r="L10" s="159">
        <v>6.3639891346526964E-2</v>
      </c>
      <c r="M10" s="159">
        <v>0.12007062978222484</v>
      </c>
      <c r="N10" s="159">
        <v>3.9525691699604744E-2</v>
      </c>
      <c r="O10" s="159">
        <v>3.949044585987261E-2</v>
      </c>
      <c r="P10" s="159">
        <v>9.9173553719008267E-2</v>
      </c>
      <c r="Q10" s="159">
        <v>9.9038118988243676E-2</v>
      </c>
      <c r="R10" s="159">
        <v>7.7872744539411204E-2</v>
      </c>
      <c r="S10" s="159">
        <v>6.241914618369987E-2</v>
      </c>
      <c r="T10" s="159">
        <v>8.4169884169884177E-2</v>
      </c>
      <c r="U10" s="159">
        <v>4.0532365396249243E-2</v>
      </c>
      <c r="V10" s="159">
        <v>7.18232044198895E-2</v>
      </c>
      <c r="W10" s="159">
        <v>6.5067248273355138E-2</v>
      </c>
      <c r="X10" s="159">
        <v>7.4332909783989834E-2</v>
      </c>
      <c r="Y10" s="159">
        <v>8.3969465648854963E-2</v>
      </c>
      <c r="Z10" s="159">
        <v>6.4516129032258063E-2</v>
      </c>
      <c r="AA10" s="159">
        <v>2.5316455696202531E-2</v>
      </c>
      <c r="AB10" s="159">
        <v>3.5919540229885055E-2</v>
      </c>
      <c r="AC10" s="159">
        <v>6.3492063492063489E-2</v>
      </c>
      <c r="AD10" s="159">
        <v>7.0381231671554259E-2</v>
      </c>
      <c r="AE10" s="159">
        <v>6.5934065934065936E-2</v>
      </c>
      <c r="AF10" s="160">
        <f>E10</f>
        <v>5.1434483577431585E-2</v>
      </c>
      <c r="AH10" s="158"/>
      <c r="AI10" s="130" t="s">
        <v>1057</v>
      </c>
      <c r="AJ10" s="159">
        <v>5</v>
      </c>
      <c r="AK10" s="159">
        <v>5</v>
      </c>
      <c r="AL10" s="159">
        <v>5</v>
      </c>
      <c r="AM10" s="159">
        <v>5</v>
      </c>
      <c r="AN10" s="159">
        <v>5</v>
      </c>
      <c r="AO10" s="159">
        <v>5</v>
      </c>
      <c r="AP10" s="159">
        <v>5</v>
      </c>
      <c r="AQ10" s="159">
        <v>5</v>
      </c>
      <c r="AR10" s="159">
        <v>5</v>
      </c>
      <c r="AS10" s="159">
        <v>5</v>
      </c>
      <c r="AT10" s="159">
        <v>5</v>
      </c>
      <c r="AU10" s="159">
        <v>5</v>
      </c>
      <c r="AV10" s="159">
        <v>5</v>
      </c>
      <c r="AW10" s="159">
        <v>5</v>
      </c>
      <c r="AX10" s="159">
        <v>5</v>
      </c>
      <c r="AY10" s="159">
        <v>5</v>
      </c>
      <c r="AZ10" s="159">
        <v>5</v>
      </c>
      <c r="BA10" s="159">
        <v>5</v>
      </c>
      <c r="BB10" s="159">
        <v>5</v>
      </c>
      <c r="BC10" s="159">
        <v>5</v>
      </c>
      <c r="BD10" s="159">
        <v>5</v>
      </c>
      <c r="BE10" s="159">
        <v>5</v>
      </c>
      <c r="BF10" s="159">
        <v>5</v>
      </c>
      <c r="BG10" s="159">
        <v>5</v>
      </c>
      <c r="BH10" s="159">
        <v>5</v>
      </c>
      <c r="BI10" s="159">
        <v>5</v>
      </c>
      <c r="BJ10" s="159">
        <v>5</v>
      </c>
      <c r="BK10" s="159">
        <v>5</v>
      </c>
    </row>
    <row r="11" spans="1:63" s="41" customFormat="1">
      <c r="C11" s="163"/>
      <c r="D11" s="152" t="s">
        <v>1058</v>
      </c>
      <c r="E11" s="153">
        <f>1-(E9+E10)</f>
        <v>0.33494746304604084</v>
      </c>
      <c r="F11" s="153">
        <f t="shared" ref="F11:AE11" si="0">1-(F9+F10)</f>
        <v>0.23100775193798451</v>
      </c>
      <c r="G11" s="153">
        <f t="shared" si="0"/>
        <v>0.38794044387226778</v>
      </c>
      <c r="H11" s="153">
        <f t="shared" si="0"/>
        <v>0.16546977857570311</v>
      </c>
      <c r="I11" s="153">
        <f t="shared" si="0"/>
        <v>0.15932203389830513</v>
      </c>
      <c r="J11" s="153">
        <f t="shared" si="0"/>
        <v>0.25341614906832299</v>
      </c>
      <c r="K11" s="153">
        <f t="shared" si="0"/>
        <v>6.8807339449541205E-2</v>
      </c>
      <c r="L11" s="153">
        <f t="shared" si="0"/>
        <v>0.12533954210322085</v>
      </c>
      <c r="M11" s="153">
        <f t="shared" si="0"/>
        <v>0.25897586815773987</v>
      </c>
      <c r="N11" s="153">
        <f t="shared" si="0"/>
        <v>0.18181818181818188</v>
      </c>
      <c r="O11" s="153">
        <f t="shared" si="0"/>
        <v>0.49044585987261147</v>
      </c>
      <c r="P11" s="153">
        <f t="shared" si="0"/>
        <v>0.16528925619834711</v>
      </c>
      <c r="Q11" s="153">
        <f t="shared" si="0"/>
        <v>0.18810117563234774</v>
      </c>
      <c r="R11" s="153">
        <f t="shared" si="0"/>
        <v>0.17758784425451091</v>
      </c>
      <c r="S11" s="153">
        <f t="shared" si="0"/>
        <v>0.25420439844760678</v>
      </c>
      <c r="T11" s="153">
        <f t="shared" si="0"/>
        <v>0.27027027027027029</v>
      </c>
      <c r="U11" s="153">
        <f t="shared" si="0"/>
        <v>0.36317806009276066</v>
      </c>
      <c r="V11" s="153">
        <f t="shared" si="0"/>
        <v>0.15745856353591159</v>
      </c>
      <c r="W11" s="153">
        <f t="shared" si="0"/>
        <v>0.28680479825518002</v>
      </c>
      <c r="X11" s="153">
        <f t="shared" si="0"/>
        <v>0.36044049131723843</v>
      </c>
      <c r="Y11" s="153">
        <f t="shared" si="0"/>
        <v>0.17557251908396942</v>
      </c>
      <c r="Z11" s="153">
        <f t="shared" si="0"/>
        <v>0.21720430107526889</v>
      </c>
      <c r="AA11" s="153">
        <f t="shared" si="0"/>
        <v>0.16455696202531644</v>
      </c>
      <c r="AB11" s="153">
        <f t="shared" si="0"/>
        <v>0.29166666666666663</v>
      </c>
      <c r="AC11" s="153">
        <f t="shared" si="0"/>
        <v>0.15873015873015872</v>
      </c>
      <c r="AD11" s="153">
        <f t="shared" si="0"/>
        <v>0.38416422287390029</v>
      </c>
      <c r="AE11" s="153">
        <f t="shared" si="0"/>
        <v>7.4175824175824134E-2</v>
      </c>
      <c r="AF11" s="154">
        <f>E11</f>
        <v>0.33494746304604084</v>
      </c>
      <c r="AH11" s="163"/>
      <c r="AI11" s="152" t="s">
        <v>1058</v>
      </c>
      <c r="AJ11" s="153">
        <v>5</v>
      </c>
      <c r="AK11" s="153">
        <v>5</v>
      </c>
      <c r="AL11" s="153">
        <v>5</v>
      </c>
      <c r="AM11" s="153">
        <v>5</v>
      </c>
      <c r="AN11" s="153">
        <v>5</v>
      </c>
      <c r="AO11" s="153">
        <v>5</v>
      </c>
      <c r="AP11" s="153">
        <v>5</v>
      </c>
      <c r="AQ11" s="153">
        <v>5</v>
      </c>
      <c r="AR11" s="153">
        <v>5</v>
      </c>
      <c r="AS11" s="153">
        <v>5</v>
      </c>
      <c r="AT11" s="153">
        <v>5</v>
      </c>
      <c r="AU11" s="153">
        <v>5</v>
      </c>
      <c r="AV11" s="153">
        <v>5</v>
      </c>
      <c r="AW11" s="153">
        <v>5</v>
      </c>
      <c r="AX11" s="153">
        <v>5</v>
      </c>
      <c r="AY11" s="153">
        <v>5</v>
      </c>
      <c r="AZ11" s="153">
        <v>5</v>
      </c>
      <c r="BA11" s="153">
        <v>5</v>
      </c>
      <c r="BB11" s="153">
        <v>5</v>
      </c>
      <c r="BC11" s="153">
        <v>5</v>
      </c>
      <c r="BD11" s="153">
        <v>5</v>
      </c>
      <c r="BE11" s="153">
        <v>5</v>
      </c>
      <c r="BF11" s="153">
        <v>5</v>
      </c>
      <c r="BG11" s="153">
        <v>5</v>
      </c>
      <c r="BH11" s="153">
        <v>5</v>
      </c>
      <c r="BI11" s="153">
        <v>5</v>
      </c>
      <c r="BJ11" s="153">
        <v>5</v>
      </c>
      <c r="BK11" s="153">
        <v>5</v>
      </c>
    </row>
    <row r="12" spans="1:63" s="41" customFormat="1">
      <c r="C12" s="158" t="s">
        <v>466</v>
      </c>
      <c r="D12" s="158" t="s">
        <v>1056</v>
      </c>
      <c r="E12" s="160">
        <v>0.61361805337652753</v>
      </c>
      <c r="F12" s="160">
        <v>0.6945736434108527</v>
      </c>
      <c r="G12" s="160">
        <v>0.57412331029078389</v>
      </c>
      <c r="H12" s="160">
        <v>0.73369239976062239</v>
      </c>
      <c r="I12" s="160">
        <v>0.76045197740112991</v>
      </c>
      <c r="J12" s="160">
        <v>0.59503105590062111</v>
      </c>
      <c r="K12" s="160">
        <v>0.88073394495412849</v>
      </c>
      <c r="L12" s="160">
        <v>0.81102056655025223</v>
      </c>
      <c r="M12" s="160">
        <v>0.6209535020600353</v>
      </c>
      <c r="N12" s="160">
        <v>0.77865612648221338</v>
      </c>
      <c r="O12" s="160">
        <v>0.47006369426751593</v>
      </c>
      <c r="P12" s="160">
        <v>0.73553719008264462</v>
      </c>
      <c r="Q12" s="160">
        <v>0.7128607053794086</v>
      </c>
      <c r="R12" s="160">
        <v>0.74453941120607792</v>
      </c>
      <c r="S12" s="160">
        <v>0.6833764553686934</v>
      </c>
      <c r="T12" s="160">
        <v>0.64555984555984558</v>
      </c>
      <c r="U12" s="160">
        <v>0.59628957451099007</v>
      </c>
      <c r="V12" s="160">
        <v>0.77071823204419887</v>
      </c>
      <c r="W12" s="160">
        <v>0.6481279534714649</v>
      </c>
      <c r="X12" s="160">
        <v>0.56522659889877169</v>
      </c>
      <c r="Y12" s="160">
        <v>0.74045801526717558</v>
      </c>
      <c r="Z12" s="160">
        <v>0.7182795698924731</v>
      </c>
      <c r="AA12" s="160">
        <v>0.810126582278481</v>
      </c>
      <c r="AB12" s="160">
        <v>0.67241379310344829</v>
      </c>
      <c r="AC12" s="160">
        <v>0.77777777777777779</v>
      </c>
      <c r="AD12" s="160">
        <v>0.54545454545454541</v>
      </c>
      <c r="AE12" s="160">
        <v>0.85989010989010994</v>
      </c>
      <c r="AF12" s="160">
        <f t="shared" ref="AF12:AF20" si="1">E12</f>
        <v>0.61361805337652753</v>
      </c>
      <c r="AH12" s="158" t="s">
        <v>466</v>
      </c>
      <c r="AI12" s="158" t="s">
        <v>1056</v>
      </c>
      <c r="AJ12" s="162">
        <v>5</v>
      </c>
      <c r="AK12" s="162">
        <v>5</v>
      </c>
      <c r="AL12" s="162">
        <v>5</v>
      </c>
      <c r="AM12" s="162">
        <v>5</v>
      </c>
      <c r="AN12" s="162">
        <v>5</v>
      </c>
      <c r="AO12" s="162">
        <v>5</v>
      </c>
      <c r="AP12" s="162">
        <v>5</v>
      </c>
      <c r="AQ12" s="162">
        <v>5</v>
      </c>
      <c r="AR12" s="162">
        <v>5</v>
      </c>
      <c r="AS12" s="162">
        <v>5</v>
      </c>
      <c r="AT12" s="162">
        <v>5</v>
      </c>
      <c r="AU12" s="162">
        <v>5</v>
      </c>
      <c r="AV12" s="162">
        <v>5</v>
      </c>
      <c r="AW12" s="162">
        <v>5</v>
      </c>
      <c r="AX12" s="162">
        <v>5</v>
      </c>
      <c r="AY12" s="162">
        <v>5</v>
      </c>
      <c r="AZ12" s="162">
        <v>5</v>
      </c>
      <c r="BA12" s="162">
        <v>5</v>
      </c>
      <c r="BB12" s="162">
        <v>5</v>
      </c>
      <c r="BC12" s="162">
        <v>5</v>
      </c>
      <c r="BD12" s="162">
        <v>5</v>
      </c>
      <c r="BE12" s="162">
        <v>5</v>
      </c>
      <c r="BF12" s="162">
        <v>5</v>
      </c>
      <c r="BG12" s="162">
        <v>5</v>
      </c>
      <c r="BH12" s="162">
        <v>5</v>
      </c>
      <c r="BI12" s="162">
        <v>5</v>
      </c>
      <c r="BJ12" s="162">
        <v>5</v>
      </c>
      <c r="BK12" s="162">
        <v>5</v>
      </c>
    </row>
    <row r="13" spans="1:63" s="41" customFormat="1">
      <c r="C13" s="158"/>
      <c r="D13" s="130" t="s">
        <v>1057</v>
      </c>
      <c r="E13" s="159">
        <v>5.1434483577431585E-2</v>
      </c>
      <c r="F13" s="159">
        <v>7.441860465116279E-2</v>
      </c>
      <c r="G13" s="159">
        <v>3.793624583694831E-2</v>
      </c>
      <c r="H13" s="159">
        <v>0.10083782166367444</v>
      </c>
      <c r="I13" s="159">
        <v>8.0225988700564965E-2</v>
      </c>
      <c r="J13" s="159">
        <v>0.1515527950310559</v>
      </c>
      <c r="K13" s="159">
        <v>5.0458715596330278E-2</v>
      </c>
      <c r="L13" s="159">
        <v>6.3639891346526964E-2</v>
      </c>
      <c r="M13" s="159">
        <v>0.12007062978222484</v>
      </c>
      <c r="N13" s="159">
        <v>3.9525691699604744E-2</v>
      </c>
      <c r="O13" s="159">
        <v>3.949044585987261E-2</v>
      </c>
      <c r="P13" s="159">
        <v>9.9173553719008267E-2</v>
      </c>
      <c r="Q13" s="159">
        <v>9.9038118988243676E-2</v>
      </c>
      <c r="R13" s="159">
        <v>7.7872744539411204E-2</v>
      </c>
      <c r="S13" s="159">
        <v>6.241914618369987E-2</v>
      </c>
      <c r="T13" s="159">
        <v>8.4169884169884177E-2</v>
      </c>
      <c r="U13" s="159">
        <v>4.0532365396249243E-2</v>
      </c>
      <c r="V13" s="159">
        <v>7.18232044198895E-2</v>
      </c>
      <c r="W13" s="159">
        <v>6.5067248273355138E-2</v>
      </c>
      <c r="X13" s="159">
        <v>7.4332909783989834E-2</v>
      </c>
      <c r="Y13" s="159">
        <v>8.3969465648854963E-2</v>
      </c>
      <c r="Z13" s="159">
        <v>6.4516129032258063E-2</v>
      </c>
      <c r="AA13" s="159">
        <v>2.5316455696202531E-2</v>
      </c>
      <c r="AB13" s="159">
        <v>3.5919540229885055E-2</v>
      </c>
      <c r="AC13" s="159">
        <v>6.3492063492063489E-2</v>
      </c>
      <c r="AD13" s="159">
        <v>7.0381231671554259E-2</v>
      </c>
      <c r="AE13" s="159">
        <v>6.5934065934065936E-2</v>
      </c>
      <c r="AF13" s="160">
        <f t="shared" si="1"/>
        <v>5.1434483577431585E-2</v>
      </c>
      <c r="AH13" s="158"/>
      <c r="AI13" s="130" t="s">
        <v>1057</v>
      </c>
      <c r="AJ13" s="159">
        <v>5</v>
      </c>
      <c r="AK13" s="159">
        <v>5</v>
      </c>
      <c r="AL13" s="159">
        <v>5</v>
      </c>
      <c r="AM13" s="159">
        <v>5</v>
      </c>
      <c r="AN13" s="159">
        <v>5</v>
      </c>
      <c r="AO13" s="159">
        <v>5</v>
      </c>
      <c r="AP13" s="159">
        <v>5</v>
      </c>
      <c r="AQ13" s="159">
        <v>5</v>
      </c>
      <c r="AR13" s="159">
        <v>5</v>
      </c>
      <c r="AS13" s="159">
        <v>5</v>
      </c>
      <c r="AT13" s="159">
        <v>5</v>
      </c>
      <c r="AU13" s="159">
        <v>5</v>
      </c>
      <c r="AV13" s="159">
        <v>5</v>
      </c>
      <c r="AW13" s="159">
        <v>5</v>
      </c>
      <c r="AX13" s="159">
        <v>5</v>
      </c>
      <c r="AY13" s="159">
        <v>5</v>
      </c>
      <c r="AZ13" s="159">
        <v>5</v>
      </c>
      <c r="BA13" s="159">
        <v>5</v>
      </c>
      <c r="BB13" s="159">
        <v>5</v>
      </c>
      <c r="BC13" s="159">
        <v>5</v>
      </c>
      <c r="BD13" s="159">
        <v>5</v>
      </c>
      <c r="BE13" s="159">
        <v>5</v>
      </c>
      <c r="BF13" s="159">
        <v>5</v>
      </c>
      <c r="BG13" s="159">
        <v>5</v>
      </c>
      <c r="BH13" s="159">
        <v>5</v>
      </c>
      <c r="BI13" s="159">
        <v>5</v>
      </c>
      <c r="BJ13" s="159">
        <v>5</v>
      </c>
      <c r="BK13" s="159">
        <v>5</v>
      </c>
    </row>
    <row r="14" spans="1:63" s="41" customFormat="1">
      <c r="C14" s="158"/>
      <c r="D14" s="130" t="s">
        <v>1058</v>
      </c>
      <c r="E14" s="159">
        <f>1-(E12+E13)</f>
        <v>0.33494746304604084</v>
      </c>
      <c r="F14" s="159">
        <f t="shared" ref="F14:AE14" si="2">1-(F12+F13)</f>
        <v>0.23100775193798451</v>
      </c>
      <c r="G14" s="159">
        <f t="shared" si="2"/>
        <v>0.38794044387226778</v>
      </c>
      <c r="H14" s="159">
        <f t="shared" si="2"/>
        <v>0.16546977857570311</v>
      </c>
      <c r="I14" s="159">
        <f t="shared" si="2"/>
        <v>0.15932203389830513</v>
      </c>
      <c r="J14" s="159">
        <f t="shared" si="2"/>
        <v>0.25341614906832299</v>
      </c>
      <c r="K14" s="159">
        <f t="shared" si="2"/>
        <v>6.8807339449541205E-2</v>
      </c>
      <c r="L14" s="159">
        <f t="shared" si="2"/>
        <v>0.12533954210322085</v>
      </c>
      <c r="M14" s="159">
        <f t="shared" si="2"/>
        <v>0.25897586815773987</v>
      </c>
      <c r="N14" s="159">
        <f t="shared" si="2"/>
        <v>0.18181818181818188</v>
      </c>
      <c r="O14" s="159">
        <f t="shared" si="2"/>
        <v>0.49044585987261147</v>
      </c>
      <c r="P14" s="159">
        <f t="shared" si="2"/>
        <v>0.16528925619834711</v>
      </c>
      <c r="Q14" s="159">
        <f t="shared" si="2"/>
        <v>0.18810117563234774</v>
      </c>
      <c r="R14" s="159">
        <f t="shared" si="2"/>
        <v>0.17758784425451091</v>
      </c>
      <c r="S14" s="159">
        <f t="shared" si="2"/>
        <v>0.25420439844760678</v>
      </c>
      <c r="T14" s="159">
        <f t="shared" si="2"/>
        <v>0.27027027027027029</v>
      </c>
      <c r="U14" s="159">
        <f t="shared" si="2"/>
        <v>0.36317806009276066</v>
      </c>
      <c r="V14" s="159">
        <f t="shared" si="2"/>
        <v>0.15745856353591159</v>
      </c>
      <c r="W14" s="159">
        <f t="shared" si="2"/>
        <v>0.28680479825518002</v>
      </c>
      <c r="X14" s="159">
        <f t="shared" si="2"/>
        <v>0.36044049131723843</v>
      </c>
      <c r="Y14" s="159">
        <f t="shared" si="2"/>
        <v>0.17557251908396942</v>
      </c>
      <c r="Z14" s="159">
        <f t="shared" si="2"/>
        <v>0.21720430107526889</v>
      </c>
      <c r="AA14" s="159">
        <f t="shared" si="2"/>
        <v>0.16455696202531644</v>
      </c>
      <c r="AB14" s="159">
        <f t="shared" si="2"/>
        <v>0.29166666666666663</v>
      </c>
      <c r="AC14" s="159">
        <f t="shared" si="2"/>
        <v>0.15873015873015872</v>
      </c>
      <c r="AD14" s="159">
        <f t="shared" si="2"/>
        <v>0.38416422287390029</v>
      </c>
      <c r="AE14" s="159">
        <f t="shared" si="2"/>
        <v>7.4175824175824134E-2</v>
      </c>
      <c r="AF14" s="160">
        <f t="shared" si="1"/>
        <v>0.33494746304604084</v>
      </c>
      <c r="AH14" s="158"/>
      <c r="AI14" s="130" t="s">
        <v>1058</v>
      </c>
      <c r="AJ14" s="153">
        <v>5</v>
      </c>
      <c r="AK14" s="153">
        <v>5</v>
      </c>
      <c r="AL14" s="153">
        <v>5</v>
      </c>
      <c r="AM14" s="153">
        <v>5</v>
      </c>
      <c r="AN14" s="153">
        <v>5</v>
      </c>
      <c r="AO14" s="153">
        <v>5</v>
      </c>
      <c r="AP14" s="153">
        <v>5</v>
      </c>
      <c r="AQ14" s="153">
        <v>5</v>
      </c>
      <c r="AR14" s="153">
        <v>5</v>
      </c>
      <c r="AS14" s="153">
        <v>5</v>
      </c>
      <c r="AT14" s="153">
        <v>5</v>
      </c>
      <c r="AU14" s="153">
        <v>5</v>
      </c>
      <c r="AV14" s="153">
        <v>5</v>
      </c>
      <c r="AW14" s="153">
        <v>5</v>
      </c>
      <c r="AX14" s="153">
        <v>5</v>
      </c>
      <c r="AY14" s="153">
        <v>5</v>
      </c>
      <c r="AZ14" s="153">
        <v>5</v>
      </c>
      <c r="BA14" s="153">
        <v>5</v>
      </c>
      <c r="BB14" s="153">
        <v>5</v>
      </c>
      <c r="BC14" s="153">
        <v>5</v>
      </c>
      <c r="BD14" s="153">
        <v>5</v>
      </c>
      <c r="BE14" s="153">
        <v>5</v>
      </c>
      <c r="BF14" s="153">
        <v>5</v>
      </c>
      <c r="BG14" s="153">
        <v>5</v>
      </c>
      <c r="BH14" s="153">
        <v>5</v>
      </c>
      <c r="BI14" s="153">
        <v>5</v>
      </c>
      <c r="BJ14" s="153">
        <v>5</v>
      </c>
      <c r="BK14" s="153">
        <v>5</v>
      </c>
    </row>
    <row r="15" spans="1:63" s="41" customFormat="1">
      <c r="C15" s="155" t="s">
        <v>467</v>
      </c>
      <c r="D15" s="155" t="s">
        <v>1056</v>
      </c>
      <c r="E15" s="156">
        <v>0.67681169552484599</v>
      </c>
      <c r="F15" s="156">
        <v>0.72127417519908987</v>
      </c>
      <c r="G15" s="156">
        <v>0.68827452667814115</v>
      </c>
      <c r="H15" s="156">
        <v>0.65054744525547448</v>
      </c>
      <c r="I15" s="156">
        <v>0.69774011299435024</v>
      </c>
      <c r="J15" s="156">
        <v>0.69097399286078531</v>
      </c>
      <c r="K15" s="156">
        <v>0.64042303172737958</v>
      </c>
      <c r="L15" s="156">
        <v>0.70898229144442071</v>
      </c>
      <c r="M15" s="156">
        <v>0.65239628717560139</v>
      </c>
      <c r="N15" s="156">
        <v>0.71935235158057054</v>
      </c>
      <c r="O15" s="156">
        <v>0.64579256360078274</v>
      </c>
      <c r="P15" s="156">
        <v>0.66745442268737343</v>
      </c>
      <c r="Q15" s="156">
        <v>0.64216928535225548</v>
      </c>
      <c r="R15" s="156">
        <v>0.59632294164668265</v>
      </c>
      <c r="S15" s="156">
        <v>0.68252823840422971</v>
      </c>
      <c r="T15" s="156">
        <v>0.63496341932999611</v>
      </c>
      <c r="U15" s="156">
        <v>0.73918039065492147</v>
      </c>
      <c r="V15" s="156">
        <v>0.77610138805069406</v>
      </c>
      <c r="W15" s="156">
        <v>0.69228627123363962</v>
      </c>
      <c r="X15" s="156">
        <v>0.5828374569370498</v>
      </c>
      <c r="Y15" s="156">
        <v>0.60474308300395252</v>
      </c>
      <c r="Z15" s="156">
        <v>0.64798206278026904</v>
      </c>
      <c r="AA15" s="156">
        <v>0.66276803118908378</v>
      </c>
      <c r="AB15" s="156">
        <v>0.61085450346420322</v>
      </c>
      <c r="AC15" s="156">
        <v>0.68844221105527637</v>
      </c>
      <c r="AD15" s="156">
        <v>0.6504592112371691</v>
      </c>
      <c r="AE15" s="156">
        <v>0.75409836065573765</v>
      </c>
      <c r="AF15" s="156">
        <f t="shared" si="1"/>
        <v>0.67681169552484599</v>
      </c>
      <c r="AH15" s="155" t="s">
        <v>467</v>
      </c>
      <c r="AI15" s="155" t="s">
        <v>1056</v>
      </c>
      <c r="AJ15" s="162">
        <v>5</v>
      </c>
      <c r="AK15" s="162">
        <v>5</v>
      </c>
      <c r="AL15" s="162">
        <v>5</v>
      </c>
      <c r="AM15" s="162">
        <v>5</v>
      </c>
      <c r="AN15" s="162">
        <v>5</v>
      </c>
      <c r="AO15" s="162">
        <v>5</v>
      </c>
      <c r="AP15" s="162">
        <v>5</v>
      </c>
      <c r="AQ15" s="162">
        <v>5</v>
      </c>
      <c r="AR15" s="162">
        <v>5</v>
      </c>
      <c r="AS15" s="162">
        <v>5</v>
      </c>
      <c r="AT15" s="162">
        <v>5</v>
      </c>
      <c r="AU15" s="162">
        <v>5</v>
      </c>
      <c r="AV15" s="162">
        <v>5</v>
      </c>
      <c r="AW15" s="162">
        <v>5</v>
      </c>
      <c r="AX15" s="162">
        <v>5</v>
      </c>
      <c r="AY15" s="162">
        <v>5</v>
      </c>
      <c r="AZ15" s="162">
        <v>5</v>
      </c>
      <c r="BA15" s="162">
        <v>5</v>
      </c>
      <c r="BB15" s="162">
        <v>5</v>
      </c>
      <c r="BC15" s="162">
        <v>5</v>
      </c>
      <c r="BD15" s="162">
        <v>5</v>
      </c>
      <c r="BE15" s="162">
        <v>5</v>
      </c>
      <c r="BF15" s="162">
        <v>5</v>
      </c>
      <c r="BG15" s="162">
        <v>5</v>
      </c>
      <c r="BH15" s="162">
        <v>5</v>
      </c>
      <c r="BI15" s="162">
        <v>5</v>
      </c>
      <c r="BJ15" s="162">
        <v>5</v>
      </c>
      <c r="BK15" s="162">
        <v>5</v>
      </c>
    </row>
    <row r="16" spans="1:63" s="41" customFormat="1">
      <c r="C16" s="158"/>
      <c r="D16" s="130" t="s">
        <v>1057</v>
      </c>
      <c r="E16" s="160">
        <v>0.16871353887503593</v>
      </c>
      <c r="F16" s="160">
        <v>0.14050056882821388</v>
      </c>
      <c r="G16" s="160">
        <v>0.12740963855421686</v>
      </c>
      <c r="H16" s="160">
        <v>0.2127433090024331</v>
      </c>
      <c r="I16" s="160">
        <v>0.17231638418079095</v>
      </c>
      <c r="J16" s="160">
        <v>0.25650178480367158</v>
      </c>
      <c r="K16" s="160">
        <v>0.17156286721504113</v>
      </c>
      <c r="L16" s="160">
        <v>0.16129720503520376</v>
      </c>
      <c r="M16" s="160">
        <v>0.2263686304224285</v>
      </c>
      <c r="N16" s="160">
        <v>0.17887432536622977</v>
      </c>
      <c r="O16" s="160">
        <v>0.15068493150684931</v>
      </c>
      <c r="P16" s="160">
        <v>0.19209993247805537</v>
      </c>
      <c r="Q16" s="160">
        <v>0.26583882412569693</v>
      </c>
      <c r="R16" s="160">
        <v>0.2246203037569944</v>
      </c>
      <c r="S16" s="160">
        <v>0.19334294640711366</v>
      </c>
      <c r="T16" s="160">
        <v>0.18867924528301888</v>
      </c>
      <c r="U16" s="160">
        <v>0.14687859057832248</v>
      </c>
      <c r="V16" s="160">
        <v>0.14393482196741098</v>
      </c>
      <c r="W16" s="160">
        <v>0.19353940406571984</v>
      </c>
      <c r="X16" s="160">
        <v>0.21782023175696838</v>
      </c>
      <c r="Y16" s="160">
        <v>0.30039525691699603</v>
      </c>
      <c r="Z16" s="160">
        <v>0.184304932735426</v>
      </c>
      <c r="AA16" s="160">
        <v>0.1189083820662768</v>
      </c>
      <c r="AB16" s="160">
        <v>0.15242494226327943</v>
      </c>
      <c r="AC16" s="160">
        <v>0.12763819095477386</v>
      </c>
      <c r="AD16" s="160">
        <v>0.20583468395461912</v>
      </c>
      <c r="AE16" s="160">
        <v>7.0257611241217793E-2</v>
      </c>
      <c r="AF16" s="160">
        <f t="shared" si="1"/>
        <v>0.16871353887503593</v>
      </c>
      <c r="AH16" s="158"/>
      <c r="AI16" s="130" t="s">
        <v>1057</v>
      </c>
      <c r="AJ16" s="159">
        <v>5</v>
      </c>
      <c r="AK16" s="159">
        <v>5</v>
      </c>
      <c r="AL16" s="159">
        <v>5</v>
      </c>
      <c r="AM16" s="159">
        <v>5</v>
      </c>
      <c r="AN16" s="159">
        <v>5</v>
      </c>
      <c r="AO16" s="159">
        <v>5</v>
      </c>
      <c r="AP16" s="159">
        <v>5</v>
      </c>
      <c r="AQ16" s="159">
        <v>5</v>
      </c>
      <c r="AR16" s="159">
        <v>5</v>
      </c>
      <c r="AS16" s="159">
        <v>5</v>
      </c>
      <c r="AT16" s="159">
        <v>5</v>
      </c>
      <c r="AU16" s="159">
        <v>5</v>
      </c>
      <c r="AV16" s="159">
        <v>5</v>
      </c>
      <c r="AW16" s="159">
        <v>5</v>
      </c>
      <c r="AX16" s="159">
        <v>5</v>
      </c>
      <c r="AY16" s="159">
        <v>5</v>
      </c>
      <c r="AZ16" s="159">
        <v>5</v>
      </c>
      <c r="BA16" s="159">
        <v>5</v>
      </c>
      <c r="BB16" s="159">
        <v>5</v>
      </c>
      <c r="BC16" s="159">
        <v>5</v>
      </c>
      <c r="BD16" s="159">
        <v>5</v>
      </c>
      <c r="BE16" s="159">
        <v>5</v>
      </c>
      <c r="BF16" s="159">
        <v>5</v>
      </c>
      <c r="BG16" s="159">
        <v>5</v>
      </c>
      <c r="BH16" s="159">
        <v>5</v>
      </c>
      <c r="BI16" s="159">
        <v>5</v>
      </c>
      <c r="BJ16" s="159">
        <v>5</v>
      </c>
      <c r="BK16" s="159">
        <v>5</v>
      </c>
    </row>
    <row r="17" spans="1:63" s="41" customFormat="1">
      <c r="C17" s="163"/>
      <c r="D17" s="152" t="s">
        <v>1058</v>
      </c>
      <c r="E17" s="154">
        <f>1-(E15+E16)</f>
        <v>0.15447476560011808</v>
      </c>
      <c r="F17" s="154">
        <f t="shared" ref="F17:AE17" si="3">1-(F15+F16)</f>
        <v>0.13822525597269619</v>
      </c>
      <c r="G17" s="154">
        <f t="shared" si="3"/>
        <v>0.18431583476764202</v>
      </c>
      <c r="H17" s="154">
        <f t="shared" si="3"/>
        <v>0.13670924574209242</v>
      </c>
      <c r="I17" s="154">
        <f t="shared" si="3"/>
        <v>0.12994350282485878</v>
      </c>
      <c r="J17" s="154">
        <f t="shared" si="3"/>
        <v>5.2524222335543103E-2</v>
      </c>
      <c r="K17" s="154">
        <f t="shared" si="3"/>
        <v>0.18801410105757932</v>
      </c>
      <c r="L17" s="154">
        <f t="shared" si="3"/>
        <v>0.12972050352037556</v>
      </c>
      <c r="M17" s="154">
        <f t="shared" si="3"/>
        <v>0.12123508240197012</v>
      </c>
      <c r="N17" s="154">
        <f t="shared" si="3"/>
        <v>0.10177332305319964</v>
      </c>
      <c r="O17" s="154">
        <f t="shared" si="3"/>
        <v>0.20352250489236789</v>
      </c>
      <c r="P17" s="154">
        <f t="shared" si="3"/>
        <v>0.14044564483457123</v>
      </c>
      <c r="Q17" s="154">
        <f t="shared" si="3"/>
        <v>9.1991890522047592E-2</v>
      </c>
      <c r="R17" s="154">
        <f t="shared" si="3"/>
        <v>0.17905675459632298</v>
      </c>
      <c r="S17" s="154">
        <f t="shared" si="3"/>
        <v>0.12412881518865659</v>
      </c>
      <c r="T17" s="154">
        <f t="shared" si="3"/>
        <v>0.17635733538698495</v>
      </c>
      <c r="U17" s="154">
        <f t="shared" si="3"/>
        <v>0.113941018766756</v>
      </c>
      <c r="V17" s="154">
        <f t="shared" si="3"/>
        <v>7.9963789981895017E-2</v>
      </c>
      <c r="W17" s="154">
        <f t="shared" si="3"/>
        <v>0.11417432470064059</v>
      </c>
      <c r="X17" s="154">
        <f t="shared" si="3"/>
        <v>0.19934231130598179</v>
      </c>
      <c r="Y17" s="154">
        <f t="shared" si="3"/>
        <v>9.4861660079051502E-2</v>
      </c>
      <c r="Z17" s="154">
        <f t="shared" si="3"/>
        <v>0.16771300448430493</v>
      </c>
      <c r="AA17" s="154">
        <f t="shared" si="3"/>
        <v>0.21832358674463936</v>
      </c>
      <c r="AB17" s="154">
        <f t="shared" si="3"/>
        <v>0.23672055427251737</v>
      </c>
      <c r="AC17" s="154">
        <f t="shared" si="3"/>
        <v>0.18391959798994972</v>
      </c>
      <c r="AD17" s="154">
        <f t="shared" si="3"/>
        <v>0.14370610480821178</v>
      </c>
      <c r="AE17" s="154">
        <f t="shared" si="3"/>
        <v>0.17564402810304458</v>
      </c>
      <c r="AF17" s="154">
        <f t="shared" si="1"/>
        <v>0.15447476560011808</v>
      </c>
      <c r="AH17" s="163"/>
      <c r="AI17" s="152" t="s">
        <v>1058</v>
      </c>
      <c r="AJ17" s="153">
        <v>5</v>
      </c>
      <c r="AK17" s="153">
        <v>5</v>
      </c>
      <c r="AL17" s="153">
        <v>5</v>
      </c>
      <c r="AM17" s="153">
        <v>5</v>
      </c>
      <c r="AN17" s="153">
        <v>5</v>
      </c>
      <c r="AO17" s="153">
        <v>5</v>
      </c>
      <c r="AP17" s="153">
        <v>5</v>
      </c>
      <c r="AQ17" s="153">
        <v>5</v>
      </c>
      <c r="AR17" s="153">
        <v>5</v>
      </c>
      <c r="AS17" s="153">
        <v>5</v>
      </c>
      <c r="AT17" s="153">
        <v>5</v>
      </c>
      <c r="AU17" s="153">
        <v>5</v>
      </c>
      <c r="AV17" s="153">
        <v>5</v>
      </c>
      <c r="AW17" s="153">
        <v>5</v>
      </c>
      <c r="AX17" s="153">
        <v>5</v>
      </c>
      <c r="AY17" s="153">
        <v>5</v>
      </c>
      <c r="AZ17" s="153">
        <v>5</v>
      </c>
      <c r="BA17" s="153">
        <v>5</v>
      </c>
      <c r="BB17" s="153">
        <v>5</v>
      </c>
      <c r="BC17" s="153">
        <v>5</v>
      </c>
      <c r="BD17" s="153">
        <v>5</v>
      </c>
      <c r="BE17" s="153">
        <v>5</v>
      </c>
      <c r="BF17" s="153">
        <v>5</v>
      </c>
      <c r="BG17" s="153">
        <v>5</v>
      </c>
      <c r="BH17" s="153">
        <v>5</v>
      </c>
      <c r="BI17" s="153">
        <v>5</v>
      </c>
      <c r="BJ17" s="153">
        <v>5</v>
      </c>
      <c r="BK17" s="153">
        <v>5</v>
      </c>
    </row>
    <row r="18" spans="1:63" s="41" customFormat="1">
      <c r="C18" s="158" t="s">
        <v>468</v>
      </c>
      <c r="D18" s="158" t="s">
        <v>1056</v>
      </c>
      <c r="E18" s="160">
        <v>0.55096921697795098</v>
      </c>
      <c r="F18" s="160">
        <v>0.54587155963302747</v>
      </c>
      <c r="G18" s="160">
        <v>0.55501559875209983</v>
      </c>
      <c r="H18" s="160">
        <v>0.55717003978550428</v>
      </c>
      <c r="I18" s="160">
        <v>0.61781946072684646</v>
      </c>
      <c r="J18" s="160">
        <v>0.63038714390065742</v>
      </c>
      <c r="K18" s="160">
        <v>0.53875968992248058</v>
      </c>
      <c r="L18" s="160">
        <v>0.57623712635016322</v>
      </c>
      <c r="M18" s="160">
        <v>0.58766332421756307</v>
      </c>
      <c r="N18" s="160">
        <v>0.63788968824940051</v>
      </c>
      <c r="O18" s="160">
        <v>0.60311128839250094</v>
      </c>
      <c r="P18" s="160">
        <v>0.44195250659630608</v>
      </c>
      <c r="Q18" s="160">
        <v>0.49887189771872648</v>
      </c>
      <c r="R18" s="160">
        <v>0.5861200183234081</v>
      </c>
      <c r="S18" s="160">
        <v>0.53289705157976219</v>
      </c>
      <c r="T18" s="160">
        <v>0.47977764999041594</v>
      </c>
      <c r="U18" s="160">
        <v>0.64353499406880188</v>
      </c>
      <c r="V18" s="160">
        <v>0.66475583864118892</v>
      </c>
      <c r="W18" s="160">
        <v>0.55326662742789878</v>
      </c>
      <c r="X18" s="160">
        <v>0.44061720698254364</v>
      </c>
      <c r="Y18" s="160">
        <v>0.47600767754318618</v>
      </c>
      <c r="Z18" s="160">
        <v>0.54827915869980881</v>
      </c>
      <c r="AA18" s="160">
        <v>0.58585858585858586</v>
      </c>
      <c r="AB18" s="160">
        <v>0.55321637426900583</v>
      </c>
      <c r="AC18" s="160">
        <v>0.58722109533468558</v>
      </c>
      <c r="AD18" s="160">
        <v>0.48339380407479765</v>
      </c>
      <c r="AE18" s="160">
        <v>0.66513292433537829</v>
      </c>
      <c r="AF18" s="160">
        <f t="shared" si="1"/>
        <v>0.55096921697795098</v>
      </c>
      <c r="AH18" s="158" t="s">
        <v>468</v>
      </c>
      <c r="AI18" s="158" t="s">
        <v>1056</v>
      </c>
      <c r="AJ18" s="162">
        <v>5</v>
      </c>
      <c r="AK18" s="162">
        <v>5</v>
      </c>
      <c r="AL18" s="162">
        <v>5</v>
      </c>
      <c r="AM18" s="162">
        <v>5</v>
      </c>
      <c r="AN18" s="162">
        <v>5</v>
      </c>
      <c r="AO18" s="162">
        <v>5</v>
      </c>
      <c r="AP18" s="162">
        <v>5</v>
      </c>
      <c r="AQ18" s="162">
        <v>5</v>
      </c>
      <c r="AR18" s="162">
        <v>5</v>
      </c>
      <c r="AS18" s="162">
        <v>5</v>
      </c>
      <c r="AT18" s="162">
        <v>5</v>
      </c>
      <c r="AU18" s="162">
        <v>5</v>
      </c>
      <c r="AV18" s="162">
        <v>5</v>
      </c>
      <c r="AW18" s="162">
        <v>5</v>
      </c>
      <c r="AX18" s="162">
        <v>5</v>
      </c>
      <c r="AY18" s="162">
        <v>5</v>
      </c>
      <c r="AZ18" s="162">
        <v>5</v>
      </c>
      <c r="BA18" s="162">
        <v>5</v>
      </c>
      <c r="BB18" s="162">
        <v>5</v>
      </c>
      <c r="BC18" s="162">
        <v>5</v>
      </c>
      <c r="BD18" s="162">
        <v>5</v>
      </c>
      <c r="BE18" s="162">
        <v>5</v>
      </c>
      <c r="BF18" s="162">
        <v>5</v>
      </c>
      <c r="BG18" s="162">
        <v>5</v>
      </c>
      <c r="BH18" s="162">
        <v>5</v>
      </c>
      <c r="BI18" s="162">
        <v>5</v>
      </c>
      <c r="BJ18" s="162">
        <v>5</v>
      </c>
      <c r="BK18" s="162">
        <v>5</v>
      </c>
    </row>
    <row r="19" spans="1:63" s="41" customFormat="1">
      <c r="C19" s="158"/>
      <c r="D19" s="130" t="s">
        <v>1057</v>
      </c>
      <c r="E19" s="160">
        <v>0.32876892584277057</v>
      </c>
      <c r="F19" s="160">
        <v>0.36983944954128439</v>
      </c>
      <c r="G19" s="160">
        <v>0.19108471322294215</v>
      </c>
      <c r="H19" s="160">
        <v>0.30185089084933403</v>
      </c>
      <c r="I19" s="160">
        <v>0.31262211801484957</v>
      </c>
      <c r="J19" s="160">
        <v>0.30314097881665447</v>
      </c>
      <c r="K19" s="160">
        <v>0.36356589147286822</v>
      </c>
      <c r="L19" s="160">
        <v>0.34463702587289624</v>
      </c>
      <c r="M19" s="160">
        <v>0.32330598602248556</v>
      </c>
      <c r="N19" s="160">
        <v>0.26618705035971224</v>
      </c>
      <c r="O19" s="160">
        <v>0.24331870761866772</v>
      </c>
      <c r="P19" s="160">
        <v>0.4841688654353562</v>
      </c>
      <c r="Q19" s="160">
        <v>0.38530960140386061</v>
      </c>
      <c r="R19" s="160">
        <v>0.31287219422812645</v>
      </c>
      <c r="S19" s="160">
        <v>0.36640630497501936</v>
      </c>
      <c r="T19" s="160">
        <v>0.44163312248418629</v>
      </c>
      <c r="U19" s="160">
        <v>0.25227362593910635</v>
      </c>
      <c r="V19" s="160">
        <v>0.28832271762208067</v>
      </c>
      <c r="W19" s="160">
        <v>0.3616833431430253</v>
      </c>
      <c r="X19" s="160">
        <v>0.40211970074812969</v>
      </c>
      <c r="Y19" s="160">
        <v>0.37364043506078054</v>
      </c>
      <c r="Z19" s="160">
        <v>0.36950286806883365</v>
      </c>
      <c r="AA19" s="160">
        <v>0.35307621671258033</v>
      </c>
      <c r="AB19" s="160">
        <v>0.32592592592592595</v>
      </c>
      <c r="AC19" s="160">
        <v>0.32150101419878296</v>
      </c>
      <c r="AD19" s="160">
        <v>0.41375941948088196</v>
      </c>
      <c r="AE19" s="160">
        <v>0.22955010224948874</v>
      </c>
      <c r="AF19" s="160">
        <f t="shared" si="1"/>
        <v>0.32876892584277057</v>
      </c>
      <c r="AH19" s="158"/>
      <c r="AI19" s="130" t="s">
        <v>1057</v>
      </c>
      <c r="AJ19" s="159">
        <v>5</v>
      </c>
      <c r="AK19" s="159">
        <v>5</v>
      </c>
      <c r="AL19" s="159">
        <v>5</v>
      </c>
      <c r="AM19" s="159">
        <v>5</v>
      </c>
      <c r="AN19" s="159">
        <v>5</v>
      </c>
      <c r="AO19" s="159">
        <v>5</v>
      </c>
      <c r="AP19" s="159">
        <v>5</v>
      </c>
      <c r="AQ19" s="159">
        <v>5</v>
      </c>
      <c r="AR19" s="159">
        <v>5</v>
      </c>
      <c r="AS19" s="159">
        <v>5</v>
      </c>
      <c r="AT19" s="159">
        <v>5</v>
      </c>
      <c r="AU19" s="159">
        <v>5</v>
      </c>
      <c r="AV19" s="159">
        <v>5</v>
      </c>
      <c r="AW19" s="159">
        <v>5</v>
      </c>
      <c r="AX19" s="159">
        <v>5</v>
      </c>
      <c r="AY19" s="159">
        <v>5</v>
      </c>
      <c r="AZ19" s="159">
        <v>5</v>
      </c>
      <c r="BA19" s="159">
        <v>5</v>
      </c>
      <c r="BB19" s="159">
        <v>5</v>
      </c>
      <c r="BC19" s="159">
        <v>5</v>
      </c>
      <c r="BD19" s="159">
        <v>5</v>
      </c>
      <c r="BE19" s="159">
        <v>5</v>
      </c>
      <c r="BF19" s="159">
        <v>5</v>
      </c>
      <c r="BG19" s="159">
        <v>5</v>
      </c>
      <c r="BH19" s="159">
        <v>5</v>
      </c>
      <c r="BI19" s="159">
        <v>5</v>
      </c>
      <c r="BJ19" s="159">
        <v>5</v>
      </c>
      <c r="BK19" s="159">
        <v>5</v>
      </c>
    </row>
    <row r="20" spans="1:63" s="41" customFormat="1">
      <c r="D20" s="130" t="s">
        <v>1058</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160">
        <f t="shared" si="1"/>
        <v>0.1202618571792784</v>
      </c>
      <c r="AI20" s="130" t="s">
        <v>1058</v>
      </c>
      <c r="AJ20" s="153">
        <v>5</v>
      </c>
      <c r="AK20" s="153">
        <v>5</v>
      </c>
      <c r="AL20" s="153">
        <v>5</v>
      </c>
      <c r="AM20" s="153">
        <v>5</v>
      </c>
      <c r="AN20" s="153">
        <v>5</v>
      </c>
      <c r="AO20" s="153">
        <v>5</v>
      </c>
      <c r="AP20" s="153">
        <v>5</v>
      </c>
      <c r="AQ20" s="153">
        <v>5</v>
      </c>
      <c r="AR20" s="153">
        <v>5</v>
      </c>
      <c r="AS20" s="153">
        <v>5</v>
      </c>
      <c r="AT20" s="153">
        <v>5</v>
      </c>
      <c r="AU20" s="153">
        <v>5</v>
      </c>
      <c r="AV20" s="153">
        <v>5</v>
      </c>
      <c r="AW20" s="153">
        <v>5</v>
      </c>
      <c r="AX20" s="153">
        <v>5</v>
      </c>
      <c r="AY20" s="153">
        <v>5</v>
      </c>
      <c r="AZ20" s="153">
        <v>5</v>
      </c>
      <c r="BA20" s="153">
        <v>5</v>
      </c>
      <c r="BB20" s="153">
        <v>5</v>
      </c>
      <c r="BC20" s="153">
        <v>5</v>
      </c>
      <c r="BD20" s="153">
        <v>5</v>
      </c>
      <c r="BE20" s="153">
        <v>5</v>
      </c>
      <c r="BF20" s="153">
        <v>5</v>
      </c>
      <c r="BG20" s="153">
        <v>5</v>
      </c>
      <c r="BH20" s="153">
        <v>5</v>
      </c>
      <c r="BI20" s="153">
        <v>5</v>
      </c>
      <c r="BJ20" s="153">
        <v>5</v>
      </c>
      <c r="BK20" s="153">
        <v>5</v>
      </c>
    </row>
    <row r="21" spans="1:63" s="41" customFormat="1">
      <c r="E21" s="130"/>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57"/>
    </row>
    <row r="22" spans="1:63" s="41" customFormat="1">
      <c r="D22" s="164" t="s">
        <v>1064</v>
      </c>
      <c r="E22" s="130"/>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57"/>
    </row>
    <row r="23" spans="1:63" s="41" customFormat="1" ht="15">
      <c r="D23" s="165" t="s">
        <v>558</v>
      </c>
      <c r="E23" s="165" t="s">
        <v>460</v>
      </c>
      <c r="F23" s="166" t="s">
        <v>433</v>
      </c>
      <c r="G23" s="166" t="s">
        <v>434</v>
      </c>
      <c r="H23" s="166" t="s">
        <v>435</v>
      </c>
      <c r="I23" s="166" t="s">
        <v>436</v>
      </c>
      <c r="J23" s="166" t="s">
        <v>437</v>
      </c>
      <c r="K23" s="166" t="s">
        <v>438</v>
      </c>
      <c r="L23" s="166" t="s">
        <v>439</v>
      </c>
      <c r="M23" s="166" t="s">
        <v>440</v>
      </c>
      <c r="N23" s="166" t="s">
        <v>441</v>
      </c>
      <c r="O23" s="166" t="s">
        <v>442</v>
      </c>
      <c r="P23" s="166" t="s">
        <v>443</v>
      </c>
      <c r="Q23" s="166" t="s">
        <v>444</v>
      </c>
      <c r="R23" s="166" t="s">
        <v>445</v>
      </c>
      <c r="S23" s="166" t="s">
        <v>446</v>
      </c>
      <c r="T23" s="166" t="s">
        <v>447</v>
      </c>
      <c r="U23" s="166" t="s">
        <v>448</v>
      </c>
      <c r="V23" s="166" t="s">
        <v>449</v>
      </c>
      <c r="W23" s="166" t="s">
        <v>450</v>
      </c>
      <c r="X23" s="166" t="s">
        <v>451</v>
      </c>
      <c r="Y23" s="166" t="s">
        <v>452</v>
      </c>
      <c r="Z23" s="166" t="s">
        <v>453</v>
      </c>
      <c r="AA23" s="166" t="s">
        <v>454</v>
      </c>
      <c r="AB23" s="166" t="s">
        <v>455</v>
      </c>
      <c r="AC23" s="166" t="s">
        <v>456</v>
      </c>
      <c r="AD23" s="166" t="s">
        <v>457</v>
      </c>
      <c r="AE23" s="166" t="s">
        <v>458</v>
      </c>
      <c r="AF23" s="26"/>
      <c r="AG23" s="160"/>
      <c r="AH23" s="157"/>
    </row>
    <row r="24" spans="1:63" s="41" customFormat="1">
      <c r="C24" s="167" t="s">
        <v>1061</v>
      </c>
      <c r="D24" s="167">
        <v>2018</v>
      </c>
      <c r="E24" s="168">
        <f>SUM(F24:AE24)</f>
        <v>776.10435365928083</v>
      </c>
      <c r="F24" s="168">
        <v>9.0173696255538793</v>
      </c>
      <c r="G24" s="168">
        <v>299.73987494657928</v>
      </c>
      <c r="H24" s="168">
        <v>38.144204386107944</v>
      </c>
      <c r="I24" s="168">
        <v>12.508441600918088</v>
      </c>
      <c r="J24" s="168">
        <v>11.510583914522281</v>
      </c>
      <c r="K24" s="168">
        <v>4.7462770797513549</v>
      </c>
      <c r="L24" s="168">
        <v>24.289540001760251</v>
      </c>
      <c r="M24" s="168">
        <v>27.103374443441172</v>
      </c>
      <c r="N24" s="168">
        <v>10.239258420802399</v>
      </c>
      <c r="O24" s="168">
        <v>12.264197780781444</v>
      </c>
      <c r="P24" s="168">
        <v>18.38550107756636</v>
      </c>
      <c r="Q24" s="168">
        <v>23.167339151815657</v>
      </c>
      <c r="R24" s="168">
        <v>15.118989670799881</v>
      </c>
      <c r="S24" s="168">
        <v>91.446903647123108</v>
      </c>
      <c r="T24" s="168">
        <v>15.686699374231551</v>
      </c>
      <c r="U24" s="168">
        <v>31.695949118274743</v>
      </c>
      <c r="V24" s="168">
        <v>21.954232438086233</v>
      </c>
      <c r="W24" s="168">
        <v>21.769226916806353</v>
      </c>
      <c r="X24" s="168">
        <v>27.589465054026704</v>
      </c>
      <c r="Y24" s="168">
        <v>2.7377793125602312</v>
      </c>
      <c r="Z24" s="168">
        <v>12.519701036831018</v>
      </c>
      <c r="AA24" s="168">
        <v>5.3722948402948401</v>
      </c>
      <c r="AB24" s="168">
        <v>8.8895641738149855</v>
      </c>
      <c r="AC24" s="168">
        <v>7.7068792520168046</v>
      </c>
      <c r="AD24" s="168">
        <v>15.881582138278784</v>
      </c>
      <c r="AE24" s="168">
        <v>6.6191242565355708</v>
      </c>
      <c r="AF24" s="26"/>
      <c r="AG24" s="160"/>
      <c r="AH24" s="157"/>
    </row>
    <row r="25" spans="1:63" s="41" customFormat="1">
      <c r="C25" s="167" t="s">
        <v>1062</v>
      </c>
      <c r="D25" s="167">
        <v>2018</v>
      </c>
      <c r="E25" s="168">
        <f>SUM(F25:AE25)</f>
        <v>729.49943220136686</v>
      </c>
      <c r="F25" s="168">
        <v>10.817005161415981</v>
      </c>
      <c r="G25" s="168">
        <v>56.159174425610253</v>
      </c>
      <c r="H25" s="168">
        <v>30.304517514538837</v>
      </c>
      <c r="I25" s="168">
        <v>20.891382011189211</v>
      </c>
      <c r="J25" s="168">
        <v>16.295614216511488</v>
      </c>
      <c r="K25" s="168">
        <v>9.7189087422298659</v>
      </c>
      <c r="L25" s="168">
        <v>18.866743201020949</v>
      </c>
      <c r="M25" s="168">
        <v>34.324098203443661</v>
      </c>
      <c r="N25" s="168">
        <v>15.966202026112715</v>
      </c>
      <c r="O25" s="168">
        <v>16.822932669034671</v>
      </c>
      <c r="P25" s="168">
        <v>33.878287885206944</v>
      </c>
      <c r="Q25" s="168">
        <v>22.529580764463226</v>
      </c>
      <c r="R25" s="168">
        <v>26.221499459384844</v>
      </c>
      <c r="S25" s="168">
        <v>88.706618668082697</v>
      </c>
      <c r="T25" s="168">
        <v>36.376580790193238</v>
      </c>
      <c r="U25" s="168">
        <v>32.750827361563516</v>
      </c>
      <c r="V25" s="168">
        <v>34.965040184897767</v>
      </c>
      <c r="W25" s="168">
        <v>19.142703253806058</v>
      </c>
      <c r="X25" s="168">
        <v>55.372585087977008</v>
      </c>
      <c r="Y25" s="168">
        <v>9.101160857693543</v>
      </c>
      <c r="Z25" s="168">
        <v>34.699308942923167</v>
      </c>
      <c r="AA25" s="168">
        <v>18.080993461874819</v>
      </c>
      <c r="AB25" s="168">
        <v>14.4942150134912</v>
      </c>
      <c r="AC25" s="168">
        <v>18.119875348525962</v>
      </c>
      <c r="AD25" s="168">
        <v>40.738467908725752</v>
      </c>
      <c r="AE25" s="168">
        <v>14.155109041449583</v>
      </c>
      <c r="AF25" s="26"/>
      <c r="AG25" s="160"/>
      <c r="AH25" s="157"/>
    </row>
    <row r="26" spans="1:63" s="41" customFormat="1" ht="13.5" thickBot="1">
      <c r="C26" s="169" t="s">
        <v>1060</v>
      </c>
      <c r="D26" s="169">
        <v>2018</v>
      </c>
      <c r="E26" s="170">
        <f>SUM(F26:AE26)</f>
        <v>211.73948952455299</v>
      </c>
      <c r="F26" s="170">
        <v>1.272084432974631</v>
      </c>
      <c r="G26" s="170">
        <v>123.31467820831671</v>
      </c>
      <c r="H26" s="170">
        <v>7.3637968231969131</v>
      </c>
      <c r="I26" s="170">
        <v>1.7513817529766174</v>
      </c>
      <c r="J26" s="170">
        <v>1.4349997251520255</v>
      </c>
      <c r="K26" s="170">
        <v>0.69143208570294923</v>
      </c>
      <c r="L26" s="170">
        <v>3.0388153054039786</v>
      </c>
      <c r="M26" s="170">
        <v>5.4114225176697692</v>
      </c>
      <c r="N26" s="170">
        <v>1.1752936766265591</v>
      </c>
      <c r="O26" s="170">
        <v>2.8889605821519497</v>
      </c>
      <c r="P26" s="170">
        <v>2.6689797196485481</v>
      </c>
      <c r="Q26" s="170">
        <v>4.5131911767694204</v>
      </c>
      <c r="R26" s="170">
        <v>2.4912235846235253</v>
      </c>
      <c r="S26" s="170">
        <v>18.164569738528382</v>
      </c>
      <c r="T26" s="170">
        <v>2.9060721193547803</v>
      </c>
      <c r="U26" s="170">
        <v>7.461125800292038</v>
      </c>
      <c r="V26" s="170">
        <v>2.3822341251096568</v>
      </c>
      <c r="W26" s="170">
        <v>3.1991719442467104</v>
      </c>
      <c r="X26" s="170">
        <v>9.8815892011882625</v>
      </c>
      <c r="Y26" s="170">
        <v>0.54302409251525863</v>
      </c>
      <c r="Z26" s="170">
        <v>2.1413166117916522</v>
      </c>
      <c r="AA26" s="170">
        <v>0.67645175529921286</v>
      </c>
      <c r="AB26" s="170">
        <v>1.6760939551367242</v>
      </c>
      <c r="AC26" s="170">
        <v>1.271052567009926</v>
      </c>
      <c r="AD26" s="170">
        <v>2.3929923596273825</v>
      </c>
      <c r="AE26" s="170">
        <v>1.0275356632394301</v>
      </c>
      <c r="AF26" s="26"/>
      <c r="AG26" s="160"/>
      <c r="AH26" s="157"/>
    </row>
    <row r="27" spans="1:63" s="41" customFormat="1">
      <c r="C27" s="167" t="s">
        <v>1061</v>
      </c>
      <c r="D27" s="167">
        <v>2070</v>
      </c>
      <c r="E27" s="168">
        <f>SUM(F27:AE27)</f>
        <v>1122.2809999999995</v>
      </c>
      <c r="F27" s="168">
        <v>14.882390276614156</v>
      </c>
      <c r="G27" s="168">
        <v>402.03345897252723</v>
      </c>
      <c r="H27" s="168">
        <v>67.808307000787423</v>
      </c>
      <c r="I27" s="168">
        <v>16.688301912557151</v>
      </c>
      <c r="J27" s="168">
        <v>17.247972890032759</v>
      </c>
      <c r="K27" s="168">
        <v>6.5298623171374564</v>
      </c>
      <c r="L27" s="168">
        <v>41.304301265798131</v>
      </c>
      <c r="M27" s="168">
        <v>45.537828356084404</v>
      </c>
      <c r="N27" s="168">
        <v>15.260943493810583</v>
      </c>
      <c r="O27" s="168">
        <v>16.337131829849692</v>
      </c>
      <c r="P27" s="168">
        <v>27.286005597994635</v>
      </c>
      <c r="Q27" s="168">
        <v>39.758297723116783</v>
      </c>
      <c r="R27" s="168">
        <v>22.938711105384279</v>
      </c>
      <c r="S27" s="168">
        <v>140.7040546457078</v>
      </c>
      <c r="T27" s="168">
        <v>22.146872015116621</v>
      </c>
      <c r="U27" s="168">
        <v>48.12978965082133</v>
      </c>
      <c r="V27" s="168">
        <v>28.16364936463507</v>
      </c>
      <c r="W27" s="168">
        <v>35.414319739634877</v>
      </c>
      <c r="X27" s="168">
        <v>36.950268861429137</v>
      </c>
      <c r="Y27" s="168">
        <v>3.5191547953984372</v>
      </c>
      <c r="Z27" s="168">
        <v>16.250978595128831</v>
      </c>
      <c r="AA27" s="168">
        <v>7.1456767325727188</v>
      </c>
      <c r="AB27" s="168">
        <v>11.578938384341431</v>
      </c>
      <c r="AC27" s="168">
        <v>9.9042613539071613</v>
      </c>
      <c r="AD27" s="168">
        <v>20.062930127534479</v>
      </c>
      <c r="AE27" s="168">
        <v>8.6965929920770897</v>
      </c>
      <c r="AF27" s="26"/>
      <c r="AG27" s="160"/>
      <c r="AH27" s="157"/>
    </row>
    <row r="28" spans="1:63" s="41" customFormat="1">
      <c r="C28" s="167" t="s">
        <v>1062</v>
      </c>
      <c r="D28" s="167">
        <v>2070</v>
      </c>
      <c r="E28" s="168">
        <f>SUM(F28:AE28)</f>
        <v>866.16700000000014</v>
      </c>
      <c r="F28" s="168">
        <v>12.032722707781787</v>
      </c>
      <c r="G28" s="168">
        <v>48.70984961136773</v>
      </c>
      <c r="H28" s="168">
        <v>28.208379225008049</v>
      </c>
      <c r="I28" s="168">
        <v>27.539447326250585</v>
      </c>
      <c r="J28" s="168">
        <v>19.878085465856991</v>
      </c>
      <c r="K28" s="168">
        <v>12.759960973487379</v>
      </c>
      <c r="L28" s="168">
        <v>19.278864213619574</v>
      </c>
      <c r="M28" s="168">
        <v>35.515817008928728</v>
      </c>
      <c r="N28" s="168">
        <v>19.630052920557077</v>
      </c>
      <c r="O28" s="168">
        <v>22.341218020421906</v>
      </c>
      <c r="P28" s="168">
        <v>40.447310138522639</v>
      </c>
      <c r="Q28" s="168">
        <v>22.193179890079204</v>
      </c>
      <c r="R28" s="168">
        <v>31.907482535254491</v>
      </c>
      <c r="S28" s="168">
        <v>99.011987809730172</v>
      </c>
      <c r="T28" s="168">
        <v>46.255485480337946</v>
      </c>
      <c r="U28" s="168">
        <v>36.302392365935084</v>
      </c>
      <c r="V28" s="168">
        <v>47.813270495988277</v>
      </c>
      <c r="W28" s="168">
        <v>20.745363974030557</v>
      </c>
      <c r="X28" s="168">
        <v>71.267957221538254</v>
      </c>
      <c r="Y28" s="168">
        <v>12.512717561511474</v>
      </c>
      <c r="Z28" s="168">
        <v>47.500293410026877</v>
      </c>
      <c r="AA28" s="168">
        <v>24.394216806354176</v>
      </c>
      <c r="AB28" s="168">
        <v>18.468441736903159</v>
      </c>
      <c r="AC28" s="168">
        <v>25.283050650678849</v>
      </c>
      <c r="AD28" s="168">
        <v>56.911089228968514</v>
      </c>
      <c r="AE28" s="168">
        <v>19.258363220860605</v>
      </c>
      <c r="AF28" s="130"/>
      <c r="AG28" s="160"/>
      <c r="AH28" s="157"/>
    </row>
    <row r="29" spans="1:63" s="41" customFormat="1">
      <c r="C29" s="167" t="s">
        <v>1060</v>
      </c>
      <c r="D29" s="167">
        <v>2070</v>
      </c>
      <c r="E29" s="168">
        <f t="shared" ref="E29" si="5">SUM(F29:AE29)</f>
        <v>922.35100000000023</v>
      </c>
      <c r="F29" s="168">
        <v>4.0186603783691712</v>
      </c>
      <c r="G29" s="168">
        <v>620.50199196256176</v>
      </c>
      <c r="H29" s="168">
        <v>25.305564931399218</v>
      </c>
      <c r="I29" s="168">
        <v>5.9205053345502074</v>
      </c>
      <c r="J29" s="168">
        <v>4.6404604939743432</v>
      </c>
      <c r="K29" s="168">
        <v>2.2613525897871352</v>
      </c>
      <c r="L29" s="168">
        <v>10.147070952912888</v>
      </c>
      <c r="M29" s="168">
        <v>18.153961512536338</v>
      </c>
      <c r="N29" s="168">
        <v>3.787940991335248</v>
      </c>
      <c r="O29" s="168">
        <v>9.6795391912830766</v>
      </c>
      <c r="P29" s="168">
        <v>9.0071231620397025</v>
      </c>
      <c r="Q29" s="168">
        <v>15.466397179696949</v>
      </c>
      <c r="R29" s="168">
        <v>7.9380983637827383</v>
      </c>
      <c r="S29" s="168">
        <v>63.45475264271635</v>
      </c>
      <c r="T29" s="168">
        <v>9.6238807976640821</v>
      </c>
      <c r="U29" s="168">
        <v>26.746885565340715</v>
      </c>
      <c r="V29" s="168">
        <v>7.9986840790696601</v>
      </c>
      <c r="W29" s="168">
        <v>10.682288217549727</v>
      </c>
      <c r="X29" s="168">
        <v>34.389509104069425</v>
      </c>
      <c r="Y29" s="168">
        <v>1.8040368759878767</v>
      </c>
      <c r="Z29" s="168">
        <v>7.0768268186437169</v>
      </c>
      <c r="AA29" s="168">
        <v>2.2176042656918158</v>
      </c>
      <c r="AB29" s="168">
        <v>6.1050926771343956</v>
      </c>
      <c r="AC29" s="168">
        <v>4.127236189159631</v>
      </c>
      <c r="AD29" s="168">
        <v>7.9183146925481021</v>
      </c>
      <c r="AE29" s="168">
        <v>3.3772210301960124</v>
      </c>
      <c r="AF29" s="26"/>
      <c r="AG29" s="160"/>
      <c r="AH29" s="157"/>
    </row>
    <row r="30" spans="1:63">
      <c r="E30" s="41"/>
    </row>
    <row r="31" spans="1:63" s="41" customFormat="1">
      <c r="A31" s="1" t="s">
        <v>1063</v>
      </c>
      <c r="D31" s="130"/>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160"/>
    </row>
    <row r="32" spans="1:63" s="41" customFormat="1" ht="15">
      <c r="D32" s="182" t="s">
        <v>1065</v>
      </c>
      <c r="E32" s="182"/>
    </row>
    <row r="33" spans="1:32" s="41" customFormat="1" ht="15">
      <c r="C33" s="161" t="s">
        <v>0</v>
      </c>
      <c r="D33" s="161" t="s">
        <v>476</v>
      </c>
      <c r="E33" s="161" t="s">
        <v>460</v>
      </c>
      <c r="F33" s="161" t="s">
        <v>433</v>
      </c>
      <c r="G33" s="161" t="s">
        <v>434</v>
      </c>
      <c r="H33" s="161" t="s">
        <v>435</v>
      </c>
      <c r="I33" s="161" t="s">
        <v>436</v>
      </c>
      <c r="J33" s="161" t="s">
        <v>437</v>
      </c>
      <c r="K33" s="161" t="s">
        <v>438</v>
      </c>
      <c r="L33" s="161" t="s">
        <v>439</v>
      </c>
      <c r="M33" s="161" t="s">
        <v>440</v>
      </c>
      <c r="N33" s="161" t="s">
        <v>441</v>
      </c>
      <c r="O33" s="161" t="s">
        <v>442</v>
      </c>
      <c r="P33" s="161" t="s">
        <v>443</v>
      </c>
      <c r="Q33" s="161" t="s">
        <v>444</v>
      </c>
      <c r="R33" s="161" t="s">
        <v>445</v>
      </c>
      <c r="S33" s="161" t="s">
        <v>446</v>
      </c>
      <c r="T33" s="161" t="s">
        <v>447</v>
      </c>
      <c r="U33" s="161" t="s">
        <v>448</v>
      </c>
      <c r="V33" s="161" t="s">
        <v>449</v>
      </c>
      <c r="W33" s="161" t="s">
        <v>450</v>
      </c>
      <c r="X33" s="161" t="s">
        <v>451</v>
      </c>
      <c r="Y33" s="161" t="s">
        <v>452</v>
      </c>
      <c r="Z33" s="161" t="s">
        <v>453</v>
      </c>
      <c r="AA33" s="161" t="s">
        <v>454</v>
      </c>
      <c r="AB33" s="161" t="s">
        <v>455</v>
      </c>
      <c r="AC33" s="161" t="s">
        <v>456</v>
      </c>
      <c r="AD33" s="161" t="s">
        <v>457</v>
      </c>
      <c r="AE33" s="161" t="s">
        <v>458</v>
      </c>
      <c r="AF33" s="161" t="s">
        <v>463</v>
      </c>
    </row>
    <row r="34" spans="1:32" s="41" customFormat="1">
      <c r="A34" s="22"/>
      <c r="C34" s="155" t="s">
        <v>465</v>
      </c>
      <c r="D34" s="155" t="s">
        <v>1056</v>
      </c>
      <c r="E34" s="171">
        <f>E9*(E27/SUM(E27:E29))/(E24/SUM(E24:E26))</f>
        <v>0.52350943859921484</v>
      </c>
      <c r="F34" s="171">
        <f t="shared" ref="F34:AE34" si="6">F9*(F27/SUM(F27:F29))/(F24/SUM(F24:F26))</f>
        <v>0.78215639480961552</v>
      </c>
      <c r="G34" s="171">
        <f t="shared" si="6"/>
        <v>0.34447933776862838</v>
      </c>
      <c r="H34" s="171">
        <f t="shared" si="6"/>
        <v>0.81502105091717858</v>
      </c>
      <c r="I34" s="171">
        <f>I9*(I27/SUM(I27:I29))/(I24/SUM(I24:I26))</f>
        <v>0.71115642232991916</v>
      </c>
      <c r="J34" s="171">
        <f t="shared" si="6"/>
        <v>0.62423371136672146</v>
      </c>
      <c r="K34" s="171">
        <f t="shared" si="6"/>
        <v>0.85217149386773261</v>
      </c>
      <c r="L34" s="171">
        <f t="shared" si="6"/>
        <v>0.90073833156140692</v>
      </c>
      <c r="M34" s="171">
        <f t="shared" si="6"/>
        <v>0.70289802072845897</v>
      </c>
      <c r="N34" s="171">
        <f t="shared" si="6"/>
        <v>0.82154140445217971</v>
      </c>
      <c r="O34" s="171">
        <f t="shared" si="6"/>
        <v>0.41404868962154889</v>
      </c>
      <c r="P34" s="171">
        <f t="shared" si="6"/>
        <v>0.78140527645244195</v>
      </c>
      <c r="Q34" s="171">
        <f t="shared" si="6"/>
        <v>0.79342565323926528</v>
      </c>
      <c r="R34" s="171">
        <f t="shared" si="6"/>
        <v>0.78862651137780204</v>
      </c>
      <c r="S34" s="171">
        <f t="shared" si="6"/>
        <v>0.68781650373091419</v>
      </c>
      <c r="T34" s="171">
        <f t="shared" si="6"/>
        <v>0.64209203281439564</v>
      </c>
      <c r="U34" s="171">
        <f t="shared" si="6"/>
        <v>0.58562689149414926</v>
      </c>
      <c r="V34" s="171">
        <f t="shared" si="6"/>
        <v>0.69819847486452713</v>
      </c>
      <c r="W34" s="171">
        <f t="shared" si="6"/>
        <v>0.69581743321234446</v>
      </c>
      <c r="X34" s="171">
        <f t="shared" si="6"/>
        <v>0.49284004343840748</v>
      </c>
      <c r="Y34" s="171">
        <f t="shared" si="6"/>
        <v>0.66074618471510216</v>
      </c>
      <c r="Z34" s="171">
        <f t="shared" si="6"/>
        <v>0.64975781822998291</v>
      </c>
      <c r="AA34" s="171">
        <f t="shared" si="6"/>
        <v>0.77022711530096766</v>
      </c>
      <c r="AB34" s="171">
        <f t="shared" si="6"/>
        <v>0.6071077083486105</v>
      </c>
      <c r="AC34" s="171">
        <f t="shared" si="6"/>
        <v>0.68893766176136007</v>
      </c>
      <c r="AD34" s="171">
        <f t="shared" si="6"/>
        <v>0.47900350541682468</v>
      </c>
      <c r="AE34" s="171">
        <f t="shared" si="6"/>
        <v>0.78612701979286226</v>
      </c>
      <c r="AF34" s="156">
        <f>E34</f>
        <v>0.52350943859921484</v>
      </c>
    </row>
    <row r="35" spans="1:32" s="41" customFormat="1">
      <c r="C35" s="158"/>
      <c r="D35" s="130" t="s">
        <v>1057</v>
      </c>
      <c r="E35" s="172">
        <f>E10*(E28/SUM(E27:E29))/(E25/SUM(E24:E26))</f>
        <v>3.6030970152705268E-2</v>
      </c>
      <c r="F35" s="172">
        <f t="shared" ref="F35:AE35" si="7">F10*(F28/SUM(F27:F29))/(F25/SUM(F24:F26))</f>
        <v>5.648340611058926E-2</v>
      </c>
      <c r="G35" s="172">
        <f t="shared" si="7"/>
        <v>1.4719421629158016E-2</v>
      </c>
      <c r="H35" s="172">
        <f t="shared" si="7"/>
        <v>5.8653600970362263E-2</v>
      </c>
      <c r="I35" s="172">
        <f t="shared" si="7"/>
        <v>7.4128895282995919E-2</v>
      </c>
      <c r="J35" s="172">
        <f t="shared" si="7"/>
        <v>0.12942991005147181</v>
      </c>
      <c r="K35" s="172">
        <f t="shared" si="7"/>
        <v>4.6590713839087569E-2</v>
      </c>
      <c r="L35" s="172">
        <f t="shared" si="7"/>
        <v>4.2472196683606168E-2</v>
      </c>
      <c r="M35" s="172">
        <f t="shared" si="7"/>
        <v>8.3703525677148186E-2</v>
      </c>
      <c r="N35" s="172">
        <f t="shared" si="7"/>
        <v>3.4400931287354976E-2</v>
      </c>
      <c r="O35" s="172">
        <f t="shared" si="7"/>
        <v>3.4678093584650349E-2</v>
      </c>
      <c r="P35" s="172">
        <f t="shared" si="7"/>
        <v>8.4756160850936485E-2</v>
      </c>
      <c r="Q35" s="172">
        <f t="shared" si="7"/>
        <v>6.3273046174834563E-2</v>
      </c>
      <c r="R35" s="172">
        <f t="shared" si="7"/>
        <v>6.615427864509231E-2</v>
      </c>
      <c r="S35" s="172">
        <f t="shared" si="7"/>
        <v>4.5574776889838728E-2</v>
      </c>
      <c r="T35" s="172">
        <f t="shared" si="7"/>
        <v>7.5401163543538027E-2</v>
      </c>
      <c r="U35" s="172">
        <f t="shared" si="7"/>
        <v>2.9058186843155989E-2</v>
      </c>
      <c r="V35" s="172">
        <f t="shared" si="7"/>
        <v>6.9357237854175677E-2</v>
      </c>
      <c r="W35" s="172">
        <f t="shared" si="7"/>
        <v>4.6534910978852255E-2</v>
      </c>
      <c r="X35" s="172">
        <f t="shared" si="7"/>
        <v>6.228589629491213E-2</v>
      </c>
      <c r="Y35" s="172">
        <f t="shared" si="7"/>
        <v>8.0143911274272076E-2</v>
      </c>
      <c r="Z35" s="172">
        <f t="shared" si="7"/>
        <v>6.1548320755875789E-2</v>
      </c>
      <c r="AA35" s="172">
        <f t="shared" si="7"/>
        <v>2.4414615545888373E-2</v>
      </c>
      <c r="AB35" s="172">
        <f t="shared" si="7"/>
        <v>3.1725405616065717E-2</v>
      </c>
      <c r="AC35" s="172">
        <f t="shared" si="7"/>
        <v>6.1062498404548166E-2</v>
      </c>
      <c r="AD35" s="172">
        <f t="shared" si="7"/>
        <v>6.8348438844994086E-2</v>
      </c>
      <c r="AE35" s="172">
        <f t="shared" si="7"/>
        <v>6.2419052311484938E-2</v>
      </c>
      <c r="AF35" s="160">
        <f>E35</f>
        <v>3.6030970152705268E-2</v>
      </c>
    </row>
    <row r="36" spans="1:32" s="41" customFormat="1">
      <c r="C36" s="163"/>
      <c r="D36" s="152" t="s">
        <v>1058</v>
      </c>
      <c r="E36" s="173">
        <f>1-(E34+E35)</f>
        <v>0.44045959124807987</v>
      </c>
      <c r="F36" s="173">
        <f t="shared" ref="F36:AE36" si="8">1-(F34+F35)</f>
        <v>0.16136019907979526</v>
      </c>
      <c r="G36" s="173">
        <f t="shared" si="8"/>
        <v>0.64080124060221366</v>
      </c>
      <c r="H36" s="173">
        <f t="shared" si="8"/>
        <v>0.1263253481124591</v>
      </c>
      <c r="I36" s="173">
        <f t="shared" si="8"/>
        <v>0.21471468238708491</v>
      </c>
      <c r="J36" s="173">
        <f t="shared" si="8"/>
        <v>0.24633637858180668</v>
      </c>
      <c r="K36" s="173">
        <f t="shared" si="8"/>
        <v>0.10123779229317986</v>
      </c>
      <c r="L36" s="173">
        <f t="shared" si="8"/>
        <v>5.6789471754986942E-2</v>
      </c>
      <c r="M36" s="173">
        <f t="shared" si="8"/>
        <v>0.2133984535943928</v>
      </c>
      <c r="N36" s="173">
        <f t="shared" si="8"/>
        <v>0.14405766426046529</v>
      </c>
      <c r="O36" s="173">
        <f t="shared" si="8"/>
        <v>0.55127321679380081</v>
      </c>
      <c r="P36" s="173">
        <f t="shared" si="8"/>
        <v>0.13383856269662153</v>
      </c>
      <c r="Q36" s="173">
        <f t="shared" si="8"/>
        <v>0.14330130058590018</v>
      </c>
      <c r="R36" s="173">
        <f t="shared" si="8"/>
        <v>0.14521920997710569</v>
      </c>
      <c r="S36" s="173">
        <f t="shared" si="8"/>
        <v>0.26660871937924713</v>
      </c>
      <c r="T36" s="173">
        <f t="shared" si="8"/>
        <v>0.28250680364206637</v>
      </c>
      <c r="U36" s="173">
        <f t="shared" si="8"/>
        <v>0.38531492166269476</v>
      </c>
      <c r="V36" s="173">
        <f t="shared" si="8"/>
        <v>0.23244428728129718</v>
      </c>
      <c r="W36" s="173">
        <f t="shared" si="8"/>
        <v>0.25764765580880333</v>
      </c>
      <c r="X36" s="173">
        <f t="shared" si="8"/>
        <v>0.44487406026668042</v>
      </c>
      <c r="Y36" s="173">
        <f t="shared" si="8"/>
        <v>0.25910990401062572</v>
      </c>
      <c r="Z36" s="173">
        <f t="shared" si="8"/>
        <v>0.2886938610141413</v>
      </c>
      <c r="AA36" s="173">
        <f t="shared" si="8"/>
        <v>0.20535826915314392</v>
      </c>
      <c r="AB36" s="173">
        <f t="shared" si="8"/>
        <v>0.36116688603532376</v>
      </c>
      <c r="AC36" s="173">
        <f t="shared" si="8"/>
        <v>0.2499998398340918</v>
      </c>
      <c r="AD36" s="173">
        <f t="shared" si="8"/>
        <v>0.45264805573818123</v>
      </c>
      <c r="AE36" s="173">
        <f t="shared" si="8"/>
        <v>0.15145392789565282</v>
      </c>
      <c r="AF36" s="154">
        <f>E36</f>
        <v>0.44045959124807987</v>
      </c>
    </row>
    <row r="37" spans="1:32" s="41" customFormat="1">
      <c r="C37" s="158" t="s">
        <v>466</v>
      </c>
      <c r="D37" s="158" t="s">
        <v>1056</v>
      </c>
      <c r="E37" s="174">
        <f>E12*(E27/SUM(E27:E29))/(E24/SUM(E24:E26))</f>
        <v>0.52350943859921484</v>
      </c>
      <c r="F37" s="174">
        <f t="shared" ref="F37:AE37" si="9">F12*(F27/SUM(F27:F29))/(F24/SUM(F24:F26))</f>
        <v>0.78215639480961552</v>
      </c>
      <c r="G37" s="174">
        <f t="shared" si="9"/>
        <v>0.34447933776862838</v>
      </c>
      <c r="H37" s="174">
        <f t="shared" si="9"/>
        <v>0.81502105091717858</v>
      </c>
      <c r="I37" s="174">
        <f t="shared" si="9"/>
        <v>0.71115642232991916</v>
      </c>
      <c r="J37" s="174">
        <f t="shared" si="9"/>
        <v>0.62423371136672146</v>
      </c>
      <c r="K37" s="174">
        <f t="shared" si="9"/>
        <v>0.85217149386773261</v>
      </c>
      <c r="L37" s="174">
        <f t="shared" si="9"/>
        <v>0.90073833156140692</v>
      </c>
      <c r="M37" s="174">
        <f t="shared" si="9"/>
        <v>0.70289802072845897</v>
      </c>
      <c r="N37" s="174">
        <f t="shared" si="9"/>
        <v>0.82154140445217971</v>
      </c>
      <c r="O37" s="174">
        <f t="shared" si="9"/>
        <v>0.41404868962154889</v>
      </c>
      <c r="P37" s="174">
        <f t="shared" si="9"/>
        <v>0.78140527645244195</v>
      </c>
      <c r="Q37" s="174">
        <f t="shared" si="9"/>
        <v>0.79342565323926528</v>
      </c>
      <c r="R37" s="174">
        <f t="shared" si="9"/>
        <v>0.78862651137780204</v>
      </c>
      <c r="S37" s="174">
        <f t="shared" si="9"/>
        <v>0.68781650373091419</v>
      </c>
      <c r="T37" s="174">
        <f t="shared" si="9"/>
        <v>0.64209203281439564</v>
      </c>
      <c r="U37" s="174">
        <f t="shared" si="9"/>
        <v>0.58562689149414926</v>
      </c>
      <c r="V37" s="174">
        <f t="shared" si="9"/>
        <v>0.69819847486452713</v>
      </c>
      <c r="W37" s="174">
        <f t="shared" si="9"/>
        <v>0.69581743321234446</v>
      </c>
      <c r="X37" s="174">
        <f t="shared" si="9"/>
        <v>0.49284004343840748</v>
      </c>
      <c r="Y37" s="174">
        <f t="shared" si="9"/>
        <v>0.66074618471510216</v>
      </c>
      <c r="Z37" s="174">
        <f t="shared" si="9"/>
        <v>0.64975781822998291</v>
      </c>
      <c r="AA37" s="174">
        <f t="shared" si="9"/>
        <v>0.77022711530096766</v>
      </c>
      <c r="AB37" s="174">
        <f t="shared" si="9"/>
        <v>0.6071077083486105</v>
      </c>
      <c r="AC37" s="174">
        <f t="shared" si="9"/>
        <v>0.68893766176136007</v>
      </c>
      <c r="AD37" s="174">
        <f t="shared" si="9"/>
        <v>0.47900350541682468</v>
      </c>
      <c r="AE37" s="174">
        <f t="shared" si="9"/>
        <v>0.78612701979286226</v>
      </c>
      <c r="AF37" s="160">
        <f t="shared" ref="AF37:AF45" si="10">E37</f>
        <v>0.52350943859921484</v>
      </c>
    </row>
    <row r="38" spans="1:32" s="41" customFormat="1">
      <c r="C38" s="158"/>
      <c r="D38" s="130" t="s">
        <v>1057</v>
      </c>
      <c r="E38" s="172">
        <f>E13*(E28/SUM(E27:E29))/(E25/SUM(E24:E26))</f>
        <v>3.6030970152705268E-2</v>
      </c>
      <c r="F38" s="172">
        <f t="shared" ref="F38:AE38" si="11">F13*(F28/SUM(F27:F29))/(F25/SUM(F24:F26))</f>
        <v>5.648340611058926E-2</v>
      </c>
      <c r="G38" s="172">
        <f t="shared" si="11"/>
        <v>1.4719421629158016E-2</v>
      </c>
      <c r="H38" s="172">
        <f t="shared" si="11"/>
        <v>5.8653600970362263E-2</v>
      </c>
      <c r="I38" s="172">
        <f t="shared" si="11"/>
        <v>7.4128895282995919E-2</v>
      </c>
      <c r="J38" s="172">
        <f t="shared" si="11"/>
        <v>0.12942991005147181</v>
      </c>
      <c r="K38" s="172">
        <f t="shared" si="11"/>
        <v>4.6590713839087569E-2</v>
      </c>
      <c r="L38" s="172">
        <f t="shared" si="11"/>
        <v>4.2472196683606168E-2</v>
      </c>
      <c r="M38" s="172">
        <f t="shared" si="11"/>
        <v>8.3703525677148186E-2</v>
      </c>
      <c r="N38" s="172">
        <f t="shared" si="11"/>
        <v>3.4400931287354976E-2</v>
      </c>
      <c r="O38" s="172">
        <f t="shared" si="11"/>
        <v>3.4678093584650349E-2</v>
      </c>
      <c r="P38" s="172">
        <f t="shared" si="11"/>
        <v>8.4756160850936485E-2</v>
      </c>
      <c r="Q38" s="172">
        <f t="shared" si="11"/>
        <v>6.3273046174834563E-2</v>
      </c>
      <c r="R38" s="172">
        <f t="shared" si="11"/>
        <v>6.615427864509231E-2</v>
      </c>
      <c r="S38" s="172">
        <f t="shared" si="11"/>
        <v>4.5574776889838728E-2</v>
      </c>
      <c r="T38" s="172">
        <f t="shared" si="11"/>
        <v>7.5401163543538027E-2</v>
      </c>
      <c r="U38" s="172">
        <f t="shared" si="11"/>
        <v>2.9058186843155989E-2</v>
      </c>
      <c r="V38" s="172">
        <f t="shared" si="11"/>
        <v>6.9357237854175677E-2</v>
      </c>
      <c r="W38" s="172">
        <f t="shared" si="11"/>
        <v>4.6534910978852255E-2</v>
      </c>
      <c r="X38" s="172">
        <f t="shared" si="11"/>
        <v>6.228589629491213E-2</v>
      </c>
      <c r="Y38" s="172">
        <f t="shared" si="11"/>
        <v>8.0143911274272076E-2</v>
      </c>
      <c r="Z38" s="172">
        <f t="shared" si="11"/>
        <v>6.1548320755875789E-2</v>
      </c>
      <c r="AA38" s="172">
        <f t="shared" si="11"/>
        <v>2.4414615545888373E-2</v>
      </c>
      <c r="AB38" s="172">
        <f t="shared" si="11"/>
        <v>3.1725405616065717E-2</v>
      </c>
      <c r="AC38" s="172">
        <f t="shared" si="11"/>
        <v>6.1062498404548166E-2</v>
      </c>
      <c r="AD38" s="172">
        <f t="shared" si="11"/>
        <v>6.8348438844994086E-2</v>
      </c>
      <c r="AE38" s="172">
        <f t="shared" si="11"/>
        <v>6.2419052311484938E-2</v>
      </c>
      <c r="AF38" s="160">
        <f t="shared" si="10"/>
        <v>3.6030970152705268E-2</v>
      </c>
    </row>
    <row r="39" spans="1:32" s="41" customFormat="1">
      <c r="C39" s="158"/>
      <c r="D39" s="130" t="s">
        <v>1058</v>
      </c>
      <c r="E39" s="173">
        <f>1-(E37+E38)</f>
        <v>0.44045959124807987</v>
      </c>
      <c r="F39" s="172">
        <f t="shared" ref="F39:AE39" si="12">1-(F37+F38)</f>
        <v>0.16136019907979526</v>
      </c>
      <c r="G39" s="172">
        <f t="shared" si="12"/>
        <v>0.64080124060221366</v>
      </c>
      <c r="H39" s="172">
        <f t="shared" si="12"/>
        <v>0.1263253481124591</v>
      </c>
      <c r="I39" s="172">
        <f t="shared" si="12"/>
        <v>0.21471468238708491</v>
      </c>
      <c r="J39" s="172">
        <f t="shared" si="12"/>
        <v>0.24633637858180668</v>
      </c>
      <c r="K39" s="172">
        <f t="shared" si="12"/>
        <v>0.10123779229317986</v>
      </c>
      <c r="L39" s="172">
        <f t="shared" si="12"/>
        <v>5.6789471754986942E-2</v>
      </c>
      <c r="M39" s="172">
        <f t="shared" si="12"/>
        <v>0.2133984535943928</v>
      </c>
      <c r="N39" s="172">
        <f t="shared" si="12"/>
        <v>0.14405766426046529</v>
      </c>
      <c r="O39" s="172">
        <f t="shared" si="12"/>
        <v>0.55127321679380081</v>
      </c>
      <c r="P39" s="172">
        <f t="shared" si="12"/>
        <v>0.13383856269662153</v>
      </c>
      <c r="Q39" s="172">
        <f t="shared" si="12"/>
        <v>0.14330130058590018</v>
      </c>
      <c r="R39" s="172">
        <f t="shared" si="12"/>
        <v>0.14521920997710569</v>
      </c>
      <c r="S39" s="172">
        <f t="shared" si="12"/>
        <v>0.26660871937924713</v>
      </c>
      <c r="T39" s="172">
        <f t="shared" si="12"/>
        <v>0.28250680364206637</v>
      </c>
      <c r="U39" s="172">
        <f t="shared" si="12"/>
        <v>0.38531492166269476</v>
      </c>
      <c r="V39" s="172">
        <f t="shared" si="12"/>
        <v>0.23244428728129718</v>
      </c>
      <c r="W39" s="172">
        <f t="shared" si="12"/>
        <v>0.25764765580880333</v>
      </c>
      <c r="X39" s="172">
        <f t="shared" si="12"/>
        <v>0.44487406026668042</v>
      </c>
      <c r="Y39" s="172">
        <f t="shared" si="12"/>
        <v>0.25910990401062572</v>
      </c>
      <c r="Z39" s="172">
        <f t="shared" si="12"/>
        <v>0.2886938610141413</v>
      </c>
      <c r="AA39" s="172">
        <f t="shared" si="12"/>
        <v>0.20535826915314392</v>
      </c>
      <c r="AB39" s="172">
        <f t="shared" si="12"/>
        <v>0.36116688603532376</v>
      </c>
      <c r="AC39" s="172">
        <f t="shared" si="12"/>
        <v>0.2499998398340918</v>
      </c>
      <c r="AD39" s="172">
        <f t="shared" si="12"/>
        <v>0.45264805573818123</v>
      </c>
      <c r="AE39" s="172">
        <f t="shared" si="12"/>
        <v>0.15145392789565282</v>
      </c>
      <c r="AF39" s="160">
        <f t="shared" si="10"/>
        <v>0.44045959124807987</v>
      </c>
    </row>
    <row r="40" spans="1:32" s="41" customFormat="1">
      <c r="C40" s="155" t="s">
        <v>467</v>
      </c>
      <c r="D40" s="155" t="s">
        <v>1056</v>
      </c>
      <c r="E40" s="175">
        <f>E15*(E27/SUM(E27:E29))/(E24/SUM(E24:E26))</f>
        <v>0.57742321760565796</v>
      </c>
      <c r="F40" s="175">
        <f t="shared" ref="F40:AE40" si="13">F15*(F27/SUM(F27:F29))/(F24/SUM(F24:F26))</f>
        <v>0.81222374890677329</v>
      </c>
      <c r="G40" s="175">
        <f t="shared" si="13"/>
        <v>0.41297113164246352</v>
      </c>
      <c r="H40" s="175">
        <f t="shared" si="13"/>
        <v>0.72265960868150048</v>
      </c>
      <c r="I40" s="175">
        <f t="shared" si="13"/>
        <v>0.65250979314817992</v>
      </c>
      <c r="J40" s="175">
        <f t="shared" si="13"/>
        <v>0.72488529085011122</v>
      </c>
      <c r="K40" s="175">
        <f t="shared" si="13"/>
        <v>0.61965393156595983</v>
      </c>
      <c r="L40" s="175">
        <f t="shared" si="13"/>
        <v>0.78741224654586039</v>
      </c>
      <c r="M40" s="175">
        <f t="shared" si="13"/>
        <v>0.73849017271826278</v>
      </c>
      <c r="N40" s="175">
        <f t="shared" si="13"/>
        <v>0.75897141384269273</v>
      </c>
      <c r="O40" s="175">
        <f t="shared" si="13"/>
        <v>0.5688368788891659</v>
      </c>
      <c r="P40" s="175">
        <f t="shared" si="13"/>
        <v>0.70907686886754251</v>
      </c>
      <c r="Q40" s="175">
        <f t="shared" si="13"/>
        <v>0.71474494368380859</v>
      </c>
      <c r="R40" s="175">
        <f t="shared" si="13"/>
        <v>0.63163356304211316</v>
      </c>
      <c r="S40" s="175">
        <f t="shared" si="13"/>
        <v>0.68696277571274889</v>
      </c>
      <c r="T40" s="175">
        <f t="shared" si="13"/>
        <v>0.63155252837450693</v>
      </c>
      <c r="U40" s="175">
        <f t="shared" si="13"/>
        <v>0.72596257411958864</v>
      </c>
      <c r="V40" s="175">
        <f t="shared" si="13"/>
        <v>0.7030751096156268</v>
      </c>
      <c r="W40" s="175">
        <f t="shared" si="13"/>
        <v>0.74322493532003486</v>
      </c>
      <c r="X40" s="175">
        <f t="shared" si="13"/>
        <v>0.50819554167129766</v>
      </c>
      <c r="Y40" s="175">
        <f t="shared" si="13"/>
        <v>0.5396412444580414</v>
      </c>
      <c r="Z40" s="175">
        <f t="shared" si="13"/>
        <v>0.58616648588139586</v>
      </c>
      <c r="AA40" s="175">
        <f t="shared" si="13"/>
        <v>0.63012610614595488</v>
      </c>
      <c r="AB40" s="175">
        <f t="shared" si="13"/>
        <v>0.55152717201255597</v>
      </c>
      <c r="AC40" s="175">
        <f t="shared" si="13"/>
        <v>0.60980627204002646</v>
      </c>
      <c r="AD40" s="175">
        <f t="shared" si="13"/>
        <v>0.57121577757432263</v>
      </c>
      <c r="AE40" s="175">
        <f t="shared" si="13"/>
        <v>0.6894102979841662</v>
      </c>
      <c r="AF40" s="156">
        <f t="shared" si="10"/>
        <v>0.57742321760565796</v>
      </c>
    </row>
    <row r="41" spans="1:32" s="41" customFormat="1">
      <c r="C41" s="158"/>
      <c r="D41" s="130" t="s">
        <v>1057</v>
      </c>
      <c r="E41" s="174">
        <f>E16*(E28/SUM(E27:E29))/(E25/SUM(E24:E26))</f>
        <v>0.11818748941869427</v>
      </c>
      <c r="F41" s="174">
        <f t="shared" ref="F41:AE41" si="14">F16*(F28/SUM(F27:F29))/(F25/SUM(F24:F26))</f>
        <v>0.10663933736855953</v>
      </c>
      <c r="G41" s="174">
        <f t="shared" si="14"/>
        <v>4.9435471226084993E-2</v>
      </c>
      <c r="H41" s="174">
        <f t="shared" si="14"/>
        <v>0.12374485038918974</v>
      </c>
      <c r="I41" s="174">
        <f t="shared" si="14"/>
        <v>0.15922051451629404</v>
      </c>
      <c r="J41" s="174">
        <f t="shared" si="14"/>
        <v>0.21905899477722016</v>
      </c>
      <c r="K41" s="174">
        <f t="shared" si="14"/>
        <v>0.15841141331807276</v>
      </c>
      <c r="L41" s="174">
        <f t="shared" si="14"/>
        <v>0.10764705080133653</v>
      </c>
      <c r="M41" s="174">
        <f t="shared" si="14"/>
        <v>0.15780588894578812</v>
      </c>
      <c r="N41" s="174">
        <f t="shared" si="14"/>
        <v>0.15568211741268989</v>
      </c>
      <c r="O41" s="174">
        <f t="shared" si="14"/>
        <v>0.13232228815884037</v>
      </c>
      <c r="P41" s="174">
        <f t="shared" si="14"/>
        <v>0.16417333216368798</v>
      </c>
      <c r="Q41" s="174">
        <f t="shared" si="14"/>
        <v>0.16983796103766488</v>
      </c>
      <c r="R41" s="174">
        <f t="shared" si="14"/>
        <v>0.19081893481441484</v>
      </c>
      <c r="S41" s="174">
        <f t="shared" si="14"/>
        <v>0.14116760937094175</v>
      </c>
      <c r="T41" s="174">
        <f t="shared" si="14"/>
        <v>0.16902286098127356</v>
      </c>
      <c r="U41" s="174">
        <f t="shared" si="14"/>
        <v>0.10529919698886503</v>
      </c>
      <c r="V41" s="174">
        <f t="shared" si="14"/>
        <v>0.13899298650517539</v>
      </c>
      <c r="W41" s="174">
        <f t="shared" si="14"/>
        <v>0.13841585710312662</v>
      </c>
      <c r="X41" s="174">
        <f t="shared" si="14"/>
        <v>0.1825184619514304</v>
      </c>
      <c r="Y41" s="174">
        <f t="shared" si="14"/>
        <v>0.28670958700921761</v>
      </c>
      <c r="Z41" s="174">
        <f t="shared" si="14"/>
        <v>0.17582671631179672</v>
      </c>
      <c r="AA41" s="174">
        <f t="shared" si="14"/>
        <v>0.11467254611660434</v>
      </c>
      <c r="AB41" s="174">
        <f t="shared" si="14"/>
        <v>0.13462708844153301</v>
      </c>
      <c r="AC41" s="174">
        <f t="shared" si="14"/>
        <v>0.12275403259668087</v>
      </c>
      <c r="AD41" s="174">
        <f t="shared" si="14"/>
        <v>0.19988964350757418</v>
      </c>
      <c r="AE41" s="174">
        <f t="shared" si="14"/>
        <v>6.6512104922074114E-2</v>
      </c>
      <c r="AF41" s="160">
        <f t="shared" si="10"/>
        <v>0.11818748941869427</v>
      </c>
    </row>
    <row r="42" spans="1:32" s="41" customFormat="1">
      <c r="C42" s="163"/>
      <c r="D42" s="152" t="s">
        <v>1058</v>
      </c>
      <c r="E42" s="173">
        <f>1-(E40+E41)</f>
        <v>0.30438929297564776</v>
      </c>
      <c r="F42" s="173">
        <f t="shared" ref="F42:AE42" si="15">1-(F40+F41)</f>
        <v>8.1136913724667137E-2</v>
      </c>
      <c r="G42" s="173">
        <f t="shared" si="15"/>
        <v>0.53759339713145149</v>
      </c>
      <c r="H42" s="173">
        <f t="shared" si="15"/>
        <v>0.15359554092930983</v>
      </c>
      <c r="I42" s="173">
        <f t="shared" si="15"/>
        <v>0.18826969233552604</v>
      </c>
      <c r="J42" s="173">
        <f t="shared" si="15"/>
        <v>5.6055714372668652E-2</v>
      </c>
      <c r="K42" s="173">
        <f t="shared" si="15"/>
        <v>0.22193465511596744</v>
      </c>
      <c r="L42" s="173">
        <f t="shared" si="15"/>
        <v>0.10494070265280309</v>
      </c>
      <c r="M42" s="173">
        <f t="shared" si="15"/>
        <v>0.10370393833594904</v>
      </c>
      <c r="N42" s="173">
        <f t="shared" si="15"/>
        <v>8.5346468744617376E-2</v>
      </c>
      <c r="O42" s="173">
        <f t="shared" si="15"/>
        <v>0.29884083295199371</v>
      </c>
      <c r="P42" s="173">
        <f t="shared" si="15"/>
        <v>0.12674979896876948</v>
      </c>
      <c r="Q42" s="173">
        <f t="shared" si="15"/>
        <v>0.1154170952785265</v>
      </c>
      <c r="R42" s="173">
        <f t="shared" si="15"/>
        <v>0.17754750214347204</v>
      </c>
      <c r="S42" s="173">
        <f t="shared" si="15"/>
        <v>0.17186961491630937</v>
      </c>
      <c r="T42" s="173">
        <f t="shared" si="15"/>
        <v>0.19942461064421946</v>
      </c>
      <c r="U42" s="173">
        <f t="shared" si="15"/>
        <v>0.16873822889154633</v>
      </c>
      <c r="V42" s="173">
        <f t="shared" si="15"/>
        <v>0.15793190387919775</v>
      </c>
      <c r="W42" s="173">
        <f t="shared" si="15"/>
        <v>0.11835920757683849</v>
      </c>
      <c r="X42" s="173">
        <f t="shared" si="15"/>
        <v>0.30928599637727194</v>
      </c>
      <c r="Y42" s="173">
        <f t="shared" si="15"/>
        <v>0.17364916853274104</v>
      </c>
      <c r="Z42" s="173">
        <f t="shared" si="15"/>
        <v>0.23800679780680745</v>
      </c>
      <c r="AA42" s="173">
        <f t="shared" si="15"/>
        <v>0.25520134773744074</v>
      </c>
      <c r="AB42" s="173">
        <f t="shared" si="15"/>
        <v>0.313845739545911</v>
      </c>
      <c r="AC42" s="173">
        <f t="shared" si="15"/>
        <v>0.26743969536329271</v>
      </c>
      <c r="AD42" s="173">
        <f t="shared" si="15"/>
        <v>0.22889457891810316</v>
      </c>
      <c r="AE42" s="173">
        <f t="shared" si="15"/>
        <v>0.24407759709375965</v>
      </c>
      <c r="AF42" s="154">
        <f t="shared" si="10"/>
        <v>0.30438929297564776</v>
      </c>
    </row>
    <row r="43" spans="1:32" s="41" customFormat="1">
      <c r="C43" s="158" t="s">
        <v>468</v>
      </c>
      <c r="D43" s="158" t="s">
        <v>1056</v>
      </c>
      <c r="E43" s="174">
        <f>E18*(E27/SUM(E27:E29))/(E24/SUM(E24:E26))</f>
        <v>0.47006046168036297</v>
      </c>
      <c r="F43" s="174">
        <f t="shared" ref="F43:AE43" si="16">F18*(F27/SUM(F27:F29))/(F24/SUM(F24:F26))</f>
        <v>0.6147036173371152</v>
      </c>
      <c r="G43" s="174">
        <f t="shared" si="16"/>
        <v>0.33301453273608916</v>
      </c>
      <c r="H43" s="174">
        <f t="shared" si="16"/>
        <v>0.61893146434896451</v>
      </c>
      <c r="I43" s="174">
        <f t="shared" si="16"/>
        <v>0.57776991893407004</v>
      </c>
      <c r="J43" s="174">
        <f t="shared" si="16"/>
        <v>0.66132498889385127</v>
      </c>
      <c r="K43" s="174">
        <f t="shared" si="16"/>
        <v>0.52128756070696114</v>
      </c>
      <c r="L43" s="174">
        <f t="shared" si="16"/>
        <v>0.63998237428202764</v>
      </c>
      <c r="M43" s="174">
        <f t="shared" si="16"/>
        <v>0.66521468367094483</v>
      </c>
      <c r="N43" s="174">
        <f t="shared" si="16"/>
        <v>0.67302211149037472</v>
      </c>
      <c r="O43" s="174">
        <f t="shared" si="16"/>
        <v>0.53124170553951233</v>
      </c>
      <c r="P43" s="174">
        <f t="shared" si="16"/>
        <v>0.46951265721442792</v>
      </c>
      <c r="Q43" s="174">
        <f t="shared" si="16"/>
        <v>0.55525260172606217</v>
      </c>
      <c r="R43" s="174">
        <f t="shared" si="16"/>
        <v>0.62082648459175271</v>
      </c>
      <c r="S43" s="174">
        <f t="shared" si="16"/>
        <v>0.53635940188830833</v>
      </c>
      <c r="T43" s="174">
        <f t="shared" si="16"/>
        <v>0.47720038459656861</v>
      </c>
      <c r="U43" s="174">
        <f t="shared" si="16"/>
        <v>0.632027481703476</v>
      </c>
      <c r="V43" s="174">
        <f t="shared" si="16"/>
        <v>0.60220647883927436</v>
      </c>
      <c r="W43" s="174">
        <f t="shared" si="16"/>
        <v>0.59397617787809276</v>
      </c>
      <c r="X43" s="174">
        <f t="shared" si="16"/>
        <v>0.38418893210628502</v>
      </c>
      <c r="Y43" s="174">
        <f t="shared" si="16"/>
        <v>0.42476447056659955</v>
      </c>
      <c r="Z43" s="174">
        <f t="shared" si="16"/>
        <v>0.49597494467382525</v>
      </c>
      <c r="AA43" s="174">
        <f t="shared" si="16"/>
        <v>0.557004520566451</v>
      </c>
      <c r="AB43" s="174">
        <f t="shared" si="16"/>
        <v>0.4994869656870829</v>
      </c>
      <c r="AC43" s="174">
        <f t="shared" si="16"/>
        <v>0.52014693645877241</v>
      </c>
      <c r="AD43" s="174">
        <f t="shared" si="16"/>
        <v>0.42450343218910336</v>
      </c>
      <c r="AE43" s="174">
        <f t="shared" si="16"/>
        <v>0.60807649437985034</v>
      </c>
      <c r="AF43" s="160">
        <f t="shared" si="10"/>
        <v>0.47006046168036297</v>
      </c>
    </row>
    <row r="44" spans="1:32" s="41" customFormat="1">
      <c r="C44" s="158"/>
      <c r="D44" s="130" t="s">
        <v>1057</v>
      </c>
      <c r="E44" s="174">
        <f>E19*(E28/SUM(E27:E29))/(E25/SUM(E24:E26))</f>
        <v>0.23030975583422722</v>
      </c>
      <c r="F44" s="174">
        <f t="shared" ref="F44:AE44" si="17">F19*(F28/SUM(F27:F29))/(F25/SUM(F24:F26))</f>
        <v>0.28070657763711171</v>
      </c>
      <c r="G44" s="174">
        <f t="shared" si="17"/>
        <v>7.4141665807000393E-2</v>
      </c>
      <c r="H44" s="174">
        <f t="shared" si="17"/>
        <v>0.17557540823794976</v>
      </c>
      <c r="I44" s="174">
        <f t="shared" si="17"/>
        <v>0.28886315550397168</v>
      </c>
      <c r="J44" s="174">
        <f t="shared" si="17"/>
        <v>0.25889004299204543</v>
      </c>
      <c r="K44" s="174">
        <f t="shared" si="17"/>
        <v>0.33569610742325517</v>
      </c>
      <c r="L44" s="174">
        <f t="shared" si="17"/>
        <v>0.23000497388695704</v>
      </c>
      <c r="M44" s="174">
        <f t="shared" si="17"/>
        <v>0.22538276805653143</v>
      </c>
      <c r="N44" s="174">
        <f t="shared" si="17"/>
        <v>0.23167418545390642</v>
      </c>
      <c r="O44" s="174">
        <f t="shared" si="17"/>
        <v>0.21366760313714911</v>
      </c>
      <c r="P44" s="174">
        <f t="shared" si="17"/>
        <v>0.41378263356503253</v>
      </c>
      <c r="Q44" s="174">
        <f t="shared" si="17"/>
        <v>0.24616493578727572</v>
      </c>
      <c r="R44" s="174">
        <f t="shared" si="17"/>
        <v>0.265790482147368</v>
      </c>
      <c r="S44" s="174">
        <f t="shared" si="17"/>
        <v>0.26752826049753725</v>
      </c>
      <c r="T44" s="174">
        <f t="shared" si="17"/>
        <v>0.39562429749176298</v>
      </c>
      <c r="U44" s="174">
        <f t="shared" si="17"/>
        <v>0.18085828661796655</v>
      </c>
      <c r="V44" s="174">
        <f t="shared" si="17"/>
        <v>0.27842349093713337</v>
      </c>
      <c r="W44" s="174">
        <f t="shared" si="17"/>
        <v>0.25866934014153725</v>
      </c>
      <c r="X44" s="174">
        <f t="shared" si="17"/>
        <v>0.33694881650299274</v>
      </c>
      <c r="Y44" s="174">
        <f t="shared" si="17"/>
        <v>0.35661779725044551</v>
      </c>
      <c r="Z44" s="174">
        <f t="shared" si="17"/>
        <v>0.35250535618380774</v>
      </c>
      <c r="AA44" s="174">
        <f t="shared" si="17"/>
        <v>0.34049869353265938</v>
      </c>
      <c r="AB44" s="174">
        <f t="shared" si="17"/>
        <v>0.28786928047004345</v>
      </c>
      <c r="AC44" s="174">
        <f t="shared" si="17"/>
        <v>0.30919856887353742</v>
      </c>
      <c r="AD44" s="174">
        <f t="shared" si="17"/>
        <v>0.40180897246728736</v>
      </c>
      <c r="AE44" s="174">
        <f t="shared" si="17"/>
        <v>0.21731254757966625</v>
      </c>
      <c r="AF44" s="160">
        <f t="shared" si="10"/>
        <v>0.23030975583422722</v>
      </c>
    </row>
    <row r="45" spans="1:32" s="41" customFormat="1">
      <c r="D45" s="130" t="s">
        <v>1058</v>
      </c>
      <c r="E45" s="176">
        <f>1-(E43+E44)</f>
        <v>0.29962978248540983</v>
      </c>
      <c r="F45" s="176">
        <f t="shared" ref="F45:AE45" si="18">1-(F43+F44)</f>
        <v>0.10458980502577309</v>
      </c>
      <c r="G45" s="176">
        <f t="shared" si="18"/>
        <v>0.5928438014569104</v>
      </c>
      <c r="H45" s="176">
        <f t="shared" si="18"/>
        <v>0.20549312741308579</v>
      </c>
      <c r="I45" s="176">
        <f t="shared" si="18"/>
        <v>0.13336692556195828</v>
      </c>
      <c r="J45" s="176">
        <f t="shared" si="18"/>
        <v>7.9784968114103294E-2</v>
      </c>
      <c r="K45" s="176">
        <f t="shared" si="18"/>
        <v>0.14301633186978369</v>
      </c>
      <c r="L45" s="176">
        <f t="shared" si="18"/>
        <v>0.13001265183101529</v>
      </c>
      <c r="M45" s="176">
        <f t="shared" si="18"/>
        <v>0.10940254827252371</v>
      </c>
      <c r="N45" s="176">
        <f t="shared" si="18"/>
        <v>9.5303703055718891E-2</v>
      </c>
      <c r="O45" s="176">
        <f t="shared" si="18"/>
        <v>0.25509069132333861</v>
      </c>
      <c r="P45" s="176">
        <f t="shared" si="18"/>
        <v>0.11670470922053955</v>
      </c>
      <c r="Q45" s="176">
        <f t="shared" si="18"/>
        <v>0.19858246248666211</v>
      </c>
      <c r="R45" s="176">
        <f t="shared" si="18"/>
        <v>0.11338303326087928</v>
      </c>
      <c r="S45" s="176">
        <f t="shared" si="18"/>
        <v>0.19611233761415447</v>
      </c>
      <c r="T45" s="176">
        <f t="shared" si="18"/>
        <v>0.12717531791166836</v>
      </c>
      <c r="U45" s="176">
        <f t="shared" si="18"/>
        <v>0.18711423167855745</v>
      </c>
      <c r="V45" s="176">
        <f t="shared" si="18"/>
        <v>0.11937003022359227</v>
      </c>
      <c r="W45" s="176">
        <f t="shared" si="18"/>
        <v>0.14735448198037004</v>
      </c>
      <c r="X45" s="176">
        <f t="shared" si="18"/>
        <v>0.27886225139072218</v>
      </c>
      <c r="Y45" s="176">
        <f t="shared" si="18"/>
        <v>0.21861773218295499</v>
      </c>
      <c r="Z45" s="176">
        <f t="shared" si="18"/>
        <v>0.15151969914236707</v>
      </c>
      <c r="AA45" s="176">
        <f t="shared" si="18"/>
        <v>0.10249678590088962</v>
      </c>
      <c r="AB45" s="176">
        <f t="shared" si="18"/>
        <v>0.2126437538428736</v>
      </c>
      <c r="AC45" s="176">
        <f t="shared" si="18"/>
        <v>0.17065449466769023</v>
      </c>
      <c r="AD45" s="176">
        <f t="shared" si="18"/>
        <v>0.17368759534360922</v>
      </c>
      <c r="AE45" s="176">
        <f t="shared" si="18"/>
        <v>0.17461095804048343</v>
      </c>
      <c r="AF45" s="160">
        <f t="shared" si="10"/>
        <v>0.29962978248540983</v>
      </c>
    </row>
    <row r="46" spans="1:32">
      <c r="D46" s="41"/>
      <c r="E46" s="41"/>
    </row>
    <row r="47" spans="1:32" ht="15">
      <c r="C47" s="23" t="s">
        <v>1059</v>
      </c>
    </row>
    <row r="48" spans="1:32"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1059</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3">
    <mergeCell ref="D7:E7"/>
    <mergeCell ref="D32:E32"/>
    <mergeCell ref="AI7:AJ7"/>
  </mergeCells>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1" t="s">
        <v>521</v>
      </c>
      <c r="C1" s="3"/>
      <c r="E1" s="3"/>
      <c r="G1" s="51" t="s">
        <v>525</v>
      </c>
    </row>
    <row r="2" spans="1:44" s="41" customFormat="1">
      <c r="A2" s="51" t="s">
        <v>524</v>
      </c>
      <c r="C2" s="3"/>
      <c r="E2" s="3"/>
      <c r="G2" s="51" t="s">
        <v>526</v>
      </c>
    </row>
    <row r="3" spans="1:44" s="41" customFormat="1">
      <c r="A3" s="51"/>
      <c r="C3" s="3"/>
      <c r="E3" s="3"/>
      <c r="G3" s="51" t="s">
        <v>532</v>
      </c>
    </row>
    <row r="4" spans="1:44" s="41" customFormat="1" ht="15.75">
      <c r="A4" s="51"/>
      <c r="B4" s="54" t="s">
        <v>529</v>
      </c>
      <c r="C4" s="185" t="s">
        <v>527</v>
      </c>
      <c r="D4" s="185"/>
      <c r="E4" s="185"/>
      <c r="F4" s="185"/>
      <c r="G4" s="185"/>
      <c r="H4" s="52" t="s">
        <v>530</v>
      </c>
      <c r="I4" s="52" t="s">
        <v>522</v>
      </c>
      <c r="J4" s="52" t="s">
        <v>523</v>
      </c>
      <c r="K4" s="183" t="s">
        <v>531</v>
      </c>
      <c r="L4" s="184"/>
      <c r="M4" s="184"/>
      <c r="N4" s="184"/>
      <c r="O4" s="184"/>
      <c r="P4" s="184"/>
      <c r="Q4" s="184"/>
      <c r="R4" s="184"/>
      <c r="S4" s="184"/>
      <c r="T4" s="184"/>
      <c r="U4" s="183" t="s">
        <v>528</v>
      </c>
      <c r="V4" s="184"/>
      <c r="W4" s="184"/>
      <c r="X4" s="184"/>
      <c r="Y4" s="184"/>
      <c r="Z4" s="184"/>
      <c r="AA4" s="184"/>
      <c r="AB4" s="184"/>
      <c r="AC4" s="184"/>
      <c r="AD4" s="184"/>
      <c r="AE4" s="184"/>
      <c r="AF4" s="184"/>
      <c r="AG4" s="184"/>
    </row>
    <row r="5" spans="1:44">
      <c r="A5" t="s">
        <v>19</v>
      </c>
      <c r="B5" t="s">
        <v>20</v>
      </c>
      <c r="C5" t="s">
        <v>21</v>
      </c>
      <c r="D5" t="s">
        <v>22</v>
      </c>
      <c r="E5" t="s">
        <v>23</v>
      </c>
      <c r="F5" t="s">
        <v>24</v>
      </c>
      <c r="G5" t="s">
        <v>25</v>
      </c>
      <c r="H5" t="s">
        <v>26</v>
      </c>
      <c r="I5" t="s">
        <v>27</v>
      </c>
      <c r="J5" t="s">
        <v>28</v>
      </c>
      <c r="K5" t="s">
        <v>29</v>
      </c>
      <c r="L5" t="s">
        <v>30</v>
      </c>
      <c r="M5" t="s">
        <v>31</v>
      </c>
      <c r="N5" t="s">
        <v>32</v>
      </c>
      <c r="O5" s="53"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1"/>
      <c r="AQ5" s="41" t="s">
        <v>515</v>
      </c>
      <c r="AR5" s="41"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1" t="s">
        <v>517</v>
      </c>
      <c r="AQ6" s="41">
        <v>50</v>
      </c>
      <c r="AR6" s="41">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1">
        <f t="shared" ref="AM7:AM70" si="1">IF(J7&gt;$AQ$8,1,IF(J7&lt;$AQ$6,3,2))</f>
        <v>3</v>
      </c>
      <c r="AN7" s="1" t="s">
        <v>433</v>
      </c>
      <c r="AP7" s="41" t="s">
        <v>518</v>
      </c>
      <c r="AQ7" s="50" t="s">
        <v>520</v>
      </c>
      <c r="AR7" s="41">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1">
        <f t="shared" si="1"/>
        <v>2</v>
      </c>
      <c r="AN8" s="1" t="s">
        <v>433</v>
      </c>
      <c r="AP8" s="41" t="s">
        <v>519</v>
      </c>
      <c r="AQ8" s="41">
        <v>75</v>
      </c>
      <c r="AR8" s="41">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1">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1">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1">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1">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1">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1">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1">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1">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1">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1">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1">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1">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1">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1">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1">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1">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1">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1">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1">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1">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1">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1">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1">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1">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1">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1">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1">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1">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1">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1">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1">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1">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1">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1">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1">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1">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1">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1">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1">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1">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1">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1">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1">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1">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1">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1">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1">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1">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1">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1">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1">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1">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1">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1">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1">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1">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1">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1">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1">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1">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1">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1">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1">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1">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1">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1">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1">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1">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1">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1">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1">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1">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1">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1">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1">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1">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1">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1">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1">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1">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1">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1">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1">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1">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1">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1">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1">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1">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1">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1">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1">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1">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1">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1">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1">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1">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1">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1">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1">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1">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1">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1">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1">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1">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1">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1">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1">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1">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1">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1">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1">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1">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1">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1">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1">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1">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1">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1">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1">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1">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1">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1">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1">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1">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1">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1">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1">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1">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1">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1">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1">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1">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1">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1">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1">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1">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1">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1">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1">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1">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1">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1">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1">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1">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1">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1">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1">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1">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1">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1">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1">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1">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1">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1">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1">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1">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1">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1">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1">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1">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1">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1">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1">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1">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1">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1">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1">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1">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1">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1">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1">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1">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1">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1">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1">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1">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1">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1">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1">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1">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1">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1">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1">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1">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1">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1">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1">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1">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1">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1">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1">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1">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1">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1">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1">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1">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1">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1">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1">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1">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1">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1">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1">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1">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1">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1">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1">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1">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1">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1">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1">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1">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1">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1">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1">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1">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1">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1">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1">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1">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1">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1">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1">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1">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1">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1">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1">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1">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1">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1">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1">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1">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1">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1">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1">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1">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1">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1">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1">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1">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1">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1">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1">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1">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1">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1">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1">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1">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1">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1">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1">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1">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1">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1">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1">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1">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1">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1">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1">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1">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1">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1">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1">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1">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1">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1">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1">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1">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1">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1">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1">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1">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1">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1">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1">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1">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1">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1">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1">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1">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1">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1">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1">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1">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1">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1">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1">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1">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1">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1">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1">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1">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1">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1">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1">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1">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1">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1">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1">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1">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1">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1">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1">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1">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1">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1">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1">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1">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1">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1">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1">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1">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1">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1">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1">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1">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1">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1">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1">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1">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1">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1">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1">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1">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1">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897</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v>
      </c>
      <c r="D6" s="77">
        <v>10</v>
      </c>
      <c r="E6" s="77">
        <v>10</v>
      </c>
      <c r="F6" s="77">
        <v>10</v>
      </c>
      <c r="G6" s="77">
        <v>10</v>
      </c>
      <c r="H6" s="77">
        <v>5</v>
      </c>
      <c r="I6" s="77">
        <v>20</v>
      </c>
      <c r="J6" s="77">
        <v>5</v>
      </c>
      <c r="K6" s="77">
        <v>20</v>
      </c>
      <c r="L6" s="77"/>
      <c r="M6" s="77"/>
    </row>
    <row r="7" spans="1:13">
      <c r="A7" s="79"/>
      <c r="B7" s="79" t="s">
        <v>644</v>
      </c>
      <c r="C7" s="78">
        <v>3.8</v>
      </c>
      <c r="D7" s="78">
        <v>3.8</v>
      </c>
      <c r="E7" s="78">
        <v>3.85</v>
      </c>
      <c r="F7" s="78">
        <v>3.9</v>
      </c>
      <c r="G7" s="78">
        <v>3.9</v>
      </c>
      <c r="H7" s="78">
        <v>3.6</v>
      </c>
      <c r="I7" s="78">
        <v>4</v>
      </c>
      <c r="J7" s="78">
        <v>3.6</v>
      </c>
      <c r="K7" s="78">
        <v>4.0999999999999996</v>
      </c>
      <c r="L7" s="77" t="s">
        <v>896</v>
      </c>
      <c r="M7" s="77" t="s">
        <v>885</v>
      </c>
    </row>
    <row r="8" spans="1:13">
      <c r="A8" s="79"/>
      <c r="B8" s="79" t="s">
        <v>743</v>
      </c>
      <c r="C8" s="78">
        <v>3.5</v>
      </c>
      <c r="D8" s="78">
        <v>3.5</v>
      </c>
      <c r="E8" s="78">
        <v>3.55</v>
      </c>
      <c r="F8" s="78">
        <v>3.6</v>
      </c>
      <c r="G8" s="78">
        <v>3.6</v>
      </c>
      <c r="H8" s="78">
        <v>3.3</v>
      </c>
      <c r="I8" s="78">
        <v>3.7</v>
      </c>
      <c r="J8" s="78">
        <v>3.3</v>
      </c>
      <c r="K8" s="78">
        <v>3.8</v>
      </c>
      <c r="L8" s="77" t="s">
        <v>895</v>
      </c>
      <c r="M8" s="77" t="s">
        <v>885</v>
      </c>
    </row>
    <row r="9" spans="1:13">
      <c r="A9" s="79"/>
      <c r="B9" s="79" t="s">
        <v>642</v>
      </c>
      <c r="C9" s="78">
        <v>0.01</v>
      </c>
      <c r="D9" s="78">
        <v>0.01</v>
      </c>
      <c r="E9" s="78">
        <v>0.01</v>
      </c>
      <c r="F9" s="78">
        <v>0.01</v>
      </c>
      <c r="G9" s="78">
        <v>0.01</v>
      </c>
      <c r="H9" s="78">
        <v>0.01</v>
      </c>
      <c r="I9" s="78">
        <v>0.01</v>
      </c>
      <c r="J9" s="78">
        <v>0.01</v>
      </c>
      <c r="K9" s="78">
        <v>0.01</v>
      </c>
      <c r="L9" s="77" t="s">
        <v>741</v>
      </c>
      <c r="M9" s="77" t="s">
        <v>885</v>
      </c>
    </row>
    <row r="10" spans="1:13">
      <c r="A10" s="79"/>
      <c r="B10" s="79" t="s">
        <v>641</v>
      </c>
      <c r="C10" s="78">
        <v>0</v>
      </c>
      <c r="D10" s="78">
        <v>0</v>
      </c>
      <c r="E10" s="78">
        <v>0</v>
      </c>
      <c r="F10" s="78">
        <v>0</v>
      </c>
      <c r="G10" s="78">
        <v>0</v>
      </c>
      <c r="H10" s="78">
        <v>0</v>
      </c>
      <c r="I10" s="78">
        <v>0.05</v>
      </c>
      <c r="J10" s="78">
        <v>0</v>
      </c>
      <c r="K10" s="78">
        <v>0.05</v>
      </c>
      <c r="L10" s="77"/>
      <c r="M10" s="77" t="s">
        <v>885</v>
      </c>
    </row>
    <row r="11" spans="1:13">
      <c r="A11" s="76"/>
      <c r="B11" s="75" t="s">
        <v>707</v>
      </c>
      <c r="C11" s="77">
        <v>1</v>
      </c>
      <c r="D11" s="77">
        <v>1</v>
      </c>
      <c r="E11" s="77">
        <v>1</v>
      </c>
      <c r="F11" s="77">
        <v>1</v>
      </c>
      <c r="G11" s="77">
        <v>1</v>
      </c>
      <c r="H11" s="77">
        <v>0.5</v>
      </c>
      <c r="I11" s="77">
        <v>2</v>
      </c>
      <c r="J11" s="77">
        <v>0.5</v>
      </c>
      <c r="K11" s="77">
        <v>2</v>
      </c>
      <c r="L11" s="77"/>
      <c r="M11" s="77" t="s">
        <v>885</v>
      </c>
    </row>
    <row r="12" spans="1:13">
      <c r="A12" s="76"/>
      <c r="B12" s="75" t="s">
        <v>639</v>
      </c>
      <c r="C12" s="77">
        <v>25</v>
      </c>
      <c r="D12" s="77">
        <v>25</v>
      </c>
      <c r="E12" s="77">
        <v>25</v>
      </c>
      <c r="F12" s="77">
        <v>25</v>
      </c>
      <c r="G12" s="77">
        <v>25</v>
      </c>
      <c r="H12" s="77">
        <v>15</v>
      </c>
      <c r="I12" s="77">
        <v>40</v>
      </c>
      <c r="J12" s="77">
        <v>15</v>
      </c>
      <c r="K12" s="77">
        <v>40</v>
      </c>
      <c r="L12" s="77"/>
      <c r="M12" s="77" t="s">
        <v>894</v>
      </c>
    </row>
    <row r="13" spans="1:13">
      <c r="A13" s="76"/>
      <c r="B13" s="75" t="s">
        <v>636</v>
      </c>
      <c r="C13" s="77">
        <v>0.7</v>
      </c>
      <c r="D13" s="77">
        <v>0.7</v>
      </c>
      <c r="E13" s="77">
        <v>0.6</v>
      </c>
      <c r="F13" s="77">
        <v>0.6</v>
      </c>
      <c r="G13" s="77">
        <v>0.6</v>
      </c>
      <c r="H13" s="77">
        <v>0.5</v>
      </c>
      <c r="I13" s="77">
        <v>1</v>
      </c>
      <c r="J13" s="77">
        <v>0.4</v>
      </c>
      <c r="K13" s="77">
        <v>1</v>
      </c>
      <c r="L13" s="77" t="s">
        <v>845</v>
      </c>
      <c r="M13" s="77" t="s">
        <v>889</v>
      </c>
    </row>
    <row r="14" spans="1:13">
      <c r="A14" s="76"/>
      <c r="B14" s="75" t="s">
        <v>706</v>
      </c>
      <c r="C14" s="77">
        <v>0.6</v>
      </c>
      <c r="D14" s="77">
        <v>0.6</v>
      </c>
      <c r="E14" s="77">
        <v>0.6</v>
      </c>
      <c r="F14" s="77">
        <v>0.6</v>
      </c>
      <c r="G14" s="77">
        <v>0.6</v>
      </c>
      <c r="H14" s="77">
        <v>0.4</v>
      </c>
      <c r="I14" s="77">
        <v>1</v>
      </c>
      <c r="J14" s="77">
        <v>0.4</v>
      </c>
      <c r="K14" s="77">
        <v>1</v>
      </c>
      <c r="L14" s="77" t="s">
        <v>594</v>
      </c>
      <c r="M14" s="77" t="s">
        <v>893</v>
      </c>
    </row>
    <row r="15" spans="1:13">
      <c r="A15" s="76" t="s">
        <v>633</v>
      </c>
      <c r="C15" s="77"/>
      <c r="D15" s="77"/>
      <c r="E15" s="77"/>
      <c r="F15" s="77"/>
      <c r="G15" s="77"/>
      <c r="H15" s="77"/>
      <c r="I15" s="77"/>
      <c r="J15" s="77"/>
      <c r="K15" s="77"/>
      <c r="L15" s="77"/>
      <c r="M15" s="77"/>
    </row>
    <row r="16" spans="1:13">
      <c r="A16" s="79"/>
      <c r="B16" s="79" t="s">
        <v>632</v>
      </c>
      <c r="C16" s="78">
        <v>0.05</v>
      </c>
      <c r="D16" s="78">
        <v>0.05</v>
      </c>
      <c r="E16" s="78">
        <v>0.05</v>
      </c>
      <c r="F16" s="78">
        <v>0.05</v>
      </c>
      <c r="G16" s="78">
        <v>0.05</v>
      </c>
      <c r="H16" s="78">
        <v>0.05</v>
      </c>
      <c r="I16" s="78">
        <v>1</v>
      </c>
      <c r="J16" s="78">
        <v>0.05</v>
      </c>
      <c r="K16" s="78">
        <v>1</v>
      </c>
      <c r="L16" s="77" t="s">
        <v>703</v>
      </c>
      <c r="M16" s="77" t="s">
        <v>891</v>
      </c>
    </row>
    <row r="17" spans="1:13">
      <c r="A17" s="79"/>
      <c r="B17" s="79" t="s">
        <v>631</v>
      </c>
      <c r="C17" s="78">
        <v>0.1</v>
      </c>
      <c r="D17" s="78">
        <v>0.1</v>
      </c>
      <c r="E17" s="78">
        <v>0.1</v>
      </c>
      <c r="F17" s="78">
        <v>0.1</v>
      </c>
      <c r="G17" s="78">
        <v>0.1</v>
      </c>
      <c r="H17" s="78">
        <v>0.1</v>
      </c>
      <c r="I17" s="78">
        <v>1</v>
      </c>
      <c r="J17" s="78">
        <v>0.1</v>
      </c>
      <c r="K17" s="78">
        <v>1</v>
      </c>
      <c r="L17" s="77" t="s">
        <v>703</v>
      </c>
      <c r="M17" s="77" t="s">
        <v>891</v>
      </c>
    </row>
    <row r="18" spans="1:13">
      <c r="A18" s="79"/>
      <c r="B18" s="79" t="s">
        <v>630</v>
      </c>
      <c r="C18" s="78">
        <v>0.25</v>
      </c>
      <c r="D18" s="78">
        <v>0.25</v>
      </c>
      <c r="E18" s="78">
        <v>0.25</v>
      </c>
      <c r="F18" s="78">
        <v>0.25</v>
      </c>
      <c r="G18" s="78">
        <v>0.25</v>
      </c>
      <c r="H18" s="78">
        <v>0.1</v>
      </c>
      <c r="I18" s="78">
        <v>0.5</v>
      </c>
      <c r="J18" s="78">
        <v>0.1</v>
      </c>
      <c r="K18" s="78">
        <v>0.5</v>
      </c>
      <c r="L18" s="77" t="s">
        <v>892</v>
      </c>
      <c r="M18" s="77" t="s">
        <v>891</v>
      </c>
    </row>
    <row r="19" spans="1:13">
      <c r="A19" s="76"/>
      <c r="B19" s="75" t="s">
        <v>628</v>
      </c>
      <c r="C19" s="77">
        <v>0.1</v>
      </c>
      <c r="D19" s="77">
        <v>0.1</v>
      </c>
      <c r="E19" s="77">
        <v>0.1</v>
      </c>
      <c r="F19" s="77">
        <v>0.1</v>
      </c>
      <c r="G19" s="77">
        <v>0.1</v>
      </c>
      <c r="H19" s="77">
        <v>0.1</v>
      </c>
      <c r="I19" s="77">
        <v>0.2</v>
      </c>
      <c r="J19" s="77">
        <v>0.1</v>
      </c>
      <c r="K19" s="77">
        <v>0.2</v>
      </c>
      <c r="L19" s="77" t="s">
        <v>703</v>
      </c>
      <c r="M19" s="77" t="s">
        <v>889</v>
      </c>
    </row>
    <row r="20" spans="1:13">
      <c r="A20" s="76"/>
      <c r="B20" s="75" t="s">
        <v>627</v>
      </c>
      <c r="C20" s="77">
        <v>1</v>
      </c>
      <c r="D20" s="77">
        <v>1</v>
      </c>
      <c r="E20" s="77">
        <v>1</v>
      </c>
      <c r="F20" s="77">
        <v>1</v>
      </c>
      <c r="G20" s="77">
        <v>1</v>
      </c>
      <c r="H20" s="77">
        <v>0.2</v>
      </c>
      <c r="I20" s="77">
        <v>1</v>
      </c>
      <c r="J20" s="77">
        <v>0.2</v>
      </c>
      <c r="K20" s="77">
        <v>1</v>
      </c>
      <c r="L20" s="77" t="s">
        <v>890</v>
      </c>
      <c r="M20" s="77" t="s">
        <v>889</v>
      </c>
    </row>
    <row r="21" spans="1:13">
      <c r="A21" s="76" t="s">
        <v>626</v>
      </c>
      <c r="C21" s="77"/>
      <c r="D21" s="77"/>
      <c r="E21" s="77"/>
      <c r="F21" s="77"/>
      <c r="G21" s="77"/>
      <c r="H21" s="77"/>
      <c r="I21" s="77"/>
      <c r="J21" s="77"/>
      <c r="K21" s="77"/>
      <c r="L21" s="77"/>
      <c r="M21" s="77"/>
    </row>
    <row r="22" spans="1:13">
      <c r="A22" s="79"/>
      <c r="B22" s="79" t="s">
        <v>700</v>
      </c>
      <c r="C22" s="78"/>
      <c r="D22" s="78"/>
      <c r="E22" s="78"/>
      <c r="F22" s="78"/>
      <c r="G22" s="78"/>
      <c r="H22" s="78"/>
      <c r="I22" s="78"/>
      <c r="J22" s="78"/>
      <c r="K22" s="78"/>
      <c r="L22" s="77"/>
      <c r="M22" s="77"/>
    </row>
    <row r="23" spans="1:13">
      <c r="A23" s="76"/>
      <c r="B23" s="75" t="s">
        <v>624</v>
      </c>
      <c r="C23" s="77"/>
      <c r="D23" s="77"/>
      <c r="E23" s="77"/>
      <c r="F23" s="77"/>
      <c r="G23" s="77"/>
      <c r="H23" s="77"/>
      <c r="I23" s="77"/>
      <c r="J23" s="77"/>
      <c r="K23" s="77"/>
      <c r="L23" s="77"/>
      <c r="M23" s="77"/>
    </row>
    <row r="24" spans="1:13">
      <c r="A24" s="76"/>
      <c r="B24" s="75" t="s">
        <v>623</v>
      </c>
      <c r="C24" s="77"/>
      <c r="D24" s="77"/>
      <c r="E24" s="77"/>
      <c r="F24" s="77"/>
      <c r="G24" s="77"/>
      <c r="H24" s="77"/>
      <c r="I24" s="77"/>
      <c r="J24" s="77"/>
      <c r="K24" s="77"/>
      <c r="L24" s="77"/>
      <c r="M24" s="77"/>
    </row>
    <row r="25" spans="1:13">
      <c r="A25" s="76"/>
      <c r="B25" s="75" t="s">
        <v>622</v>
      </c>
      <c r="C25" s="77"/>
      <c r="D25" s="77"/>
      <c r="E25" s="77"/>
      <c r="F25" s="77"/>
      <c r="G25" s="77"/>
      <c r="H25" s="77"/>
      <c r="I25" s="77"/>
      <c r="J25" s="77"/>
      <c r="K25" s="77"/>
      <c r="L25" s="77"/>
      <c r="M25" s="77"/>
    </row>
    <row r="26" spans="1:13">
      <c r="A26" s="76"/>
      <c r="B26" s="75" t="s">
        <v>699</v>
      </c>
      <c r="C26" s="77"/>
      <c r="D26" s="77"/>
      <c r="E26" s="77"/>
      <c r="F26" s="77"/>
      <c r="G26" s="77"/>
      <c r="H26" s="77"/>
      <c r="I26" s="77"/>
      <c r="J26" s="77"/>
      <c r="K26" s="77"/>
      <c r="L26" s="77"/>
      <c r="M26" s="77"/>
    </row>
    <row r="27" spans="1:13">
      <c r="A27" s="76" t="s">
        <v>621</v>
      </c>
      <c r="C27" s="77"/>
      <c r="D27" s="77"/>
      <c r="E27" s="77"/>
      <c r="F27" s="77"/>
      <c r="G27" s="77"/>
      <c r="H27" s="77"/>
      <c r="I27" s="77"/>
      <c r="J27" s="77"/>
      <c r="K27" s="77"/>
      <c r="L27" s="77"/>
      <c r="M27" s="77"/>
    </row>
    <row r="28" spans="1:13">
      <c r="A28" s="76"/>
      <c r="B28" s="75" t="s">
        <v>620</v>
      </c>
      <c r="C28" s="77">
        <v>0.86</v>
      </c>
      <c r="D28" s="77">
        <v>0.86</v>
      </c>
      <c r="E28" s="77">
        <v>0.76</v>
      </c>
      <c r="F28" s="77">
        <v>0.76</v>
      </c>
      <c r="G28" s="77">
        <v>0.76</v>
      </c>
      <c r="H28" s="77">
        <v>0.67</v>
      </c>
      <c r="I28" s="77">
        <v>1.1399999999999999</v>
      </c>
      <c r="J28" s="77">
        <v>0.67</v>
      </c>
      <c r="K28" s="77">
        <v>1.1399999999999999</v>
      </c>
      <c r="L28" s="77" t="s">
        <v>888</v>
      </c>
      <c r="M28" s="77" t="s">
        <v>885</v>
      </c>
    </row>
    <row r="29" spans="1:13">
      <c r="A29" s="76"/>
      <c r="B29" s="75" t="s">
        <v>617</v>
      </c>
      <c r="C29" s="77">
        <v>0.68</v>
      </c>
      <c r="D29" s="77">
        <v>0.68</v>
      </c>
      <c r="E29" s="77">
        <v>0.61</v>
      </c>
      <c r="F29" s="77">
        <v>0.61</v>
      </c>
      <c r="G29" s="77">
        <v>0.61</v>
      </c>
      <c r="H29" s="77">
        <v>0.53</v>
      </c>
      <c r="I29" s="77">
        <v>0.91</v>
      </c>
      <c r="J29" s="77">
        <v>0.53</v>
      </c>
      <c r="K29" s="77">
        <v>0.91</v>
      </c>
      <c r="L29" s="77" t="s">
        <v>592</v>
      </c>
      <c r="M29" s="77" t="s">
        <v>885</v>
      </c>
    </row>
    <row r="30" spans="1:13">
      <c r="A30" s="76"/>
      <c r="B30" s="75" t="s">
        <v>887</v>
      </c>
      <c r="C30" s="77">
        <v>0.02</v>
      </c>
      <c r="D30" s="77">
        <v>0.02</v>
      </c>
      <c r="E30" s="77">
        <v>0.02</v>
      </c>
      <c r="F30" s="77">
        <v>0.02</v>
      </c>
      <c r="G30" s="77">
        <v>0.02</v>
      </c>
      <c r="H30" s="77">
        <v>0.01</v>
      </c>
      <c r="I30" s="77">
        <v>0.11</v>
      </c>
      <c r="J30" s="77">
        <v>0.01</v>
      </c>
      <c r="K30" s="77">
        <v>0.11</v>
      </c>
      <c r="L30" s="77" t="s">
        <v>640</v>
      </c>
      <c r="M30" s="77" t="s">
        <v>885</v>
      </c>
    </row>
    <row r="31" spans="1:13">
      <c r="A31" s="76"/>
      <c r="B31" s="75" t="s">
        <v>616</v>
      </c>
      <c r="C31" s="77">
        <v>0.15</v>
      </c>
      <c r="D31" s="77">
        <v>0.15</v>
      </c>
      <c r="E31" s="77">
        <v>0.14000000000000001</v>
      </c>
      <c r="F31" s="77">
        <v>0.14000000000000001</v>
      </c>
      <c r="G31" s="77">
        <v>0.14000000000000001</v>
      </c>
      <c r="H31" s="77">
        <v>0.12</v>
      </c>
      <c r="I31" s="77">
        <v>0.11</v>
      </c>
      <c r="J31" s="77">
        <v>0.12</v>
      </c>
      <c r="K31" s="77">
        <v>0.11</v>
      </c>
      <c r="L31" s="77" t="s">
        <v>592</v>
      </c>
      <c r="M31" s="77" t="s">
        <v>885</v>
      </c>
    </row>
    <row r="32" spans="1:13">
      <c r="A32" s="76"/>
      <c r="B32" s="75" t="s">
        <v>613</v>
      </c>
      <c r="C32" s="77">
        <v>1.69</v>
      </c>
      <c r="D32" s="77">
        <v>1.69</v>
      </c>
      <c r="E32" s="77">
        <v>1.69</v>
      </c>
      <c r="F32" s="77">
        <v>1.69</v>
      </c>
      <c r="G32" s="77">
        <v>1.69</v>
      </c>
      <c r="H32" s="77">
        <v>1</v>
      </c>
      <c r="I32" s="77">
        <v>2.69</v>
      </c>
      <c r="J32" s="77">
        <v>1</v>
      </c>
      <c r="K32" s="77">
        <v>2.69</v>
      </c>
      <c r="L32" s="77"/>
      <c r="M32" s="77" t="s">
        <v>885</v>
      </c>
    </row>
    <row r="33" spans="1:13">
      <c r="A33" s="76"/>
      <c r="B33" s="75" t="s">
        <v>612</v>
      </c>
      <c r="C33" s="77">
        <v>0</v>
      </c>
      <c r="D33" s="77">
        <v>0</v>
      </c>
      <c r="E33" s="77">
        <v>0</v>
      </c>
      <c r="F33" s="77">
        <v>0</v>
      </c>
      <c r="G33" s="77">
        <v>0</v>
      </c>
      <c r="H33" s="77">
        <v>0</v>
      </c>
      <c r="I33" s="77">
        <v>0</v>
      </c>
      <c r="J33" s="77">
        <v>0</v>
      </c>
      <c r="K33" s="77">
        <v>0</v>
      </c>
      <c r="L33" s="77" t="s">
        <v>886</v>
      </c>
      <c r="M33" s="77" t="s">
        <v>885</v>
      </c>
    </row>
    <row r="34" spans="1:13">
      <c r="A34" s="76"/>
      <c r="B34" s="75" t="s">
        <v>610</v>
      </c>
      <c r="C34" s="77">
        <v>1.69</v>
      </c>
      <c r="D34" s="77">
        <v>1.69</v>
      </c>
      <c r="E34" s="77">
        <v>1.69</v>
      </c>
      <c r="F34" s="77">
        <v>1.69</v>
      </c>
      <c r="G34" s="77">
        <v>1.69</v>
      </c>
      <c r="H34" s="77">
        <v>1.5</v>
      </c>
      <c r="I34" s="77">
        <v>2.69</v>
      </c>
      <c r="J34" s="77">
        <v>1.5</v>
      </c>
      <c r="K34" s="77">
        <v>2.69</v>
      </c>
      <c r="L34" s="77" t="s">
        <v>691</v>
      </c>
      <c r="M34" s="77" t="s">
        <v>885</v>
      </c>
    </row>
    <row r="35" spans="1:13">
      <c r="A35" s="76"/>
      <c r="B35" s="75" t="s">
        <v>609</v>
      </c>
      <c r="C35" s="77">
        <v>2000</v>
      </c>
      <c r="D35" s="77">
        <v>2000</v>
      </c>
      <c r="E35" s="77">
        <v>2000</v>
      </c>
      <c r="F35" s="77">
        <v>2000</v>
      </c>
      <c r="G35" s="77">
        <v>2000</v>
      </c>
      <c r="H35" s="77">
        <v>1000</v>
      </c>
      <c r="I35" s="77">
        <v>3000</v>
      </c>
      <c r="J35" s="77">
        <v>1000</v>
      </c>
      <c r="K35" s="77">
        <v>5000</v>
      </c>
      <c r="L35" s="77" t="s">
        <v>691</v>
      </c>
      <c r="M35" s="77" t="s">
        <v>885</v>
      </c>
    </row>
    <row r="36" spans="1:13">
      <c r="A36" s="76"/>
      <c r="B36" s="75" t="s">
        <v>884</v>
      </c>
      <c r="C36" s="77">
        <v>10</v>
      </c>
      <c r="D36" s="77">
        <v>10</v>
      </c>
      <c r="E36" s="77">
        <v>10</v>
      </c>
      <c r="F36" s="77">
        <v>10</v>
      </c>
      <c r="G36" s="77">
        <v>10</v>
      </c>
      <c r="H36" s="77">
        <v>5</v>
      </c>
      <c r="I36" s="77">
        <v>20</v>
      </c>
      <c r="J36" s="77">
        <v>2</v>
      </c>
      <c r="K36" s="77">
        <v>20</v>
      </c>
      <c r="L36" s="77" t="s">
        <v>615</v>
      </c>
      <c r="M36" s="77" t="s">
        <v>883</v>
      </c>
    </row>
    <row r="37" spans="1:13">
      <c r="A37" s="76"/>
    </row>
    <row r="38" spans="1:13">
      <c r="A38" s="76"/>
    </row>
    <row r="39" spans="1:13">
      <c r="A39" s="76" t="s">
        <v>590</v>
      </c>
    </row>
    <row r="40" spans="1:13">
      <c r="A40" s="76"/>
      <c r="B40" s="75" t="s">
        <v>882</v>
      </c>
    </row>
    <row r="41" spans="1:13">
      <c r="A41" s="76"/>
      <c r="B41" s="75" t="s">
        <v>881</v>
      </c>
    </row>
    <row r="42" spans="1:13">
      <c r="A42" s="76"/>
      <c r="B42" s="75" t="s">
        <v>880</v>
      </c>
    </row>
    <row r="43" spans="1:13">
      <c r="A43" s="76"/>
      <c r="B43" s="75" t="s">
        <v>879</v>
      </c>
    </row>
    <row r="44" spans="1:13">
      <c r="A44" s="76"/>
      <c r="B44" s="75" t="s">
        <v>878</v>
      </c>
    </row>
    <row r="45" spans="1:13">
      <c r="A45" s="76"/>
      <c r="B45" s="75" t="s">
        <v>877</v>
      </c>
    </row>
    <row r="46" spans="1:13">
      <c r="A46" s="76"/>
      <c r="B46" s="75" t="s">
        <v>876</v>
      </c>
    </row>
    <row r="47" spans="1:13">
      <c r="A47" s="76"/>
      <c r="B47" s="75" t="s">
        <v>875</v>
      </c>
    </row>
    <row r="48" spans="1:13">
      <c r="A48" s="76"/>
      <c r="B48" s="75" t="s">
        <v>874</v>
      </c>
    </row>
    <row r="49" spans="1:2">
      <c r="A49" s="76"/>
      <c r="B49" s="75" t="s">
        <v>873</v>
      </c>
    </row>
    <row r="50" spans="1:2">
      <c r="A50" s="76"/>
      <c r="B50" s="75" t="s">
        <v>872</v>
      </c>
    </row>
    <row r="51" spans="1:2">
      <c r="A51" s="76"/>
      <c r="B51" s="75" t="s">
        <v>871</v>
      </c>
    </row>
    <row r="52" spans="1:2">
      <c r="A52" s="76"/>
      <c r="B52" s="75" t="s">
        <v>870</v>
      </c>
    </row>
    <row r="53" spans="1:2">
      <c r="A53" s="76"/>
      <c r="B53" s="75" t="s">
        <v>869</v>
      </c>
    </row>
    <row r="54" spans="1:2">
      <c r="A54" s="76"/>
      <c r="B54" s="75" t="s">
        <v>868</v>
      </c>
    </row>
    <row r="55" spans="1:2">
      <c r="A55" s="76"/>
      <c r="B55" s="75" t="s">
        <v>867</v>
      </c>
    </row>
    <row r="56" spans="1:2">
      <c r="A56" s="76"/>
      <c r="B56" s="75" t="s">
        <v>866</v>
      </c>
    </row>
    <row r="57" spans="1:2">
      <c r="A57" s="76"/>
      <c r="B57" s="75" t="s">
        <v>865</v>
      </c>
    </row>
    <row r="58" spans="1:2">
      <c r="A58" s="76"/>
      <c r="B58" s="75" t="s">
        <v>570</v>
      </c>
    </row>
    <row r="59" spans="1:2">
      <c r="A59" s="76"/>
      <c r="B59" s="75" t="s">
        <v>569</v>
      </c>
    </row>
    <row r="60" spans="1:2">
      <c r="A60" s="76"/>
    </row>
    <row r="61" spans="1:2">
      <c r="A61" s="76" t="s">
        <v>568</v>
      </c>
    </row>
    <row r="62" spans="1:2">
      <c r="A62" s="76"/>
      <c r="B62" s="75" t="s">
        <v>864</v>
      </c>
    </row>
    <row r="63" spans="1:2">
      <c r="A63" s="76"/>
      <c r="B63" s="75" t="s">
        <v>863</v>
      </c>
    </row>
    <row r="64" spans="1:2">
      <c r="A64" s="76"/>
      <c r="B64" s="75" t="s">
        <v>862</v>
      </c>
    </row>
    <row r="65" spans="1:2">
      <c r="A65" s="76"/>
      <c r="B65" s="75" t="s">
        <v>861</v>
      </c>
    </row>
    <row r="66" spans="1:2">
      <c r="A66" s="76"/>
      <c r="B66" s="75" t="s">
        <v>860</v>
      </c>
    </row>
    <row r="67" spans="1:2">
      <c r="A67" s="76"/>
      <c r="B67" s="75" t="s">
        <v>859</v>
      </c>
    </row>
    <row r="68" spans="1:2">
      <c r="A68" s="76"/>
      <c r="B68" s="75" t="s">
        <v>858</v>
      </c>
    </row>
    <row r="69" spans="1:2">
      <c r="A69" s="76"/>
      <c r="B69" s="75" t="s">
        <v>857</v>
      </c>
    </row>
    <row r="70" spans="1:2">
      <c r="A70" s="76"/>
      <c r="B70" s="75" t="s">
        <v>856</v>
      </c>
    </row>
    <row r="71" spans="1:2">
      <c r="A71" s="76"/>
      <c r="B71" s="75" t="s">
        <v>855</v>
      </c>
    </row>
    <row r="72" spans="1:2">
      <c r="A72" s="76"/>
      <c r="B72" s="75" t="s">
        <v>854</v>
      </c>
    </row>
    <row r="73" spans="1:2">
      <c r="A73" s="76"/>
      <c r="B73" s="75" t="s">
        <v>853</v>
      </c>
    </row>
    <row r="74" spans="1:2">
      <c r="A74" s="76"/>
      <c r="B74" s="75" t="s">
        <v>852</v>
      </c>
    </row>
    <row r="75" spans="1:2">
      <c r="A75" s="76"/>
      <c r="B75" s="75" t="s">
        <v>851</v>
      </c>
    </row>
    <row r="76" spans="1:2">
      <c r="A76" s="76"/>
      <c r="B76" s="75" t="s">
        <v>850</v>
      </c>
    </row>
    <row r="77" spans="1:2">
      <c r="A77" s="76"/>
      <c r="B77" s="75" t="s">
        <v>849</v>
      </c>
    </row>
    <row r="78" spans="1:2">
      <c r="A78" s="76"/>
      <c r="B78" s="75" t="s">
        <v>848</v>
      </c>
    </row>
    <row r="79" spans="1:2">
      <c r="A79" s="76"/>
      <c r="B79" s="75" t="s">
        <v>847</v>
      </c>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5" customWidth="1"/>
    <col min="2" max="2" width="52" style="75" customWidth="1"/>
    <col min="3" max="16384" width="9.85546875" style="75"/>
  </cols>
  <sheetData>
    <row r="1" spans="1:14">
      <c r="A1" s="82" t="s">
        <v>657</v>
      </c>
      <c r="B1" s="82"/>
      <c r="C1" s="186" t="s">
        <v>939</v>
      </c>
      <c r="D1" s="186"/>
      <c r="E1" s="186"/>
      <c r="F1" s="186"/>
      <c r="G1" s="186"/>
      <c r="H1" s="186"/>
      <c r="I1" s="186"/>
      <c r="J1" s="186"/>
      <c r="K1" s="186"/>
      <c r="L1" s="186"/>
      <c r="M1" s="186"/>
      <c r="N1" s="186"/>
    </row>
    <row r="2" spans="1:14">
      <c r="A2" s="81" t="s">
        <v>655</v>
      </c>
      <c r="B2" s="81"/>
      <c r="C2" s="80">
        <v>2015</v>
      </c>
      <c r="D2" s="80">
        <v>2020</v>
      </c>
      <c r="E2" s="80">
        <v>2030</v>
      </c>
      <c r="F2" s="80">
        <v>2050</v>
      </c>
      <c r="G2" s="80">
        <v>2020</v>
      </c>
      <c r="H2" s="80">
        <v>2020</v>
      </c>
      <c r="I2" s="80">
        <v>2030</v>
      </c>
      <c r="J2" s="80">
        <v>2030</v>
      </c>
      <c r="K2" s="80">
        <v>2050</v>
      </c>
      <c r="L2" s="80">
        <v>2050</v>
      </c>
      <c r="M2" s="80" t="s">
        <v>654</v>
      </c>
      <c r="N2" s="80" t="s">
        <v>654</v>
      </c>
    </row>
    <row r="3" spans="1:14">
      <c r="A3" s="81" t="s">
        <v>653</v>
      </c>
      <c r="B3" s="81"/>
      <c r="C3" s="80" t="s">
        <v>652</v>
      </c>
      <c r="D3" s="80" t="s">
        <v>652</v>
      </c>
      <c r="E3" s="80" t="s">
        <v>652</v>
      </c>
      <c r="F3" s="80" t="s">
        <v>652</v>
      </c>
      <c r="G3" s="80" t="s">
        <v>651</v>
      </c>
      <c r="H3" s="80" t="s">
        <v>650</v>
      </c>
      <c r="I3" s="80" t="s">
        <v>651</v>
      </c>
      <c r="J3" s="80" t="s">
        <v>650</v>
      </c>
      <c r="K3" s="80" t="s">
        <v>651</v>
      </c>
      <c r="L3" s="80" t="s">
        <v>650</v>
      </c>
      <c r="M3" s="80" t="s">
        <v>649</v>
      </c>
      <c r="N3" s="80" t="s">
        <v>648</v>
      </c>
    </row>
    <row r="4" spans="1:14">
      <c r="A4" s="81" t="s">
        <v>647</v>
      </c>
      <c r="B4" s="81" t="s">
        <v>646</v>
      </c>
      <c r="C4" s="80"/>
      <c r="D4" s="80"/>
      <c r="E4" s="80"/>
      <c r="F4" s="80"/>
      <c r="G4" s="80"/>
      <c r="H4" s="80"/>
      <c r="I4" s="80"/>
      <c r="J4" s="80"/>
      <c r="K4" s="80"/>
      <c r="L4" s="80"/>
      <c r="M4" s="80"/>
      <c r="N4" s="80"/>
    </row>
    <row r="5" spans="1:14">
      <c r="A5" s="76" t="s">
        <v>645</v>
      </c>
      <c r="C5" s="77"/>
      <c r="D5" s="77"/>
      <c r="E5" s="77"/>
      <c r="F5" s="77"/>
      <c r="G5" s="77"/>
      <c r="H5" s="77"/>
      <c r="I5" s="77"/>
      <c r="J5" s="77"/>
      <c r="K5" s="77"/>
      <c r="L5" s="77"/>
      <c r="M5" s="77"/>
      <c r="N5" s="77"/>
    </row>
    <row r="6" spans="1:14">
      <c r="A6" s="76"/>
      <c r="B6" s="75" t="s">
        <v>712</v>
      </c>
      <c r="C6" s="77">
        <v>5</v>
      </c>
      <c r="D6" s="77">
        <v>5</v>
      </c>
      <c r="E6" s="77">
        <v>5</v>
      </c>
      <c r="F6" s="77">
        <v>5</v>
      </c>
      <c r="G6" s="77">
        <v>1</v>
      </c>
      <c r="H6" s="77">
        <v>25</v>
      </c>
      <c r="I6" s="77"/>
      <c r="J6" s="77"/>
      <c r="K6" s="77">
        <v>1</v>
      </c>
      <c r="L6" s="77">
        <v>25</v>
      </c>
      <c r="M6" s="77"/>
      <c r="N6" s="77"/>
    </row>
    <row r="7" spans="1:14">
      <c r="A7" s="79"/>
      <c r="B7" s="79" t="s">
        <v>743</v>
      </c>
      <c r="C7" s="78">
        <v>0.98</v>
      </c>
      <c r="D7" s="78">
        <v>0.99</v>
      </c>
      <c r="E7" s="78">
        <v>0.99</v>
      </c>
      <c r="F7" s="78">
        <v>0.99</v>
      </c>
      <c r="G7" s="78">
        <v>0.98</v>
      </c>
      <c r="H7" s="78">
        <v>0.99</v>
      </c>
      <c r="I7" s="78"/>
      <c r="J7" s="78"/>
      <c r="K7" s="78">
        <v>0.99</v>
      </c>
      <c r="L7" s="78">
        <v>0.99</v>
      </c>
      <c r="M7" s="77"/>
      <c r="N7" s="77"/>
    </row>
    <row r="8" spans="1:14">
      <c r="A8" s="79"/>
      <c r="B8" s="79" t="s">
        <v>644</v>
      </c>
      <c r="C8" s="78">
        <v>0.98</v>
      </c>
      <c r="D8" s="78">
        <v>0.99</v>
      </c>
      <c r="E8" s="78">
        <v>0.99</v>
      </c>
      <c r="F8" s="78">
        <v>0.99</v>
      </c>
      <c r="G8" s="78">
        <v>0.98</v>
      </c>
      <c r="H8" s="78">
        <v>0.99</v>
      </c>
      <c r="I8" s="78"/>
      <c r="J8" s="78"/>
      <c r="K8" s="78">
        <v>0.99</v>
      </c>
      <c r="L8" s="78">
        <v>0.99</v>
      </c>
      <c r="M8" s="77"/>
      <c r="N8" s="77"/>
    </row>
    <row r="9" spans="1:14">
      <c r="A9" s="79"/>
      <c r="B9" s="79" t="s">
        <v>642</v>
      </c>
      <c r="C9" s="78">
        <v>5.0000000000000001E-3</v>
      </c>
      <c r="D9" s="78">
        <v>5.0000000000000001E-3</v>
      </c>
      <c r="E9" s="78">
        <v>5.0000000000000001E-3</v>
      </c>
      <c r="F9" s="78">
        <v>5.0000000000000001E-3</v>
      </c>
      <c r="G9" s="78">
        <v>1E-3</v>
      </c>
      <c r="H9" s="78">
        <v>5.0000000000000001E-3</v>
      </c>
      <c r="I9" s="78"/>
      <c r="J9" s="78"/>
      <c r="K9" s="78">
        <v>1E-3</v>
      </c>
      <c r="L9" s="78">
        <v>5.0000000000000001E-3</v>
      </c>
      <c r="M9" s="77"/>
      <c r="N9" s="77"/>
    </row>
    <row r="10" spans="1:14">
      <c r="A10" s="79"/>
      <c r="B10" s="79" t="s">
        <v>641</v>
      </c>
      <c r="C10" s="78">
        <v>0.01</v>
      </c>
      <c r="D10" s="78">
        <v>0.01</v>
      </c>
      <c r="E10" s="78">
        <v>0.01</v>
      </c>
      <c r="F10" s="78">
        <v>0.01</v>
      </c>
      <c r="G10" s="78">
        <v>5.0000000000000001E-3</v>
      </c>
      <c r="H10" s="78">
        <v>0.01</v>
      </c>
      <c r="I10" s="78"/>
      <c r="J10" s="78"/>
      <c r="K10" s="78">
        <v>5.0000000000000001E-3</v>
      </c>
      <c r="L10" s="78">
        <v>0.01</v>
      </c>
      <c r="M10" s="77"/>
      <c r="N10" s="77"/>
    </row>
    <row r="11" spans="1:14">
      <c r="A11" s="76"/>
      <c r="B11" s="75" t="s">
        <v>707</v>
      </c>
      <c r="C11" s="77">
        <v>0.2</v>
      </c>
      <c r="D11" s="77">
        <v>0.2</v>
      </c>
      <c r="E11" s="77">
        <v>0.2</v>
      </c>
      <c r="F11" s="77">
        <v>0.2</v>
      </c>
      <c r="G11" s="77">
        <v>0.2</v>
      </c>
      <c r="H11" s="77">
        <v>0.2</v>
      </c>
      <c r="I11" s="77"/>
      <c r="J11" s="77"/>
      <c r="K11" s="77">
        <v>0.2</v>
      </c>
      <c r="L11" s="77">
        <v>0.2</v>
      </c>
      <c r="M11" s="77"/>
      <c r="N11" s="77"/>
    </row>
    <row r="12" spans="1:14">
      <c r="A12" s="76"/>
      <c r="B12" s="75" t="s">
        <v>639</v>
      </c>
      <c r="C12" s="77">
        <v>20</v>
      </c>
      <c r="D12" s="77">
        <v>20</v>
      </c>
      <c r="E12" s="77">
        <v>20</v>
      </c>
      <c r="F12" s="77">
        <v>20</v>
      </c>
      <c r="G12" s="77">
        <v>20</v>
      </c>
      <c r="H12" s="77">
        <v>20</v>
      </c>
      <c r="I12" s="77"/>
      <c r="J12" s="77"/>
      <c r="K12" s="77">
        <v>20</v>
      </c>
      <c r="L12" s="77">
        <v>20</v>
      </c>
      <c r="M12" s="77"/>
      <c r="N12" s="77"/>
    </row>
    <row r="13" spans="1:14">
      <c r="A13" s="76"/>
      <c r="B13" s="75" t="s">
        <v>636</v>
      </c>
      <c r="C13" s="77">
        <v>0.5</v>
      </c>
      <c r="D13" s="77">
        <v>0.5</v>
      </c>
      <c r="E13" s="77">
        <v>0.5</v>
      </c>
      <c r="F13" s="77">
        <v>0.5</v>
      </c>
      <c r="G13" s="77">
        <v>0.5</v>
      </c>
      <c r="H13" s="77">
        <v>1</v>
      </c>
      <c r="I13" s="77"/>
      <c r="J13" s="77"/>
      <c r="K13" s="77">
        <v>0.5</v>
      </c>
      <c r="L13" s="77">
        <v>1</v>
      </c>
      <c r="M13" s="77"/>
      <c r="N13" s="77"/>
    </row>
    <row r="14" spans="1:14">
      <c r="A14" s="76" t="s">
        <v>633</v>
      </c>
      <c r="C14" s="77"/>
      <c r="D14" s="77"/>
      <c r="E14" s="77"/>
      <c r="F14" s="77"/>
      <c r="G14" s="77"/>
      <c r="H14" s="77"/>
      <c r="I14" s="77"/>
      <c r="J14" s="77"/>
      <c r="K14" s="77"/>
      <c r="L14" s="77"/>
      <c r="M14" s="77"/>
      <c r="N14" s="77"/>
    </row>
    <row r="15" spans="1:14">
      <c r="A15" s="79"/>
      <c r="B15" s="79" t="s">
        <v>632</v>
      </c>
      <c r="C15" s="78">
        <v>1</v>
      </c>
      <c r="D15" s="78">
        <v>1</v>
      </c>
      <c r="E15" s="78">
        <v>1</v>
      </c>
      <c r="F15" s="78">
        <v>1</v>
      </c>
      <c r="G15" s="78">
        <v>1</v>
      </c>
      <c r="H15" s="78">
        <v>1</v>
      </c>
      <c r="I15" s="78"/>
      <c r="J15" s="78"/>
      <c r="K15" s="78">
        <v>1</v>
      </c>
      <c r="L15" s="78">
        <v>1</v>
      </c>
      <c r="M15" s="77"/>
      <c r="N15" s="77"/>
    </row>
    <row r="16" spans="1:14">
      <c r="A16" s="79"/>
      <c r="B16" s="79" t="s">
        <v>631</v>
      </c>
      <c r="C16" s="78">
        <v>1</v>
      </c>
      <c r="D16" s="78">
        <v>1</v>
      </c>
      <c r="E16" s="78">
        <v>1</v>
      </c>
      <c r="F16" s="78">
        <v>1</v>
      </c>
      <c r="G16" s="78">
        <v>1</v>
      </c>
      <c r="H16" s="78">
        <v>1</v>
      </c>
      <c r="I16" s="78"/>
      <c r="J16" s="78"/>
      <c r="K16" s="78">
        <v>1</v>
      </c>
      <c r="L16" s="78">
        <v>1</v>
      </c>
      <c r="M16" s="77"/>
      <c r="N16" s="77"/>
    </row>
    <row r="17" spans="1:14">
      <c r="A17" s="79"/>
      <c r="B17" s="79" t="s">
        <v>630</v>
      </c>
      <c r="C17" s="78">
        <v>0.05</v>
      </c>
      <c r="D17" s="78">
        <v>0.05</v>
      </c>
      <c r="E17" s="78">
        <v>0.05</v>
      </c>
      <c r="F17" s="78">
        <v>0.05</v>
      </c>
      <c r="G17" s="78">
        <v>0.05</v>
      </c>
      <c r="H17" s="78">
        <v>0.05</v>
      </c>
      <c r="I17" s="78"/>
      <c r="J17" s="78"/>
      <c r="K17" s="78">
        <v>0.05</v>
      </c>
      <c r="L17" s="78">
        <v>0.05</v>
      </c>
      <c r="M17" s="77"/>
      <c r="N17" s="77"/>
    </row>
    <row r="18" spans="1:14">
      <c r="A18" s="76"/>
      <c r="B18" s="75" t="s">
        <v>628</v>
      </c>
      <c r="C18" s="77">
        <v>0.01</v>
      </c>
      <c r="D18" s="77">
        <v>0.01</v>
      </c>
      <c r="E18" s="77">
        <v>0.01</v>
      </c>
      <c r="F18" s="77">
        <v>0.01</v>
      </c>
      <c r="G18" s="77">
        <v>0.01</v>
      </c>
      <c r="H18" s="77">
        <v>0.01</v>
      </c>
      <c r="I18" s="77"/>
      <c r="J18" s="77"/>
      <c r="K18" s="77">
        <v>0.01</v>
      </c>
      <c r="L18" s="77">
        <v>0.01</v>
      </c>
      <c r="M18" s="77"/>
      <c r="N18" s="77"/>
    </row>
    <row r="19" spans="1:14">
      <c r="A19" s="76"/>
      <c r="B19" s="75" t="s">
        <v>627</v>
      </c>
      <c r="C19" s="77">
        <v>0.08</v>
      </c>
      <c r="D19" s="77">
        <v>0.08</v>
      </c>
      <c r="E19" s="77">
        <v>0.08</v>
      </c>
      <c r="F19" s="77">
        <v>0.08</v>
      </c>
      <c r="G19" s="77">
        <v>0.08</v>
      </c>
      <c r="H19" s="77">
        <v>0.08</v>
      </c>
      <c r="I19" s="77"/>
      <c r="J19" s="77"/>
      <c r="K19" s="77">
        <v>0.08</v>
      </c>
      <c r="L19" s="77">
        <v>0.08</v>
      </c>
      <c r="M19" s="77"/>
      <c r="N19" s="77"/>
    </row>
    <row r="20" spans="1:14">
      <c r="A20" s="76" t="s">
        <v>626</v>
      </c>
      <c r="C20" s="77"/>
      <c r="D20" s="77"/>
      <c r="E20" s="77"/>
      <c r="F20" s="77"/>
      <c r="G20" s="77"/>
      <c r="H20" s="77"/>
      <c r="I20" s="77"/>
      <c r="J20" s="77"/>
      <c r="K20" s="77"/>
      <c r="L20" s="77"/>
      <c r="M20" s="77"/>
      <c r="N20" s="77"/>
    </row>
    <row r="21" spans="1:14">
      <c r="A21" s="76"/>
      <c r="B21" s="75" t="s">
        <v>625</v>
      </c>
      <c r="C21" s="77"/>
      <c r="D21" s="77"/>
      <c r="E21" s="77"/>
      <c r="F21" s="77"/>
      <c r="G21" s="77"/>
      <c r="H21" s="77"/>
      <c r="I21" s="77"/>
      <c r="J21" s="77"/>
      <c r="K21" s="77"/>
      <c r="L21" s="77"/>
      <c r="M21" s="77"/>
      <c r="N21" s="77"/>
    </row>
    <row r="22" spans="1:14">
      <c r="A22" s="76"/>
      <c r="B22" s="75" t="s">
        <v>624</v>
      </c>
      <c r="C22" s="77"/>
      <c r="D22" s="77"/>
      <c r="E22" s="77"/>
      <c r="F22" s="77"/>
      <c r="G22" s="77"/>
      <c r="H22" s="77"/>
      <c r="I22" s="77"/>
      <c r="J22" s="77"/>
      <c r="K22" s="77"/>
      <c r="L22" s="77"/>
      <c r="M22" s="77"/>
      <c r="N22" s="77"/>
    </row>
    <row r="23" spans="1:14">
      <c r="A23" s="76"/>
      <c r="B23" s="75" t="s">
        <v>623</v>
      </c>
      <c r="C23" s="77"/>
      <c r="D23" s="77"/>
      <c r="E23" s="77"/>
      <c r="F23" s="77"/>
      <c r="G23" s="77"/>
      <c r="H23" s="77"/>
      <c r="I23" s="77"/>
      <c r="J23" s="77"/>
      <c r="K23" s="77"/>
      <c r="L23" s="77"/>
      <c r="M23" s="77"/>
      <c r="N23" s="77"/>
    </row>
    <row r="24" spans="1:14">
      <c r="A24" s="76"/>
      <c r="B24" s="75" t="s">
        <v>622</v>
      </c>
      <c r="C24" s="77"/>
      <c r="D24" s="77"/>
      <c r="E24" s="77"/>
      <c r="F24" s="77"/>
      <c r="G24" s="77"/>
      <c r="H24" s="77"/>
      <c r="I24" s="77"/>
      <c r="J24" s="77"/>
      <c r="K24" s="77"/>
      <c r="L24" s="77"/>
      <c r="M24" s="77"/>
      <c r="N24" s="77"/>
    </row>
    <row r="25" spans="1:14">
      <c r="A25" s="76"/>
      <c r="B25" s="75" t="s">
        <v>699</v>
      </c>
      <c r="C25" s="77"/>
      <c r="D25" s="77"/>
      <c r="E25" s="77"/>
      <c r="F25" s="77"/>
      <c r="G25" s="77"/>
      <c r="H25" s="77"/>
      <c r="I25" s="77"/>
      <c r="J25" s="77"/>
      <c r="K25" s="77"/>
      <c r="L25" s="77"/>
      <c r="M25" s="77"/>
      <c r="N25" s="77"/>
    </row>
    <row r="26" spans="1:14">
      <c r="A26" s="76" t="s">
        <v>621</v>
      </c>
      <c r="C26" s="77"/>
      <c r="D26" s="77"/>
      <c r="E26" s="77"/>
      <c r="F26" s="77"/>
      <c r="G26" s="77"/>
      <c r="H26" s="77"/>
      <c r="I26" s="77"/>
      <c r="J26" s="77"/>
      <c r="K26" s="77"/>
      <c r="L26" s="77"/>
      <c r="M26" s="77"/>
      <c r="N26" s="77"/>
    </row>
    <row r="27" spans="1:14">
      <c r="A27" s="76"/>
      <c r="B27" s="75" t="s">
        <v>620</v>
      </c>
      <c r="C27" s="77">
        <v>7.0000000000000007E-2</v>
      </c>
      <c r="D27" s="77">
        <v>7.0000000000000007E-2</v>
      </c>
      <c r="E27" s="77">
        <v>0.06</v>
      </c>
      <c r="F27" s="77">
        <v>0.06</v>
      </c>
      <c r="G27" s="77">
        <v>0.02</v>
      </c>
      <c r="H27" s="77">
        <v>0.17</v>
      </c>
      <c r="I27" s="77"/>
      <c r="J27" s="77"/>
      <c r="K27" s="77">
        <v>0.02</v>
      </c>
      <c r="L27" s="77">
        <v>0.17</v>
      </c>
      <c r="M27" s="77"/>
      <c r="N27" s="77"/>
    </row>
    <row r="28" spans="1:14">
      <c r="A28" s="76"/>
      <c r="B28" s="75" t="s">
        <v>617</v>
      </c>
      <c r="C28" s="77">
        <v>0.06</v>
      </c>
      <c r="D28" s="77">
        <v>0.06</v>
      </c>
      <c r="E28" s="77">
        <v>0.05</v>
      </c>
      <c r="F28" s="77">
        <v>0.05</v>
      </c>
      <c r="G28" s="77">
        <v>0.02</v>
      </c>
      <c r="H28" s="77">
        <v>0.14000000000000001</v>
      </c>
      <c r="I28" s="77"/>
      <c r="J28" s="77"/>
      <c r="K28" s="77">
        <v>0.02</v>
      </c>
      <c r="L28" s="77">
        <v>0.14000000000000001</v>
      </c>
      <c r="M28" s="77"/>
      <c r="N28" s="77"/>
    </row>
    <row r="29" spans="1:14">
      <c r="A29" s="76"/>
      <c r="B29" s="75" t="s">
        <v>616</v>
      </c>
      <c r="C29" s="77">
        <v>0.01</v>
      </c>
      <c r="D29" s="77">
        <v>0.01</v>
      </c>
      <c r="E29" s="77">
        <v>0.01</v>
      </c>
      <c r="F29" s="77">
        <v>0.01</v>
      </c>
      <c r="G29" s="77">
        <v>0</v>
      </c>
      <c r="H29" s="77">
        <v>0.03</v>
      </c>
      <c r="I29" s="77"/>
      <c r="J29" s="77"/>
      <c r="K29" s="77">
        <v>0</v>
      </c>
      <c r="L29" s="77">
        <v>0.03</v>
      </c>
      <c r="M29" s="77"/>
      <c r="N29" s="77"/>
    </row>
    <row r="30" spans="1:14">
      <c r="A30" s="76"/>
      <c r="B30" s="75" t="s">
        <v>613</v>
      </c>
      <c r="C30" s="77">
        <v>0.8</v>
      </c>
      <c r="D30" s="77">
        <v>0.9</v>
      </c>
      <c r="E30" s="77">
        <v>1</v>
      </c>
      <c r="F30" s="77">
        <v>1</v>
      </c>
      <c r="G30" s="77">
        <v>0.5</v>
      </c>
      <c r="H30" s="77">
        <v>0.9</v>
      </c>
      <c r="I30" s="77"/>
      <c r="J30" s="77"/>
      <c r="K30" s="77">
        <v>0.5</v>
      </c>
      <c r="L30" s="77">
        <v>1</v>
      </c>
      <c r="M30" s="77"/>
      <c r="N30" s="77"/>
    </row>
    <row r="31" spans="1:14">
      <c r="A31" s="76"/>
      <c r="B31" s="75" t="s">
        <v>612</v>
      </c>
      <c r="C31" s="77">
        <v>0.3</v>
      </c>
      <c r="D31" s="77">
        <v>0.3</v>
      </c>
      <c r="E31" s="77">
        <v>0.5</v>
      </c>
      <c r="F31" s="77">
        <v>0.6</v>
      </c>
      <c r="G31" s="77">
        <v>0.1</v>
      </c>
      <c r="H31" s="77">
        <v>0.3</v>
      </c>
      <c r="I31" s="77"/>
      <c r="J31" s="77"/>
      <c r="K31" s="77">
        <v>0.1</v>
      </c>
      <c r="L31" s="77">
        <v>0.6</v>
      </c>
      <c r="M31" s="77"/>
      <c r="N31" s="77"/>
    </row>
    <row r="32" spans="1:14">
      <c r="A32" s="76"/>
      <c r="B32" s="75" t="s">
        <v>610</v>
      </c>
      <c r="C32" s="77">
        <v>0.5</v>
      </c>
      <c r="D32" s="77">
        <v>0.5</v>
      </c>
      <c r="E32" s="77">
        <v>0.5</v>
      </c>
      <c r="F32" s="77">
        <v>0.4</v>
      </c>
      <c r="G32" s="77">
        <v>0.4</v>
      </c>
      <c r="H32" s="77">
        <v>0.5</v>
      </c>
      <c r="I32" s="77"/>
      <c r="J32" s="77"/>
      <c r="K32" s="77">
        <v>0.3</v>
      </c>
      <c r="L32" s="77">
        <v>0.5</v>
      </c>
      <c r="M32" s="77"/>
      <c r="N32" s="77"/>
    </row>
    <row r="33" spans="1:14">
      <c r="A33" s="76"/>
      <c r="B33" s="75" t="s">
        <v>609</v>
      </c>
      <c r="C33" s="77">
        <v>1100</v>
      </c>
      <c r="D33" s="77">
        <v>1070</v>
      </c>
      <c r="E33" s="77">
        <v>1020</v>
      </c>
      <c r="F33" s="77">
        <v>920</v>
      </c>
      <c r="G33" s="77">
        <v>1000</v>
      </c>
      <c r="H33" s="77">
        <v>1100</v>
      </c>
      <c r="I33" s="77"/>
      <c r="J33" s="77"/>
      <c r="K33" s="77">
        <v>900</v>
      </c>
      <c r="L33" s="77">
        <v>1000</v>
      </c>
      <c r="M33" s="77"/>
      <c r="N33" s="77"/>
    </row>
    <row r="34" spans="1:14">
      <c r="A34" s="76" t="s">
        <v>608</v>
      </c>
      <c r="C34" s="77"/>
      <c r="D34" s="77"/>
      <c r="E34" s="77"/>
      <c r="F34" s="77"/>
      <c r="G34" s="77"/>
      <c r="H34" s="77"/>
      <c r="I34" s="77"/>
      <c r="J34" s="77"/>
      <c r="K34" s="77"/>
      <c r="L34" s="77"/>
      <c r="M34" s="77"/>
      <c r="N34" s="77"/>
    </row>
    <row r="35" spans="1:14">
      <c r="A35" s="76"/>
      <c r="B35" s="75" t="s">
        <v>884</v>
      </c>
      <c r="C35" s="77">
        <v>0</v>
      </c>
      <c r="D35" s="77">
        <v>0</v>
      </c>
      <c r="E35" s="77">
        <v>0</v>
      </c>
      <c r="F35" s="77">
        <v>0</v>
      </c>
      <c r="G35" s="77">
        <v>0</v>
      </c>
      <c r="H35" s="77">
        <v>0</v>
      </c>
      <c r="I35" s="77"/>
      <c r="J35" s="77"/>
      <c r="K35" s="77">
        <v>0</v>
      </c>
      <c r="L35" s="77">
        <v>0</v>
      </c>
      <c r="M35" s="77"/>
      <c r="N35" s="77"/>
    </row>
    <row r="36" spans="1:14">
      <c r="A36" s="76"/>
    </row>
    <row r="37" spans="1:14">
      <c r="A37" s="76"/>
    </row>
    <row r="38" spans="1:14">
      <c r="A38" s="76" t="s">
        <v>590</v>
      </c>
    </row>
    <row r="39" spans="1:14">
      <c r="A39" s="76"/>
      <c r="B39" s="75" t="s">
        <v>938</v>
      </c>
    </row>
    <row r="40" spans="1:14">
      <c r="A40" s="76"/>
      <c r="B40" s="75" t="s">
        <v>937</v>
      </c>
    </row>
    <row r="41" spans="1:14">
      <c r="A41" s="76"/>
      <c r="B41" s="75" t="s">
        <v>936</v>
      </c>
    </row>
    <row r="42" spans="1:14">
      <c r="A42" s="76"/>
      <c r="B42" s="75" t="s">
        <v>935</v>
      </c>
    </row>
    <row r="43" spans="1:14">
      <c r="A43" s="76"/>
      <c r="B43" s="75" t="s">
        <v>934</v>
      </c>
    </row>
    <row r="44" spans="1:14">
      <c r="A44" s="76"/>
      <c r="B44" s="75" t="s">
        <v>933</v>
      </c>
    </row>
    <row r="45" spans="1:14">
      <c r="A45" s="76"/>
      <c r="B45" s="75" t="s">
        <v>570</v>
      </c>
    </row>
    <row r="46" spans="1:14">
      <c r="A46" s="76"/>
      <c r="B46" s="75" t="s">
        <v>569</v>
      </c>
    </row>
    <row r="47" spans="1:14">
      <c r="A47" s="76"/>
    </row>
    <row r="48" spans="1:14">
      <c r="A48" s="76" t="s">
        <v>568</v>
      </c>
    </row>
    <row r="49" spans="1:2">
      <c r="A49" s="76"/>
      <c r="B49" s="75" t="s">
        <v>932</v>
      </c>
    </row>
    <row r="50" spans="1:2">
      <c r="A50" s="76"/>
      <c r="B50" s="75" t="s">
        <v>931</v>
      </c>
    </row>
    <row r="51" spans="1:2">
      <c r="A51" s="76"/>
    </row>
    <row r="52" spans="1:2">
      <c r="A52" s="76"/>
    </row>
    <row r="53" spans="1:2">
      <c r="A53" s="76"/>
    </row>
    <row r="54" spans="1:2">
      <c r="A54" s="76"/>
    </row>
    <row r="55" spans="1:2">
      <c r="A55" s="76"/>
    </row>
    <row r="56" spans="1:2">
      <c r="A56" s="76"/>
    </row>
    <row r="57" spans="1:2">
      <c r="A57" s="76"/>
    </row>
    <row r="58" spans="1:2">
      <c r="A58" s="76"/>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745</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c r="D6" s="77"/>
      <c r="E6" s="77"/>
      <c r="F6" s="77"/>
      <c r="G6" s="77">
        <v>0.5</v>
      </c>
      <c r="H6" s="77">
        <v>10</v>
      </c>
      <c r="I6" s="77">
        <v>0.5</v>
      </c>
      <c r="J6" s="77">
        <v>10</v>
      </c>
      <c r="K6" s="77"/>
      <c r="L6" s="77"/>
    </row>
    <row r="7" spans="1:12">
      <c r="A7" s="79"/>
      <c r="B7" s="79" t="s">
        <v>644</v>
      </c>
      <c r="C7" s="78">
        <v>1.03</v>
      </c>
      <c r="D7" s="78">
        <v>1.03</v>
      </c>
      <c r="E7" s="78">
        <v>1.04</v>
      </c>
      <c r="F7" s="78">
        <v>1.04</v>
      </c>
      <c r="G7" s="78">
        <v>0.93</v>
      </c>
      <c r="H7" s="78">
        <v>1.05</v>
      </c>
      <c r="I7" s="78">
        <v>0.94</v>
      </c>
      <c r="J7" s="78">
        <v>1.06</v>
      </c>
      <c r="K7" s="77" t="s">
        <v>598</v>
      </c>
      <c r="L7" s="77" t="s">
        <v>744</v>
      </c>
    </row>
    <row r="8" spans="1:12">
      <c r="A8" s="79"/>
      <c r="B8" s="79" t="s">
        <v>743</v>
      </c>
      <c r="C8" s="78">
        <v>1.05</v>
      </c>
      <c r="D8" s="78">
        <v>1.05</v>
      </c>
      <c r="E8" s="78">
        <v>1.06</v>
      </c>
      <c r="F8" s="78">
        <v>1.06</v>
      </c>
      <c r="G8" s="78">
        <v>0.95</v>
      </c>
      <c r="H8" s="78">
        <v>1.07</v>
      </c>
      <c r="I8" s="78">
        <v>0.96</v>
      </c>
      <c r="J8" s="78">
        <v>1.08</v>
      </c>
      <c r="K8" s="77" t="s">
        <v>592</v>
      </c>
      <c r="L8" s="77" t="s">
        <v>742</v>
      </c>
    </row>
    <row r="9" spans="1:12">
      <c r="A9" s="79"/>
      <c r="B9" s="79" t="s">
        <v>642</v>
      </c>
      <c r="C9" s="78">
        <v>1.5E-3</v>
      </c>
      <c r="D9" s="78">
        <v>1.4E-3</v>
      </c>
      <c r="E9" s="78">
        <v>1.1999999999999999E-3</v>
      </c>
      <c r="F9" s="78">
        <v>1E-3</v>
      </c>
      <c r="G9" s="78">
        <v>1.2999999999999999E-3</v>
      </c>
      <c r="H9" s="78">
        <v>2E-3</v>
      </c>
      <c r="I9" s="78">
        <v>8.0000000000000004E-4</v>
      </c>
      <c r="J9" s="78">
        <v>1.5E-3</v>
      </c>
      <c r="K9" s="77" t="s">
        <v>596</v>
      </c>
      <c r="L9" s="77" t="s">
        <v>679</v>
      </c>
    </row>
    <row r="10" spans="1:12">
      <c r="A10" s="79"/>
      <c r="B10" s="79" t="s">
        <v>641</v>
      </c>
      <c r="C10" s="78">
        <v>0.01</v>
      </c>
      <c r="D10" s="78">
        <v>0.01</v>
      </c>
      <c r="E10" s="78">
        <v>0.01</v>
      </c>
      <c r="F10" s="78">
        <v>0.01</v>
      </c>
      <c r="G10" s="78">
        <v>8.0000000000000004E-4</v>
      </c>
      <c r="H10" s="78">
        <v>0.02</v>
      </c>
      <c r="I10" s="78">
        <v>8.0000000000000004E-4</v>
      </c>
      <c r="J10" s="78">
        <v>0.02</v>
      </c>
      <c r="K10" s="77"/>
      <c r="L10" s="77" t="s">
        <v>701</v>
      </c>
    </row>
    <row r="11" spans="1:12">
      <c r="A11" s="76"/>
      <c r="B11" s="75" t="s">
        <v>707</v>
      </c>
      <c r="C11" s="77">
        <v>0.4</v>
      </c>
      <c r="D11" s="77">
        <v>0.4</v>
      </c>
      <c r="E11" s="77">
        <v>0.4</v>
      </c>
      <c r="F11" s="77">
        <v>0.4</v>
      </c>
      <c r="G11" s="77">
        <v>0.3</v>
      </c>
      <c r="H11" s="77">
        <v>0.6</v>
      </c>
      <c r="I11" s="77">
        <v>0.3</v>
      </c>
      <c r="J11" s="77">
        <v>0.6</v>
      </c>
      <c r="K11" s="77" t="s">
        <v>629</v>
      </c>
      <c r="L11" s="77" t="s">
        <v>701</v>
      </c>
    </row>
    <row r="12" spans="1:12">
      <c r="A12" s="76"/>
      <c r="B12" s="75" t="s">
        <v>639</v>
      </c>
      <c r="C12" s="77">
        <v>25</v>
      </c>
      <c r="D12" s="77">
        <v>25</v>
      </c>
      <c r="E12" s="77">
        <v>25</v>
      </c>
      <c r="F12" s="77">
        <v>25</v>
      </c>
      <c r="G12" s="77">
        <v>25</v>
      </c>
      <c r="H12" s="77"/>
      <c r="I12" s="77">
        <v>25</v>
      </c>
      <c r="J12" s="77"/>
      <c r="K12" s="77" t="s">
        <v>640</v>
      </c>
      <c r="L12" s="77" t="s">
        <v>701</v>
      </c>
    </row>
    <row r="13" spans="1:12">
      <c r="A13" s="76"/>
      <c r="B13" s="75" t="s">
        <v>636</v>
      </c>
      <c r="C13" s="77">
        <v>0.5</v>
      </c>
      <c r="D13" s="77">
        <v>0.5</v>
      </c>
      <c r="E13" s="77">
        <v>0.5</v>
      </c>
      <c r="F13" s="77">
        <v>0.5</v>
      </c>
      <c r="G13" s="77">
        <v>0.2</v>
      </c>
      <c r="H13" s="77">
        <v>0.7</v>
      </c>
      <c r="I13" s="77">
        <v>0.2</v>
      </c>
      <c r="J13" s="77">
        <v>0.7</v>
      </c>
      <c r="K13" s="77" t="s">
        <v>629</v>
      </c>
      <c r="L13" s="77" t="s">
        <v>739</v>
      </c>
    </row>
    <row r="14" spans="1:12">
      <c r="A14" s="76"/>
      <c r="B14" s="75" t="s">
        <v>706</v>
      </c>
      <c r="C14" s="77">
        <v>0</v>
      </c>
      <c r="D14" s="77">
        <v>0</v>
      </c>
      <c r="E14" s="77">
        <v>0</v>
      </c>
      <c r="F14" s="77">
        <v>0</v>
      </c>
      <c r="G14" s="77">
        <v>0</v>
      </c>
      <c r="H14" s="77">
        <v>0.01</v>
      </c>
      <c r="I14" s="77">
        <v>0</v>
      </c>
      <c r="J14" s="77">
        <v>0.01</v>
      </c>
      <c r="K14" s="77" t="s">
        <v>741</v>
      </c>
      <c r="L14" s="77" t="s">
        <v>692</v>
      </c>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t="s">
        <v>740</v>
      </c>
      <c r="L16" s="77"/>
    </row>
    <row r="17" spans="1:12">
      <c r="A17" s="79"/>
      <c r="B17" s="79" t="s">
        <v>631</v>
      </c>
      <c r="C17" s="78"/>
      <c r="D17" s="78"/>
      <c r="E17" s="78"/>
      <c r="F17" s="78"/>
      <c r="G17" s="78"/>
      <c r="H17" s="78"/>
      <c r="I17" s="78"/>
      <c r="J17" s="78"/>
      <c r="K17" s="77" t="s">
        <v>740</v>
      </c>
      <c r="L17" s="77"/>
    </row>
    <row r="18" spans="1:12">
      <c r="A18" s="79"/>
      <c r="B18" s="79" t="s">
        <v>630</v>
      </c>
      <c r="C18" s="78">
        <v>0.15</v>
      </c>
      <c r="D18" s="78">
        <v>0.15</v>
      </c>
      <c r="E18" s="78">
        <v>0.15</v>
      </c>
      <c r="F18" s="78">
        <v>0.15</v>
      </c>
      <c r="G18" s="78">
        <v>0.1</v>
      </c>
      <c r="H18" s="78">
        <v>0.2</v>
      </c>
      <c r="I18" s="78">
        <v>0.1</v>
      </c>
      <c r="J18" s="78">
        <v>0.2</v>
      </c>
      <c r="K18" s="77"/>
      <c r="L18" s="77" t="s">
        <v>739</v>
      </c>
    </row>
    <row r="19" spans="1:12">
      <c r="A19" s="76"/>
      <c r="B19" s="75" t="s">
        <v>628</v>
      </c>
      <c r="C19" s="77">
        <v>0.1</v>
      </c>
      <c r="D19" s="77">
        <v>0.1</v>
      </c>
      <c r="E19" s="77">
        <v>0.1</v>
      </c>
      <c r="F19" s="77">
        <v>0.1</v>
      </c>
      <c r="G19" s="77">
        <v>0.08</v>
      </c>
      <c r="H19" s="77">
        <v>0.15</v>
      </c>
      <c r="I19" s="77">
        <v>0.08</v>
      </c>
      <c r="J19" s="77">
        <v>0.15</v>
      </c>
      <c r="K19" s="77" t="s">
        <v>705</v>
      </c>
      <c r="L19" s="77" t="s">
        <v>739</v>
      </c>
    </row>
    <row r="20" spans="1:12">
      <c r="A20" s="76"/>
      <c r="B20" s="75" t="s">
        <v>627</v>
      </c>
      <c r="C20" s="77">
        <v>0.4</v>
      </c>
      <c r="D20" s="77">
        <v>0.4</v>
      </c>
      <c r="E20" s="77">
        <v>0.4</v>
      </c>
      <c r="F20" s="77">
        <v>0.4</v>
      </c>
      <c r="G20" s="77">
        <v>0.3</v>
      </c>
      <c r="H20" s="77">
        <v>0.5</v>
      </c>
      <c r="I20" s="77">
        <v>0.3</v>
      </c>
      <c r="J20" s="77">
        <v>0.5</v>
      </c>
      <c r="K20" s="77" t="s">
        <v>705</v>
      </c>
      <c r="L20" s="77" t="s">
        <v>739</v>
      </c>
    </row>
    <row r="21" spans="1:12">
      <c r="A21" s="76" t="s">
        <v>626</v>
      </c>
      <c r="C21" s="77"/>
      <c r="D21" s="77"/>
      <c r="E21" s="77"/>
      <c r="F21" s="77"/>
      <c r="G21" s="77"/>
      <c r="H21" s="77"/>
      <c r="I21" s="77"/>
      <c r="J21" s="77"/>
      <c r="K21" s="77"/>
      <c r="L21" s="77"/>
    </row>
    <row r="22" spans="1:12">
      <c r="A22" s="76"/>
      <c r="B22" s="75" t="s">
        <v>625</v>
      </c>
      <c r="C22" s="77">
        <v>0.3</v>
      </c>
      <c r="D22" s="77">
        <v>0.3</v>
      </c>
      <c r="E22" s="77">
        <v>0.3</v>
      </c>
      <c r="F22" s="77">
        <v>0.3</v>
      </c>
      <c r="G22" s="77">
        <v>0</v>
      </c>
      <c r="H22" s="77">
        <v>0.3</v>
      </c>
      <c r="I22" s="77">
        <v>0</v>
      </c>
      <c r="J22" s="77">
        <v>0.3</v>
      </c>
      <c r="K22" s="77" t="s">
        <v>703</v>
      </c>
      <c r="L22" s="77" t="s">
        <v>679</v>
      </c>
    </row>
    <row r="23" spans="1:12">
      <c r="A23" s="76"/>
      <c r="B23" s="75" t="s">
        <v>624</v>
      </c>
      <c r="C23" s="77">
        <v>10</v>
      </c>
      <c r="D23" s="77">
        <v>9</v>
      </c>
      <c r="E23" s="77">
        <v>7</v>
      </c>
      <c r="F23" s="77">
        <v>6</v>
      </c>
      <c r="G23" s="77">
        <v>8</v>
      </c>
      <c r="H23" s="77">
        <v>60</v>
      </c>
      <c r="I23" s="77">
        <v>5</v>
      </c>
      <c r="J23" s="77">
        <v>30</v>
      </c>
      <c r="K23" s="77"/>
      <c r="L23" s="77" t="s">
        <v>710</v>
      </c>
    </row>
    <row r="24" spans="1:12">
      <c r="A24" s="76"/>
      <c r="B24" s="75" t="s">
        <v>623</v>
      </c>
      <c r="C24" s="77">
        <v>3</v>
      </c>
      <c r="D24" s="77">
        <v>3</v>
      </c>
      <c r="E24" s="77">
        <v>2</v>
      </c>
      <c r="F24" s="77">
        <v>2</v>
      </c>
      <c r="G24" s="77">
        <v>2</v>
      </c>
      <c r="H24" s="77">
        <v>6</v>
      </c>
      <c r="I24" s="77">
        <v>2</v>
      </c>
      <c r="J24" s="77">
        <v>6</v>
      </c>
      <c r="K24" s="77"/>
      <c r="L24" s="77" t="s">
        <v>710</v>
      </c>
    </row>
    <row r="25" spans="1:12">
      <c r="A25" s="76"/>
      <c r="B25" s="75" t="s">
        <v>622</v>
      </c>
      <c r="C25" s="77">
        <v>1</v>
      </c>
      <c r="D25" s="77">
        <v>1</v>
      </c>
      <c r="E25" s="77">
        <v>1</v>
      </c>
      <c r="F25" s="77">
        <v>1</v>
      </c>
      <c r="G25" s="77"/>
      <c r="H25" s="77"/>
      <c r="I25" s="77"/>
      <c r="J25" s="77"/>
      <c r="K25" s="77" t="s">
        <v>638</v>
      </c>
      <c r="L25" s="77" t="s">
        <v>738</v>
      </c>
    </row>
    <row r="26" spans="1:12">
      <c r="A26" s="76" t="s">
        <v>621</v>
      </c>
      <c r="C26" s="77"/>
      <c r="D26" s="77"/>
      <c r="E26" s="77"/>
      <c r="F26" s="77"/>
      <c r="G26" s="77"/>
      <c r="H26" s="77"/>
      <c r="I26" s="77"/>
      <c r="J26" s="77"/>
      <c r="K26" s="77"/>
      <c r="L26" s="77"/>
    </row>
    <row r="27" spans="1:12">
      <c r="A27" s="76"/>
      <c r="B27" s="75" t="s">
        <v>620</v>
      </c>
      <c r="C27" s="77">
        <v>0.06</v>
      </c>
      <c r="D27" s="77">
        <v>0.06</v>
      </c>
      <c r="E27" s="77">
        <v>0.05</v>
      </c>
      <c r="F27" s="77">
        <v>0.05</v>
      </c>
      <c r="G27" s="77">
        <v>0.04</v>
      </c>
      <c r="H27" s="77">
        <v>0.25</v>
      </c>
      <c r="I27" s="77">
        <v>0.04</v>
      </c>
      <c r="J27" s="77">
        <v>0.25</v>
      </c>
      <c r="K27" s="77" t="s">
        <v>634</v>
      </c>
      <c r="L27" s="77" t="s">
        <v>737</v>
      </c>
    </row>
    <row r="28" spans="1:12">
      <c r="A28" s="76"/>
      <c r="B28" s="75" t="s">
        <v>617</v>
      </c>
      <c r="C28" s="77">
        <v>0.04</v>
      </c>
      <c r="D28" s="77">
        <v>0.04</v>
      </c>
      <c r="E28" s="77">
        <v>0.03</v>
      </c>
      <c r="F28" s="77">
        <v>0.03</v>
      </c>
      <c r="G28" s="77">
        <v>0.03</v>
      </c>
      <c r="H28" s="77">
        <v>0.15</v>
      </c>
      <c r="I28" s="77">
        <v>0.03</v>
      </c>
      <c r="J28" s="77">
        <v>0.15</v>
      </c>
      <c r="K28" s="77"/>
      <c r="L28" s="77" t="s">
        <v>737</v>
      </c>
    </row>
    <row r="29" spans="1:12">
      <c r="A29" s="76"/>
      <c r="B29" s="75" t="s">
        <v>616</v>
      </c>
      <c r="C29" s="77">
        <v>0.02</v>
      </c>
      <c r="D29" s="77">
        <v>0.02</v>
      </c>
      <c r="E29" s="77">
        <v>0.02</v>
      </c>
      <c r="F29" s="77">
        <v>0.02</v>
      </c>
      <c r="G29" s="77">
        <v>0.01</v>
      </c>
      <c r="H29" s="77">
        <v>0.1</v>
      </c>
      <c r="I29" s="77">
        <v>0.01</v>
      </c>
      <c r="J29" s="77">
        <v>0.1</v>
      </c>
      <c r="K29" s="77"/>
      <c r="L29" s="77" t="s">
        <v>737</v>
      </c>
    </row>
    <row r="30" spans="1:12">
      <c r="A30" s="76"/>
      <c r="B30" s="75" t="s">
        <v>613</v>
      </c>
      <c r="C30" s="77">
        <v>1.1000000000000001</v>
      </c>
      <c r="D30" s="77">
        <v>1.1000000000000001</v>
      </c>
      <c r="E30" s="77">
        <v>1</v>
      </c>
      <c r="F30" s="77">
        <v>1</v>
      </c>
      <c r="G30" s="77">
        <v>0.6</v>
      </c>
      <c r="H30" s="77">
        <v>2.1</v>
      </c>
      <c r="I30" s="77">
        <v>0.6</v>
      </c>
      <c r="J30" s="77">
        <v>2.2000000000000002</v>
      </c>
      <c r="K30" s="77"/>
      <c r="L30" s="77"/>
    </row>
    <row r="31" spans="1:12">
      <c r="A31" s="76"/>
      <c r="B31" s="75" t="s">
        <v>612</v>
      </c>
      <c r="C31" s="77">
        <v>0.1</v>
      </c>
      <c r="D31" s="77">
        <v>0.1</v>
      </c>
      <c r="E31" s="77">
        <v>0.1</v>
      </c>
      <c r="F31" s="77">
        <v>0.1</v>
      </c>
      <c r="G31" s="77">
        <v>0.1</v>
      </c>
      <c r="H31" s="77">
        <v>0.1</v>
      </c>
      <c r="I31" s="77">
        <v>0.1</v>
      </c>
      <c r="J31" s="77">
        <v>0.2</v>
      </c>
      <c r="K31" s="77" t="s">
        <v>596</v>
      </c>
      <c r="L31" s="77"/>
    </row>
    <row r="32" spans="1:12">
      <c r="A32" s="76"/>
      <c r="B32" s="75" t="s">
        <v>610</v>
      </c>
      <c r="C32" s="77">
        <v>1</v>
      </c>
      <c r="D32" s="77">
        <v>1</v>
      </c>
      <c r="E32" s="77">
        <v>0.9</v>
      </c>
      <c r="F32" s="77">
        <v>0.9</v>
      </c>
      <c r="G32" s="77">
        <v>0.5</v>
      </c>
      <c r="H32" s="77">
        <v>2</v>
      </c>
      <c r="I32" s="77">
        <v>0.5</v>
      </c>
      <c r="J32" s="77">
        <v>2</v>
      </c>
      <c r="K32" s="77"/>
      <c r="L32" s="77" t="s">
        <v>736</v>
      </c>
    </row>
    <row r="33" spans="1:12">
      <c r="A33" s="76"/>
      <c r="B33" s="75" t="s">
        <v>609</v>
      </c>
      <c r="C33" s="77">
        <v>2000</v>
      </c>
      <c r="D33" s="77">
        <v>1950</v>
      </c>
      <c r="E33" s="77">
        <v>1900</v>
      </c>
      <c r="F33" s="77">
        <v>1700</v>
      </c>
      <c r="G33" s="77">
        <v>1000</v>
      </c>
      <c r="H33" s="77">
        <v>2500</v>
      </c>
      <c r="I33" s="77">
        <v>1000</v>
      </c>
      <c r="J33" s="77">
        <v>2500</v>
      </c>
      <c r="K33" s="77" t="s">
        <v>629</v>
      </c>
      <c r="L33" s="77"/>
    </row>
    <row r="34" spans="1:12">
      <c r="A34" s="76"/>
    </row>
    <row r="35" spans="1:12">
      <c r="A35" s="76"/>
    </row>
    <row r="36" spans="1:12">
      <c r="A36" s="76" t="s">
        <v>590</v>
      </c>
    </row>
    <row r="37" spans="1:12">
      <c r="A37" s="76"/>
      <c r="B37" s="75" t="s">
        <v>735</v>
      </c>
    </row>
    <row r="38" spans="1:12">
      <c r="A38" s="76"/>
      <c r="B38" s="75" t="s">
        <v>734</v>
      </c>
    </row>
    <row r="39" spans="1:12">
      <c r="A39" s="76"/>
      <c r="B39" s="75" t="s">
        <v>733</v>
      </c>
    </row>
    <row r="40" spans="1:12">
      <c r="A40" s="76"/>
      <c r="B40" s="75" t="s">
        <v>732</v>
      </c>
    </row>
    <row r="41" spans="1:12">
      <c r="A41" s="76"/>
      <c r="B41" s="75" t="s">
        <v>731</v>
      </c>
    </row>
    <row r="42" spans="1:12">
      <c r="A42" s="76"/>
      <c r="B42" s="75" t="s">
        <v>730</v>
      </c>
    </row>
    <row r="43" spans="1:12">
      <c r="A43" s="76"/>
      <c r="B43" s="75" t="s">
        <v>729</v>
      </c>
    </row>
    <row r="44" spans="1:12">
      <c r="A44" s="76"/>
      <c r="B44" s="75" t="s">
        <v>728</v>
      </c>
    </row>
    <row r="45" spans="1:12">
      <c r="A45" s="76"/>
      <c r="B45" s="75" t="s">
        <v>727</v>
      </c>
    </row>
    <row r="46" spans="1:12">
      <c r="A46" s="76"/>
      <c r="B46" s="75" t="s">
        <v>726</v>
      </c>
    </row>
    <row r="47" spans="1:12">
      <c r="A47" s="76"/>
      <c r="B47" s="75" t="s">
        <v>725</v>
      </c>
    </row>
    <row r="48" spans="1:12">
      <c r="A48" s="76"/>
      <c r="B48" s="75" t="s">
        <v>724</v>
      </c>
    </row>
    <row r="49" spans="1:2">
      <c r="A49" s="76"/>
      <c r="B49" s="75" t="s">
        <v>570</v>
      </c>
    </row>
    <row r="50" spans="1:2">
      <c r="A50" s="76"/>
      <c r="B50" s="75" t="s">
        <v>569</v>
      </c>
    </row>
    <row r="51" spans="1:2">
      <c r="A51" s="76"/>
    </row>
    <row r="52" spans="1:2">
      <c r="A52" s="76" t="s">
        <v>568</v>
      </c>
    </row>
    <row r="53" spans="1:2">
      <c r="A53" s="76"/>
      <c r="B53" s="75" t="s">
        <v>723</v>
      </c>
    </row>
    <row r="54" spans="1:2">
      <c r="A54" s="76"/>
      <c r="B54" s="75" t="s">
        <v>722</v>
      </c>
    </row>
    <row r="55" spans="1:2">
      <c r="A55" s="76"/>
      <c r="B55" s="75" t="s">
        <v>721</v>
      </c>
    </row>
    <row r="56" spans="1:2">
      <c r="A56" s="76"/>
      <c r="B56" s="75" t="s">
        <v>720</v>
      </c>
    </row>
    <row r="57" spans="1:2">
      <c r="A57" s="76"/>
      <c r="B57" s="75" t="s">
        <v>719</v>
      </c>
    </row>
    <row r="58" spans="1:2">
      <c r="A58" s="76"/>
      <c r="B58" s="75" t="s">
        <v>718</v>
      </c>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713</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22.66</v>
      </c>
      <c r="D6" s="77">
        <v>22.47</v>
      </c>
      <c r="E6" s="77">
        <v>22.3</v>
      </c>
      <c r="F6" s="77">
        <v>22.12</v>
      </c>
      <c r="G6" s="77">
        <v>21.95</v>
      </c>
      <c r="H6" s="77">
        <v>38.56</v>
      </c>
      <c r="I6" s="77">
        <v>8.56</v>
      </c>
      <c r="J6" s="77">
        <v>38.56</v>
      </c>
      <c r="K6" s="77">
        <v>8.56</v>
      </c>
      <c r="L6" s="77" t="s">
        <v>711</v>
      </c>
      <c r="M6" s="77" t="s">
        <v>710</v>
      </c>
    </row>
    <row r="7" spans="1:13">
      <c r="A7" s="79"/>
      <c r="B7" s="79" t="s">
        <v>644</v>
      </c>
      <c r="C7" s="78">
        <v>1.6513640000000001</v>
      </c>
      <c r="D7" s="78">
        <v>1.6602189999999999</v>
      </c>
      <c r="E7" s="78">
        <v>1.6690659999999999</v>
      </c>
      <c r="F7" s="78">
        <v>1.6779040000000001</v>
      </c>
      <c r="G7" s="78">
        <v>1.686734</v>
      </c>
      <c r="H7" s="78">
        <v>1.7234940000000001</v>
      </c>
      <c r="I7" s="78">
        <v>1.644355</v>
      </c>
      <c r="J7" s="78">
        <v>1.7942450000000001</v>
      </c>
      <c r="K7" s="78">
        <v>1.708537</v>
      </c>
      <c r="L7" s="77" t="s">
        <v>709</v>
      </c>
      <c r="M7" s="77"/>
    </row>
    <row r="8" spans="1:13">
      <c r="A8" s="79"/>
      <c r="B8" s="79" t="s">
        <v>642</v>
      </c>
      <c r="C8" s="78">
        <v>2.0764999999999999E-2</v>
      </c>
      <c r="D8" s="78">
        <v>2.0934999999999999E-2</v>
      </c>
      <c r="E8" s="78">
        <v>2.1103E-2</v>
      </c>
      <c r="F8" s="78">
        <v>2.1269E-2</v>
      </c>
      <c r="G8" s="78">
        <v>2.1433000000000001E-2</v>
      </c>
      <c r="H8" s="78">
        <v>8.2369999999999995E-3</v>
      </c>
      <c r="I8" s="78">
        <v>3.7009E-2</v>
      </c>
      <c r="J8" s="78">
        <v>8.2369999999999995E-3</v>
      </c>
      <c r="K8" s="78">
        <v>3.7009E-2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1.26</v>
      </c>
      <c r="D27" s="77">
        <v>1.23</v>
      </c>
      <c r="E27" s="77">
        <v>1.19</v>
      </c>
      <c r="F27" s="77">
        <v>1.1499999999999999</v>
      </c>
      <c r="G27" s="77">
        <v>1.1200000000000001</v>
      </c>
      <c r="H27" s="77">
        <v>0.74</v>
      </c>
      <c r="I27" s="77">
        <v>1.88</v>
      </c>
      <c r="J27" s="77">
        <v>0.69</v>
      </c>
      <c r="K27" s="77">
        <v>1.74</v>
      </c>
      <c r="L27" s="77" t="s">
        <v>698</v>
      </c>
      <c r="M27" s="77" t="s">
        <v>697</v>
      </c>
    </row>
    <row r="28" spans="1:13">
      <c r="A28" s="76"/>
      <c r="B28" s="75" t="s">
        <v>617</v>
      </c>
      <c r="C28" s="77">
        <v>0.77</v>
      </c>
      <c r="D28" s="77">
        <v>0.75</v>
      </c>
      <c r="E28" s="77">
        <v>0.73</v>
      </c>
      <c r="F28" s="77">
        <v>0.71</v>
      </c>
      <c r="G28" s="77">
        <v>0.68</v>
      </c>
      <c r="H28" s="77">
        <v>0.43</v>
      </c>
      <c r="I28" s="77">
        <v>1.1599999999999999</v>
      </c>
      <c r="J28" s="77">
        <v>0.39</v>
      </c>
      <c r="K28" s="77">
        <v>1.05</v>
      </c>
      <c r="L28" s="77"/>
      <c r="M28" s="77" t="s">
        <v>694</v>
      </c>
    </row>
    <row r="29" spans="1:13">
      <c r="A29" s="76"/>
      <c r="B29" s="75" t="s">
        <v>696</v>
      </c>
      <c r="C29" s="77">
        <v>0.23</v>
      </c>
      <c r="D29" s="77">
        <v>0.22</v>
      </c>
      <c r="E29" s="77">
        <v>0.22</v>
      </c>
      <c r="F29" s="77">
        <v>0.21</v>
      </c>
      <c r="G29" s="77">
        <v>0.2</v>
      </c>
      <c r="H29" s="77">
        <v>0.16</v>
      </c>
      <c r="I29" s="77">
        <v>0.33</v>
      </c>
      <c r="J29" s="77">
        <v>0.16</v>
      </c>
      <c r="K29" s="77">
        <v>0.33</v>
      </c>
      <c r="L29" s="77" t="s">
        <v>695</v>
      </c>
      <c r="M29" s="77"/>
    </row>
    <row r="30" spans="1:13">
      <c r="A30" s="76"/>
      <c r="B30" s="75" t="s">
        <v>616</v>
      </c>
      <c r="C30" s="77">
        <v>0.26</v>
      </c>
      <c r="D30" s="77">
        <v>0.25</v>
      </c>
      <c r="E30" s="77">
        <v>0.24</v>
      </c>
      <c r="F30" s="77">
        <v>0.24</v>
      </c>
      <c r="G30" s="77">
        <v>0.23</v>
      </c>
      <c r="H30" s="77">
        <v>0.15</v>
      </c>
      <c r="I30" s="77">
        <v>0.4</v>
      </c>
      <c r="J30" s="77">
        <v>0.13</v>
      </c>
      <c r="K30" s="77">
        <v>0.36</v>
      </c>
      <c r="L30" s="77"/>
      <c r="M30" s="77" t="s">
        <v>694</v>
      </c>
    </row>
    <row r="31" spans="1:13">
      <c r="A31" s="76"/>
      <c r="B31" s="75" t="s">
        <v>613</v>
      </c>
      <c r="C31" s="77">
        <v>2.08</v>
      </c>
      <c r="D31" s="77">
        <v>2.11</v>
      </c>
      <c r="E31" s="77">
        <v>2.14</v>
      </c>
      <c r="F31" s="77">
        <v>2.13</v>
      </c>
      <c r="G31" s="77">
        <v>2.11</v>
      </c>
      <c r="H31" s="77">
        <v>2.0699999999999998</v>
      </c>
      <c r="I31" s="77">
        <v>2.0699999999999998</v>
      </c>
      <c r="J31" s="77">
        <v>2.0299999999999998</v>
      </c>
      <c r="K31" s="77">
        <v>2.0299999999999998</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2.08</v>
      </c>
      <c r="D33" s="77">
        <v>2.11</v>
      </c>
      <c r="E33" s="77">
        <v>2.14</v>
      </c>
      <c r="F33" s="77">
        <v>2.13</v>
      </c>
      <c r="G33" s="77">
        <v>2.11</v>
      </c>
      <c r="H33" s="77">
        <v>2.0699999999999998</v>
      </c>
      <c r="I33" s="77">
        <v>2.0699999999999998</v>
      </c>
      <c r="J33" s="77">
        <v>2.0299999999999998</v>
      </c>
      <c r="K33" s="77">
        <v>2.0299999999999998</v>
      </c>
      <c r="L33" s="77" t="s">
        <v>629</v>
      </c>
      <c r="M33" s="77"/>
    </row>
    <row r="34" spans="1:13">
      <c r="A34" s="76"/>
      <c r="B34" s="75" t="s">
        <v>609</v>
      </c>
      <c r="C34" s="77">
        <v>11100</v>
      </c>
      <c r="D34" s="77">
        <v>10800</v>
      </c>
      <c r="E34" s="77">
        <v>10500</v>
      </c>
      <c r="F34" s="77">
        <v>10100</v>
      </c>
      <c r="G34" s="77">
        <v>9800</v>
      </c>
      <c r="H34" s="77">
        <v>10800</v>
      </c>
      <c r="I34" s="77">
        <v>10800</v>
      </c>
      <c r="J34" s="77">
        <v>9800</v>
      </c>
      <c r="K34" s="77">
        <v>9800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1.71</v>
      </c>
      <c r="D38" s="78">
        <v>1.72</v>
      </c>
      <c r="E38" s="78">
        <v>1.73</v>
      </c>
      <c r="F38" s="78">
        <v>1.74</v>
      </c>
      <c r="G38" s="78">
        <v>1.75</v>
      </c>
      <c r="H38" s="78">
        <v>1.72</v>
      </c>
      <c r="I38" s="78">
        <v>1.72</v>
      </c>
      <c r="J38" s="78">
        <v>1.75</v>
      </c>
      <c r="K38" s="78">
        <v>1.75</v>
      </c>
      <c r="L38" s="77" t="s">
        <v>684</v>
      </c>
      <c r="M38" s="77"/>
    </row>
    <row r="39" spans="1:13">
      <c r="A39" s="76"/>
      <c r="B39" s="75" t="s">
        <v>683</v>
      </c>
      <c r="C39" s="77">
        <v>13.25</v>
      </c>
      <c r="D39" s="77">
        <v>13.07</v>
      </c>
      <c r="E39" s="77">
        <v>12.89</v>
      </c>
      <c r="F39" s="77">
        <v>12.71</v>
      </c>
      <c r="G39" s="77">
        <v>12.54</v>
      </c>
      <c r="H39" s="77">
        <v>22.06</v>
      </c>
      <c r="I39" s="77">
        <v>4.8899999999999997</v>
      </c>
      <c r="J39" s="77">
        <v>21.17</v>
      </c>
      <c r="K39" s="77">
        <v>4.6900000000000004</v>
      </c>
      <c r="L39" s="77" t="s">
        <v>592</v>
      </c>
      <c r="M39" s="77" t="s">
        <v>679</v>
      </c>
    </row>
    <row r="40" spans="1:13">
      <c r="A40" s="76"/>
      <c r="B40" s="75" t="s">
        <v>682</v>
      </c>
      <c r="C40" s="77">
        <v>9.41</v>
      </c>
      <c r="D40" s="77">
        <v>9.41</v>
      </c>
      <c r="E40" s="77">
        <v>9.41</v>
      </c>
      <c r="F40" s="77">
        <v>9.41</v>
      </c>
      <c r="G40" s="77">
        <v>9.41</v>
      </c>
      <c r="H40" s="77">
        <v>15.88</v>
      </c>
      <c r="I40" s="77">
        <v>3.52</v>
      </c>
      <c r="J40" s="77">
        <v>15.88</v>
      </c>
      <c r="K40" s="77">
        <v>3.52</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678</v>
      </c>
    </row>
    <row r="46" spans="1:13">
      <c r="A46" s="76"/>
      <c r="B46" s="75" t="s">
        <v>677</v>
      </c>
    </row>
    <row r="47" spans="1:13">
      <c r="A47" s="76"/>
      <c r="B47" s="75" t="s">
        <v>676</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665</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950</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10.93</v>
      </c>
      <c r="D6" s="77">
        <v>10.9</v>
      </c>
      <c r="E6" s="77">
        <v>10.86</v>
      </c>
      <c r="F6" s="77">
        <v>10.8</v>
      </c>
      <c r="G6" s="77">
        <v>10.77</v>
      </c>
      <c r="H6" s="77">
        <v>18.45</v>
      </c>
      <c r="I6" s="77">
        <v>4.0999999999999996</v>
      </c>
      <c r="J6" s="77">
        <v>18.45</v>
      </c>
      <c r="K6" s="77">
        <v>4.0999999999999996</v>
      </c>
      <c r="L6" s="77" t="s">
        <v>711</v>
      </c>
      <c r="M6" s="77" t="s">
        <v>710</v>
      </c>
    </row>
    <row r="7" spans="1:13">
      <c r="A7" s="79"/>
      <c r="B7" s="79" t="s">
        <v>644</v>
      </c>
      <c r="C7" s="78">
        <v>5.4809479999999997</v>
      </c>
      <c r="D7" s="78">
        <v>5.5609869999999999</v>
      </c>
      <c r="E7" s="78">
        <v>5.6401479999999999</v>
      </c>
      <c r="F7" s="78">
        <v>5.7958939999999997</v>
      </c>
      <c r="G7" s="78">
        <v>5.8725069999999997</v>
      </c>
      <c r="H7" s="78">
        <v>6.516826</v>
      </c>
      <c r="I7" s="78">
        <v>4.6780220000000003</v>
      </c>
      <c r="J7" s="78">
        <v>7.0429110000000001</v>
      </c>
      <c r="K7" s="78">
        <v>4.9431599999999998</v>
      </c>
      <c r="L7" s="77" t="s">
        <v>709</v>
      </c>
      <c r="M7" s="77"/>
    </row>
    <row r="8" spans="1:13">
      <c r="A8" s="79"/>
      <c r="B8" s="79" t="s">
        <v>642</v>
      </c>
      <c r="C8" s="78">
        <v>4.3039000000000001E-2</v>
      </c>
      <c r="D8" s="78">
        <v>4.3177E-2</v>
      </c>
      <c r="E8" s="78">
        <v>4.3310000000000001E-2</v>
      </c>
      <c r="F8" s="78">
        <v>4.3560000000000001E-2</v>
      </c>
      <c r="G8" s="78">
        <v>4.3679000000000003E-2</v>
      </c>
      <c r="H8" s="78">
        <v>1.7214E-2</v>
      </c>
      <c r="I8" s="78">
        <v>7.7488000000000001E-2</v>
      </c>
      <c r="J8" s="78">
        <v>1.7214E-2</v>
      </c>
      <c r="K8" s="78">
        <v>7.7488000000000001E-2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2.7</v>
      </c>
      <c r="D27" s="77">
        <v>2.64</v>
      </c>
      <c r="E27" s="77">
        <v>2.4900000000000002</v>
      </c>
      <c r="F27" s="77">
        <v>2.4300000000000002</v>
      </c>
      <c r="G27" s="77">
        <v>2.37</v>
      </c>
      <c r="H27" s="77">
        <v>1.6</v>
      </c>
      <c r="I27" s="77">
        <v>4.04</v>
      </c>
      <c r="J27" s="77">
        <v>1.48</v>
      </c>
      <c r="K27" s="77">
        <v>3.74</v>
      </c>
      <c r="L27" s="77" t="s">
        <v>698</v>
      </c>
      <c r="M27" s="77" t="s">
        <v>697</v>
      </c>
    </row>
    <row r="28" spans="1:13">
      <c r="A28" s="76"/>
      <c r="B28" s="75" t="s">
        <v>617</v>
      </c>
      <c r="C28" s="77">
        <v>1.6</v>
      </c>
      <c r="D28" s="77">
        <v>1.56</v>
      </c>
      <c r="E28" s="77">
        <v>1.51</v>
      </c>
      <c r="F28" s="77">
        <v>1.46</v>
      </c>
      <c r="G28" s="77">
        <v>1.42</v>
      </c>
      <c r="H28" s="77">
        <v>0.89</v>
      </c>
      <c r="I28" s="77">
        <v>2.41</v>
      </c>
      <c r="J28" s="77">
        <v>0.81</v>
      </c>
      <c r="K28" s="77">
        <v>2.2000000000000002</v>
      </c>
      <c r="L28" s="77"/>
      <c r="M28" s="77" t="s">
        <v>694</v>
      </c>
    </row>
    <row r="29" spans="1:13">
      <c r="A29" s="76"/>
      <c r="B29" s="75" t="s">
        <v>696</v>
      </c>
      <c r="C29" s="77">
        <v>0.56000000000000005</v>
      </c>
      <c r="D29" s="77">
        <v>0.56000000000000005</v>
      </c>
      <c r="E29" s="77">
        <v>0.48</v>
      </c>
      <c r="F29" s="77">
        <v>0.48</v>
      </c>
      <c r="G29" s="77">
        <v>0.48</v>
      </c>
      <c r="H29" s="77">
        <v>0.4</v>
      </c>
      <c r="I29" s="77">
        <v>0.8</v>
      </c>
      <c r="J29" s="77">
        <v>0.39</v>
      </c>
      <c r="K29" s="77">
        <v>0.79</v>
      </c>
      <c r="L29" s="77" t="s">
        <v>695</v>
      </c>
      <c r="M29" s="77"/>
    </row>
    <row r="30" spans="1:13">
      <c r="A30" s="76"/>
      <c r="B30" s="75" t="s">
        <v>616</v>
      </c>
      <c r="C30" s="77">
        <v>0.53</v>
      </c>
      <c r="D30" s="77">
        <v>0.52</v>
      </c>
      <c r="E30" s="77">
        <v>0.5</v>
      </c>
      <c r="F30" s="77">
        <v>0.49</v>
      </c>
      <c r="G30" s="77">
        <v>0.47</v>
      </c>
      <c r="H30" s="77">
        <v>0.31</v>
      </c>
      <c r="I30" s="77">
        <v>0.83</v>
      </c>
      <c r="J30" s="77">
        <v>0.28000000000000003</v>
      </c>
      <c r="K30" s="77">
        <v>0.75</v>
      </c>
      <c r="L30" s="77"/>
      <c r="M30" s="77" t="s">
        <v>694</v>
      </c>
    </row>
    <row r="31" spans="1:13">
      <c r="A31" s="76"/>
      <c r="B31" s="75" t="s">
        <v>613</v>
      </c>
      <c r="C31" s="77">
        <v>5.46</v>
      </c>
      <c r="D31" s="77">
        <v>5.45</v>
      </c>
      <c r="E31" s="77">
        <v>5.78</v>
      </c>
      <c r="F31" s="77">
        <v>5.86</v>
      </c>
      <c r="G31" s="77">
        <v>5.51</v>
      </c>
      <c r="H31" s="77">
        <v>4.93</v>
      </c>
      <c r="I31" s="77">
        <v>5.77</v>
      </c>
      <c r="J31" s="77">
        <v>5.43</v>
      </c>
      <c r="K31" s="77">
        <v>6.18</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5.46</v>
      </c>
      <c r="D33" s="77">
        <v>5.45</v>
      </c>
      <c r="E33" s="77">
        <v>5.78</v>
      </c>
      <c r="F33" s="77">
        <v>5.86</v>
      </c>
      <c r="G33" s="77">
        <v>5.51</v>
      </c>
      <c r="H33" s="77">
        <v>4.93</v>
      </c>
      <c r="I33" s="77">
        <v>5.77</v>
      </c>
      <c r="J33" s="77">
        <v>5.43</v>
      </c>
      <c r="K33" s="77">
        <v>6.18</v>
      </c>
      <c r="L33" s="77" t="s">
        <v>629</v>
      </c>
      <c r="M33" s="77"/>
    </row>
    <row r="34" spans="1:13">
      <c r="A34" s="76"/>
      <c r="B34" s="75" t="s">
        <v>609</v>
      </c>
      <c r="C34" s="77">
        <v>23200</v>
      </c>
      <c r="D34" s="77">
        <v>22500</v>
      </c>
      <c r="E34" s="77">
        <v>21800</v>
      </c>
      <c r="F34" s="77">
        <v>21100</v>
      </c>
      <c r="G34" s="77">
        <v>20500</v>
      </c>
      <c r="H34" s="77">
        <v>22500</v>
      </c>
      <c r="I34" s="77">
        <v>22500</v>
      </c>
      <c r="J34" s="77">
        <v>20500</v>
      </c>
      <c r="K34" s="77">
        <v>20500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6.03</v>
      </c>
      <c r="D38" s="78">
        <v>6.1482349999999997</v>
      </c>
      <c r="E38" s="78">
        <v>6.2664710000000001</v>
      </c>
      <c r="F38" s="78">
        <v>6.5029409999999999</v>
      </c>
      <c r="G38" s="78">
        <v>6.6211760000000002</v>
      </c>
      <c r="H38" s="78">
        <v>6.1482349999999997</v>
      </c>
      <c r="I38" s="78">
        <v>6.1482349999999997</v>
      </c>
      <c r="J38" s="78">
        <v>6.6211760000000002</v>
      </c>
      <c r="K38" s="78">
        <v>6.6211760000000002</v>
      </c>
      <c r="L38" s="77" t="s">
        <v>684</v>
      </c>
      <c r="M38" s="77"/>
    </row>
    <row r="39" spans="1:13">
      <c r="A39" s="76"/>
      <c r="B39" s="75" t="s">
        <v>683</v>
      </c>
      <c r="C39" s="77">
        <v>1.52</v>
      </c>
      <c r="D39" s="77">
        <v>1.49</v>
      </c>
      <c r="E39" s="77">
        <v>1.46</v>
      </c>
      <c r="F39" s="77">
        <v>1.39</v>
      </c>
      <c r="G39" s="77">
        <v>1.36</v>
      </c>
      <c r="H39" s="77">
        <v>2.5099999999999998</v>
      </c>
      <c r="I39" s="77">
        <v>0.56000000000000005</v>
      </c>
      <c r="J39" s="77">
        <v>2.2999999999999998</v>
      </c>
      <c r="K39" s="77">
        <v>0.51</v>
      </c>
      <c r="L39" s="77" t="s">
        <v>592</v>
      </c>
      <c r="M39" s="77" t="s">
        <v>679</v>
      </c>
    </row>
    <row r="40" spans="1:13">
      <c r="A40" s="76"/>
      <c r="B40" s="75" t="s">
        <v>682</v>
      </c>
      <c r="C40" s="77">
        <v>9.41</v>
      </c>
      <c r="D40" s="77">
        <v>9.41</v>
      </c>
      <c r="E40" s="77">
        <v>9.41</v>
      </c>
      <c r="F40" s="77">
        <v>9.41</v>
      </c>
      <c r="G40" s="77">
        <v>9.41</v>
      </c>
      <c r="H40" s="77">
        <v>15.88</v>
      </c>
      <c r="I40" s="77">
        <v>3.53</v>
      </c>
      <c r="J40" s="77">
        <v>15.88</v>
      </c>
      <c r="K40" s="77">
        <v>3.53</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949</v>
      </c>
    </row>
    <row r="46" spans="1:13">
      <c r="A46" s="76"/>
      <c r="B46" s="75" t="s">
        <v>948</v>
      </c>
    </row>
    <row r="47" spans="1:13">
      <c r="A47" s="76"/>
      <c r="B47" s="75" t="s">
        <v>947</v>
      </c>
    </row>
    <row r="48" spans="1:13">
      <c r="A48" s="76"/>
      <c r="B48" s="75" t="s">
        <v>946</v>
      </c>
    </row>
    <row r="49" spans="1:2">
      <c r="A49" s="76"/>
      <c r="B49" s="75" t="s">
        <v>945</v>
      </c>
    </row>
    <row r="50" spans="1:2">
      <c r="A50" s="76"/>
      <c r="B50" s="75" t="s">
        <v>673</v>
      </c>
    </row>
    <row r="51" spans="1:2">
      <c r="A51" s="76"/>
      <c r="B51" s="75" t="s">
        <v>944</v>
      </c>
    </row>
    <row r="52" spans="1:2">
      <c r="A52" s="76"/>
      <c r="B52" s="75" t="s">
        <v>943</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942</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5" customWidth="1"/>
    <col min="2" max="2" width="70.42578125" style="75" customWidth="1"/>
    <col min="3" max="16384" width="9.85546875" style="75"/>
  </cols>
  <sheetData>
    <row r="1" spans="1:12">
      <c r="A1" s="82" t="s">
        <v>657</v>
      </c>
      <c r="B1" s="82"/>
      <c r="C1" s="186" t="s">
        <v>656</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9"/>
      <c r="B6" s="79" t="s">
        <v>644</v>
      </c>
      <c r="C6" s="78">
        <v>0.43</v>
      </c>
      <c r="D6" s="78">
        <v>0.45</v>
      </c>
      <c r="E6" s="78">
        <v>0.48</v>
      </c>
      <c r="F6" s="78">
        <v>0.49946099999999999</v>
      </c>
      <c r="G6" s="78">
        <v>0.42</v>
      </c>
      <c r="H6" s="78">
        <v>0.49</v>
      </c>
      <c r="I6" s="78">
        <v>0.46</v>
      </c>
      <c r="J6" s="78">
        <v>0.54</v>
      </c>
      <c r="K6" s="77" t="s">
        <v>643</v>
      </c>
      <c r="L6" s="77"/>
    </row>
    <row r="7" spans="1:12">
      <c r="A7" s="79"/>
      <c r="B7" s="79" t="s">
        <v>642</v>
      </c>
      <c r="C7" s="78">
        <v>3.0000000000000001E-3</v>
      </c>
      <c r="D7" s="78">
        <v>3.0000000000000001E-3</v>
      </c>
      <c r="E7" s="78">
        <v>3.0000000000000001E-3</v>
      </c>
      <c r="F7" s="78">
        <v>3.0000000000000001E-3</v>
      </c>
      <c r="G7" s="78">
        <v>2E-3</v>
      </c>
      <c r="H7" s="78">
        <v>4.0000000000000001E-3</v>
      </c>
      <c r="I7" s="78">
        <v>2E-3</v>
      </c>
      <c r="J7" s="78">
        <v>4.0000000000000001E-3</v>
      </c>
      <c r="K7" s="77"/>
      <c r="L7" s="77"/>
    </row>
    <row r="8" spans="1:12">
      <c r="A8" s="79"/>
      <c r="B8" s="79" t="s">
        <v>641</v>
      </c>
      <c r="C8" s="78">
        <v>5.0000000000000001E-3</v>
      </c>
      <c r="D8" s="78">
        <v>5.0000000000000001E-3</v>
      </c>
      <c r="E8" s="78">
        <v>5.0000000000000001E-3</v>
      </c>
      <c r="F8" s="78">
        <v>5.0000000000000001E-3</v>
      </c>
      <c r="G8" s="78">
        <v>0</v>
      </c>
      <c r="H8" s="78">
        <v>0.01</v>
      </c>
      <c r="I8" s="78">
        <v>0</v>
      </c>
      <c r="J8" s="78">
        <v>0.01</v>
      </c>
      <c r="K8" s="77" t="s">
        <v>640</v>
      </c>
      <c r="L8" s="77"/>
    </row>
    <row r="9" spans="1:12">
      <c r="A9" s="76"/>
      <c r="B9" s="75" t="s">
        <v>639</v>
      </c>
      <c r="C9" s="77">
        <v>30</v>
      </c>
      <c r="D9" s="77">
        <v>30</v>
      </c>
      <c r="E9" s="77">
        <v>30</v>
      </c>
      <c r="F9" s="77">
        <v>30</v>
      </c>
      <c r="G9" s="77">
        <v>30</v>
      </c>
      <c r="H9" s="77">
        <v>30</v>
      </c>
      <c r="I9" s="77">
        <v>30</v>
      </c>
      <c r="J9" s="77">
        <v>30</v>
      </c>
      <c r="K9" s="77" t="s">
        <v>638</v>
      </c>
      <c r="L9" s="77" t="s">
        <v>637</v>
      </c>
    </row>
    <row r="10" spans="1:12">
      <c r="A10" s="76"/>
      <c r="B10" s="75" t="s">
        <v>636</v>
      </c>
      <c r="C10" s="77">
        <v>0.25</v>
      </c>
      <c r="D10" s="77">
        <v>0.25</v>
      </c>
      <c r="E10" s="77">
        <v>0.25</v>
      </c>
      <c r="F10" s="77">
        <v>0.25</v>
      </c>
      <c r="G10" s="77">
        <v>0.25</v>
      </c>
      <c r="H10" s="77">
        <v>0.25</v>
      </c>
      <c r="I10" s="77">
        <v>0.25</v>
      </c>
      <c r="J10" s="77">
        <v>0.25</v>
      </c>
      <c r="K10" s="77"/>
      <c r="L10" s="77"/>
    </row>
    <row r="11" spans="1:12">
      <c r="A11" s="76"/>
      <c r="B11" s="75" t="s">
        <v>635</v>
      </c>
      <c r="C11" s="77">
        <v>6.7</v>
      </c>
      <c r="D11" s="77">
        <v>6.3</v>
      </c>
      <c r="E11" s="77">
        <v>6</v>
      </c>
      <c r="F11" s="77">
        <v>5.7</v>
      </c>
      <c r="G11" s="77">
        <v>6</v>
      </c>
      <c r="H11" s="77">
        <v>6.7</v>
      </c>
      <c r="I11" s="77">
        <v>5.5</v>
      </c>
      <c r="J11" s="77">
        <v>6</v>
      </c>
      <c r="K11" s="77" t="s">
        <v>634</v>
      </c>
      <c r="L11" s="77"/>
    </row>
    <row r="12" spans="1:12">
      <c r="A12" s="76" t="s">
        <v>633</v>
      </c>
      <c r="C12" s="77"/>
      <c r="D12" s="77"/>
      <c r="E12" s="77"/>
      <c r="F12" s="77"/>
      <c r="G12" s="77"/>
      <c r="H12" s="77"/>
      <c r="I12" s="77"/>
      <c r="J12" s="77"/>
      <c r="K12" s="77"/>
      <c r="L12" s="77"/>
    </row>
    <row r="13" spans="1:12">
      <c r="A13" s="79"/>
      <c r="B13" s="79" t="s">
        <v>632</v>
      </c>
      <c r="C13" s="78"/>
      <c r="D13" s="78"/>
      <c r="E13" s="78"/>
      <c r="F13" s="78"/>
      <c r="G13" s="78"/>
      <c r="H13" s="78"/>
      <c r="I13" s="78"/>
      <c r="J13" s="78"/>
      <c r="K13" s="77"/>
      <c r="L13" s="77"/>
    </row>
    <row r="14" spans="1:12">
      <c r="A14" s="79"/>
      <c r="B14" s="79" t="s">
        <v>631</v>
      </c>
      <c r="C14" s="78"/>
      <c r="D14" s="78"/>
      <c r="E14" s="78"/>
      <c r="F14" s="78"/>
      <c r="G14" s="78"/>
      <c r="H14" s="78"/>
      <c r="I14" s="78"/>
      <c r="J14" s="78"/>
      <c r="K14" s="77"/>
      <c r="L14" s="77"/>
    </row>
    <row r="15" spans="1:12">
      <c r="A15" s="79"/>
      <c r="B15" s="79" t="s">
        <v>630</v>
      </c>
      <c r="C15" s="78"/>
      <c r="D15" s="78"/>
      <c r="E15" s="78"/>
      <c r="F15" s="78"/>
      <c r="G15" s="78"/>
      <c r="H15" s="78"/>
      <c r="I15" s="78"/>
      <c r="J15" s="78"/>
      <c r="K15" s="77" t="s">
        <v>629</v>
      </c>
      <c r="L15" s="77"/>
    </row>
    <row r="16" spans="1:12">
      <c r="A16" s="76"/>
      <c r="B16" s="75" t="s">
        <v>628</v>
      </c>
      <c r="C16" s="77"/>
      <c r="D16" s="77"/>
      <c r="E16" s="77"/>
      <c r="F16" s="77"/>
      <c r="G16" s="77"/>
      <c r="H16" s="77"/>
      <c r="I16" s="77"/>
      <c r="J16" s="77"/>
      <c r="K16" s="77"/>
      <c r="L16" s="77"/>
    </row>
    <row r="17" spans="1:12">
      <c r="A17" s="76"/>
      <c r="B17" s="75" t="s">
        <v>627</v>
      </c>
      <c r="C17" s="77"/>
      <c r="D17" s="77"/>
      <c r="E17" s="77"/>
      <c r="F17" s="77"/>
      <c r="G17" s="77"/>
      <c r="H17" s="77"/>
      <c r="I17" s="77"/>
      <c r="J17" s="77"/>
      <c r="K17" s="77"/>
      <c r="L17" s="77"/>
    </row>
    <row r="18" spans="1:12">
      <c r="A18" s="76" t="s">
        <v>626</v>
      </c>
      <c r="C18" s="77"/>
      <c r="D18" s="77"/>
      <c r="E18" s="77"/>
      <c r="F18" s="77"/>
      <c r="G18" s="77"/>
      <c r="H18" s="77"/>
      <c r="I18" s="77"/>
      <c r="J18" s="77"/>
      <c r="K18" s="77"/>
      <c r="L18" s="77"/>
    </row>
    <row r="19" spans="1:12">
      <c r="A19" s="76"/>
      <c r="B19" s="75" t="s">
        <v>625</v>
      </c>
      <c r="C19" s="77">
        <v>0</v>
      </c>
      <c r="D19" s="77">
        <v>0</v>
      </c>
      <c r="E19" s="77">
        <v>0</v>
      </c>
      <c r="F19" s="77">
        <v>0</v>
      </c>
      <c r="G19" s="77">
        <v>0</v>
      </c>
      <c r="H19" s="77">
        <v>0</v>
      </c>
      <c r="I19" s="77">
        <v>0</v>
      </c>
      <c r="J19" s="77">
        <v>0</v>
      </c>
      <c r="K19" s="77"/>
      <c r="L19" s="77"/>
    </row>
    <row r="20" spans="1:12">
      <c r="A20" s="76"/>
      <c r="B20" s="75" t="s">
        <v>624</v>
      </c>
      <c r="C20" s="77">
        <v>0</v>
      </c>
      <c r="D20" s="77">
        <v>0</v>
      </c>
      <c r="E20" s="77">
        <v>0</v>
      </c>
      <c r="F20" s="77">
        <v>0</v>
      </c>
      <c r="G20" s="77">
        <v>0</v>
      </c>
      <c r="H20" s="77">
        <v>0</v>
      </c>
      <c r="I20" s="77">
        <v>0</v>
      </c>
      <c r="J20" s="77">
        <v>0</v>
      </c>
      <c r="K20" s="77"/>
      <c r="L20" s="77"/>
    </row>
    <row r="21" spans="1:12">
      <c r="A21" s="76"/>
      <c r="B21" s="75" t="s">
        <v>623</v>
      </c>
      <c r="C21" s="77">
        <v>0</v>
      </c>
      <c r="D21" s="77">
        <v>0</v>
      </c>
      <c r="E21" s="77">
        <v>0</v>
      </c>
      <c r="F21" s="77">
        <v>0</v>
      </c>
      <c r="G21" s="77">
        <v>0</v>
      </c>
      <c r="H21" s="77">
        <v>0</v>
      </c>
      <c r="I21" s="77">
        <v>0</v>
      </c>
      <c r="J21" s="77">
        <v>0</v>
      </c>
      <c r="K21" s="77"/>
      <c r="L21" s="77"/>
    </row>
    <row r="22" spans="1:12">
      <c r="A22" s="76"/>
      <c r="B22" s="75" t="s">
        <v>622</v>
      </c>
      <c r="C22" s="77">
        <v>0</v>
      </c>
      <c r="D22" s="77">
        <v>0</v>
      </c>
      <c r="E22" s="77">
        <v>0</v>
      </c>
      <c r="F22" s="77">
        <v>0</v>
      </c>
      <c r="G22" s="77">
        <v>0</v>
      </c>
      <c r="H22" s="77">
        <v>0</v>
      </c>
      <c r="I22" s="77">
        <v>0</v>
      </c>
      <c r="J22" s="77">
        <v>0</v>
      </c>
      <c r="K22" s="77"/>
      <c r="L22" s="77"/>
    </row>
    <row r="23" spans="1:12">
      <c r="A23" s="76" t="s">
        <v>621</v>
      </c>
      <c r="C23" s="77"/>
      <c r="D23" s="77"/>
      <c r="E23" s="77"/>
      <c r="F23" s="77"/>
      <c r="G23" s="77"/>
      <c r="H23" s="77"/>
      <c r="I23" s="77"/>
      <c r="J23" s="77"/>
      <c r="K23" s="77"/>
      <c r="L23" s="77"/>
    </row>
    <row r="24" spans="1:12">
      <c r="A24" s="76"/>
      <c r="B24" s="75" t="s">
        <v>620</v>
      </c>
      <c r="C24" s="77">
        <v>0.31</v>
      </c>
      <c r="D24" s="77">
        <v>0.31</v>
      </c>
      <c r="E24" s="77">
        <v>0.3</v>
      </c>
      <c r="F24" s="77">
        <v>0.28000000000000003</v>
      </c>
      <c r="G24" s="77">
        <v>0.28999999999999998</v>
      </c>
      <c r="H24" s="77">
        <v>0.32</v>
      </c>
      <c r="I24" s="77">
        <v>0.26</v>
      </c>
      <c r="J24" s="77">
        <v>0.31</v>
      </c>
      <c r="K24" s="77" t="s">
        <v>619</v>
      </c>
      <c r="L24" s="77" t="s">
        <v>618</v>
      </c>
    </row>
    <row r="25" spans="1:12">
      <c r="A25" s="76"/>
      <c r="B25" s="75" t="s">
        <v>617</v>
      </c>
      <c r="C25" s="77">
        <v>0.23</v>
      </c>
      <c r="D25" s="77">
        <v>0.23</v>
      </c>
      <c r="E25" s="77">
        <v>0.22</v>
      </c>
      <c r="F25" s="77">
        <v>0.21</v>
      </c>
      <c r="G25" s="77">
        <v>0.22</v>
      </c>
      <c r="H25" s="77">
        <v>0.23</v>
      </c>
      <c r="I25" s="77">
        <v>0.19</v>
      </c>
      <c r="J25" s="77">
        <v>0.22</v>
      </c>
      <c r="K25" s="77" t="s">
        <v>615</v>
      </c>
      <c r="L25" s="77"/>
    </row>
    <row r="26" spans="1:12">
      <c r="A26" s="76"/>
      <c r="B26" s="75" t="s">
        <v>616</v>
      </c>
      <c r="C26" s="77">
        <v>0.04</v>
      </c>
      <c r="D26" s="77">
        <v>0.04</v>
      </c>
      <c r="E26" s="77">
        <v>0.04</v>
      </c>
      <c r="F26" s="77">
        <v>0.04</v>
      </c>
      <c r="G26" s="77">
        <v>0.04</v>
      </c>
      <c r="H26" s="77">
        <v>0.04</v>
      </c>
      <c r="I26" s="77">
        <v>0.03</v>
      </c>
      <c r="J26" s="77">
        <v>0.04</v>
      </c>
      <c r="K26" s="77" t="s">
        <v>615</v>
      </c>
      <c r="L26" s="77"/>
    </row>
    <row r="27" spans="1:12">
      <c r="A27" s="76"/>
      <c r="B27" s="75" t="s">
        <v>614</v>
      </c>
      <c r="C27" s="77">
        <v>0.04</v>
      </c>
      <c r="D27" s="77">
        <v>0.04</v>
      </c>
      <c r="E27" s="77">
        <v>0.04</v>
      </c>
      <c r="F27" s="77">
        <v>0.04</v>
      </c>
      <c r="G27" s="77">
        <v>0.03</v>
      </c>
      <c r="H27" s="77">
        <v>0.05</v>
      </c>
      <c r="I27" s="77">
        <v>0.03</v>
      </c>
      <c r="J27" s="77">
        <v>0.05</v>
      </c>
      <c r="K27" s="77" t="s">
        <v>606</v>
      </c>
      <c r="L27" s="77"/>
    </row>
    <row r="28" spans="1:12">
      <c r="A28" s="76"/>
      <c r="B28" s="75" t="s">
        <v>613</v>
      </c>
      <c r="C28" s="77">
        <v>0.19</v>
      </c>
      <c r="D28" s="77">
        <v>0.21</v>
      </c>
      <c r="E28" s="77">
        <v>0.3</v>
      </c>
      <c r="F28" s="77">
        <v>0.35</v>
      </c>
      <c r="G28" s="77">
        <v>0.14000000000000001</v>
      </c>
      <c r="H28" s="77">
        <v>0.28000000000000003</v>
      </c>
      <c r="I28" s="77">
        <v>0.23</v>
      </c>
      <c r="J28" s="77">
        <v>0.47</v>
      </c>
      <c r="K28" s="77"/>
      <c r="L28" s="77"/>
    </row>
    <row r="29" spans="1:12">
      <c r="A29" s="76"/>
      <c r="B29" s="75" t="s">
        <v>612</v>
      </c>
      <c r="C29" s="77">
        <v>0.19</v>
      </c>
      <c r="D29" s="77">
        <v>0.21</v>
      </c>
      <c r="E29" s="77">
        <v>0.3</v>
      </c>
      <c r="F29" s="77">
        <v>0.35</v>
      </c>
      <c r="G29" s="77">
        <v>0.14000000000000001</v>
      </c>
      <c r="H29" s="77">
        <v>0.28000000000000003</v>
      </c>
      <c r="I29" s="77">
        <v>0.23</v>
      </c>
      <c r="J29" s="77">
        <v>0.47</v>
      </c>
      <c r="K29" s="77" t="s">
        <v>611</v>
      </c>
      <c r="L29" s="77"/>
    </row>
    <row r="30" spans="1:12">
      <c r="A30" s="76"/>
      <c r="B30" s="75" t="s">
        <v>610</v>
      </c>
      <c r="C30" s="77">
        <v>0</v>
      </c>
      <c r="D30" s="77">
        <v>0</v>
      </c>
      <c r="E30" s="77">
        <v>0</v>
      </c>
      <c r="F30" s="77">
        <v>0</v>
      </c>
      <c r="G30" s="77">
        <v>0</v>
      </c>
      <c r="H30" s="77">
        <v>0</v>
      </c>
      <c r="I30" s="77">
        <v>0</v>
      </c>
      <c r="J30" s="77">
        <v>0</v>
      </c>
      <c r="K30" s="77"/>
      <c r="L30" s="77"/>
    </row>
    <row r="31" spans="1:12">
      <c r="A31" s="76"/>
      <c r="B31" s="75" t="s">
        <v>609</v>
      </c>
      <c r="C31" s="77">
        <v>57.86</v>
      </c>
      <c r="D31" s="77">
        <v>60.81</v>
      </c>
      <c r="E31" s="77">
        <v>56.81</v>
      </c>
      <c r="F31" s="77">
        <v>59.71</v>
      </c>
      <c r="G31" s="77">
        <v>56.68</v>
      </c>
      <c r="H31" s="77">
        <v>64.290000000000006</v>
      </c>
      <c r="I31" s="77">
        <v>54.78</v>
      </c>
      <c r="J31" s="77">
        <v>56.81</v>
      </c>
      <c r="K31" s="77" t="s">
        <v>598</v>
      </c>
      <c r="L31" s="77"/>
    </row>
    <row r="32" spans="1:12">
      <c r="A32" s="76" t="s">
        <v>608</v>
      </c>
      <c r="C32" s="77"/>
      <c r="D32" s="77"/>
      <c r="E32" s="77"/>
      <c r="F32" s="77"/>
      <c r="G32" s="77"/>
      <c r="H32" s="77"/>
      <c r="I32" s="77"/>
      <c r="J32" s="77"/>
      <c r="K32" s="77"/>
      <c r="L32" s="77"/>
    </row>
    <row r="33" spans="1:12">
      <c r="A33" s="76"/>
      <c r="B33" s="75" t="s">
        <v>607</v>
      </c>
      <c r="C33" s="77">
        <v>60</v>
      </c>
      <c r="D33" s="77">
        <v>57</v>
      </c>
      <c r="E33" s="77">
        <v>54</v>
      </c>
      <c r="F33" s="77">
        <v>52</v>
      </c>
      <c r="G33" s="77">
        <v>41</v>
      </c>
      <c r="H33" s="77">
        <v>75</v>
      </c>
      <c r="I33" s="77">
        <v>37</v>
      </c>
      <c r="J33" s="77">
        <v>68</v>
      </c>
      <c r="K33" s="77" t="s">
        <v>606</v>
      </c>
      <c r="L33" s="77"/>
    </row>
    <row r="34" spans="1:12">
      <c r="A34" s="76"/>
      <c r="B34" s="75" t="s">
        <v>605</v>
      </c>
      <c r="C34" s="77">
        <v>428.89</v>
      </c>
      <c r="D34" s="77">
        <v>395.39</v>
      </c>
      <c r="E34" s="77">
        <v>362.11</v>
      </c>
      <c r="F34" s="77">
        <v>325.39999999999998</v>
      </c>
      <c r="G34" s="77">
        <v>371.04</v>
      </c>
      <c r="H34" s="77">
        <v>422.22</v>
      </c>
      <c r="I34" s="77">
        <v>292.08</v>
      </c>
      <c r="J34" s="77">
        <v>362.11</v>
      </c>
      <c r="K34" s="77" t="s">
        <v>604</v>
      </c>
      <c r="L34" s="77"/>
    </row>
    <row r="35" spans="1:12">
      <c r="A35" s="76"/>
      <c r="B35" s="75" t="s">
        <v>603</v>
      </c>
      <c r="C35" s="77">
        <v>193</v>
      </c>
      <c r="D35" s="77">
        <v>187</v>
      </c>
      <c r="E35" s="77">
        <v>180</v>
      </c>
      <c r="F35" s="77">
        <v>170</v>
      </c>
      <c r="G35" s="77">
        <v>184</v>
      </c>
      <c r="H35" s="77">
        <v>190</v>
      </c>
      <c r="I35" s="77">
        <v>160</v>
      </c>
      <c r="J35" s="77">
        <v>180</v>
      </c>
      <c r="K35" s="77" t="s">
        <v>602</v>
      </c>
      <c r="L35" s="77" t="s">
        <v>601</v>
      </c>
    </row>
    <row r="36" spans="1:12">
      <c r="A36" s="76"/>
      <c r="B36" s="75" t="s">
        <v>600</v>
      </c>
      <c r="C36" s="77">
        <v>0.09</v>
      </c>
      <c r="D36" s="77">
        <v>0.09</v>
      </c>
      <c r="E36" s="77">
        <v>0.08</v>
      </c>
      <c r="F36" s="77">
        <v>0.08</v>
      </c>
      <c r="G36" s="77">
        <v>0.08</v>
      </c>
      <c r="H36" s="77">
        <v>0.1</v>
      </c>
      <c r="I36" s="77">
        <v>7.0000000000000007E-2</v>
      </c>
      <c r="J36" s="77">
        <v>0.08</v>
      </c>
      <c r="K36" s="77" t="s">
        <v>598</v>
      </c>
      <c r="L36" s="77"/>
    </row>
    <row r="37" spans="1:12">
      <c r="A37" s="76"/>
      <c r="B37" s="75" t="s">
        <v>599</v>
      </c>
      <c r="C37" s="77">
        <v>0.04</v>
      </c>
      <c r="D37" s="77">
        <v>0.04</v>
      </c>
      <c r="E37" s="77">
        <v>0.04</v>
      </c>
      <c r="F37" s="77">
        <v>0.04</v>
      </c>
      <c r="G37" s="77">
        <v>0.04</v>
      </c>
      <c r="H37" s="77">
        <v>0.04</v>
      </c>
      <c r="I37" s="77">
        <v>0.04</v>
      </c>
      <c r="J37" s="77">
        <v>0.04</v>
      </c>
      <c r="K37" s="77" t="s">
        <v>598</v>
      </c>
      <c r="L37" s="77"/>
    </row>
    <row r="38" spans="1:12">
      <c r="A38" s="76"/>
      <c r="B38" s="75" t="s">
        <v>597</v>
      </c>
      <c r="C38" s="77">
        <v>10000</v>
      </c>
      <c r="D38" s="77">
        <v>13000</v>
      </c>
      <c r="E38" s="77">
        <v>21000</v>
      </c>
      <c r="F38" s="77">
        <v>55000</v>
      </c>
      <c r="G38" s="77">
        <v>10000</v>
      </c>
      <c r="H38" s="77">
        <v>20000</v>
      </c>
      <c r="I38" s="77">
        <v>10000</v>
      </c>
      <c r="J38" s="77">
        <v>100000</v>
      </c>
      <c r="K38" s="77" t="s">
        <v>596</v>
      </c>
      <c r="L38" s="77"/>
    </row>
    <row r="39" spans="1:12">
      <c r="A39" s="76"/>
      <c r="B39" s="75" t="s">
        <v>595</v>
      </c>
      <c r="C39" s="77">
        <v>1.05</v>
      </c>
      <c r="D39" s="77">
        <v>1.05</v>
      </c>
      <c r="E39" s="77">
        <v>1.05</v>
      </c>
      <c r="F39" s="77">
        <v>1.05</v>
      </c>
      <c r="G39" s="77">
        <v>1.01</v>
      </c>
      <c r="H39" s="77">
        <v>1.08</v>
      </c>
      <c r="I39" s="77">
        <v>1.01</v>
      </c>
      <c r="J39" s="77">
        <v>1.08</v>
      </c>
      <c r="K39" s="77" t="s">
        <v>594</v>
      </c>
      <c r="L39" s="77"/>
    </row>
    <row r="40" spans="1:12">
      <c r="A40" s="76"/>
      <c r="B40" s="75" t="s">
        <v>593</v>
      </c>
      <c r="C40" s="77">
        <v>0.45</v>
      </c>
      <c r="D40" s="77">
        <v>0.47</v>
      </c>
      <c r="E40" s="77">
        <v>0.5</v>
      </c>
      <c r="F40" s="77">
        <v>0.52</v>
      </c>
      <c r="G40" s="77">
        <v>0.45</v>
      </c>
      <c r="H40" s="77">
        <v>0.5</v>
      </c>
      <c r="I40" s="77">
        <v>0.5</v>
      </c>
      <c r="J40" s="77">
        <v>0.55000000000000004</v>
      </c>
      <c r="K40" s="77" t="s">
        <v>592</v>
      </c>
      <c r="L40" s="77" t="s">
        <v>591</v>
      </c>
    </row>
    <row r="41" spans="1:12">
      <c r="A41" s="76"/>
    </row>
    <row r="42" spans="1:12">
      <c r="A42" s="76"/>
    </row>
    <row r="43" spans="1:12">
      <c r="A43" s="76" t="s">
        <v>590</v>
      </c>
    </row>
    <row r="44" spans="1:12">
      <c r="A44" s="76"/>
      <c r="B44" s="75" t="s">
        <v>589</v>
      </c>
    </row>
    <row r="45" spans="1:12">
      <c r="A45" s="76"/>
      <c r="B45" s="75" t="s">
        <v>588</v>
      </c>
    </row>
    <row r="46" spans="1:12">
      <c r="A46" s="76"/>
      <c r="B46" s="75" t="s">
        <v>587</v>
      </c>
    </row>
    <row r="47" spans="1:12">
      <c r="A47" s="76"/>
      <c r="B47" s="75" t="s">
        <v>586</v>
      </c>
    </row>
    <row r="48" spans="1:12">
      <c r="A48" s="76"/>
      <c r="B48" s="75" t="s">
        <v>585</v>
      </c>
    </row>
    <row r="49" spans="1:2">
      <c r="A49" s="76"/>
      <c r="B49" s="75" t="s">
        <v>584</v>
      </c>
    </row>
    <row r="50" spans="1:2">
      <c r="A50" s="76"/>
      <c r="B50" s="75" t="s">
        <v>583</v>
      </c>
    </row>
    <row r="51" spans="1:2">
      <c r="A51" s="76"/>
      <c r="B51" s="75" t="s">
        <v>582</v>
      </c>
    </row>
    <row r="52" spans="1:2">
      <c r="A52" s="76"/>
      <c r="B52" s="75" t="s">
        <v>581</v>
      </c>
    </row>
    <row r="53" spans="1:2">
      <c r="A53" s="76"/>
      <c r="B53" s="75" t="s">
        <v>580</v>
      </c>
    </row>
    <row r="54" spans="1:2">
      <c r="A54" s="76"/>
      <c r="B54" s="75" t="s">
        <v>579</v>
      </c>
    </row>
    <row r="55" spans="1:2">
      <c r="A55" s="76"/>
      <c r="B55" s="75" t="s">
        <v>578</v>
      </c>
    </row>
    <row r="56" spans="1:2">
      <c r="A56" s="76"/>
      <c r="B56" s="75" t="s">
        <v>577</v>
      </c>
    </row>
    <row r="57" spans="1:2">
      <c r="A57" s="76"/>
      <c r="B57" s="75" t="s">
        <v>576</v>
      </c>
    </row>
    <row r="58" spans="1:2">
      <c r="A58" s="76"/>
      <c r="B58" s="75" t="s">
        <v>575</v>
      </c>
    </row>
    <row r="59" spans="1:2">
      <c r="A59" s="76"/>
      <c r="B59" s="75" t="s">
        <v>574</v>
      </c>
    </row>
    <row r="60" spans="1:2">
      <c r="A60" s="76"/>
      <c r="B60" s="75" t="s">
        <v>573</v>
      </c>
    </row>
    <row r="61" spans="1:2">
      <c r="A61" s="76"/>
      <c r="B61" s="75" t="s">
        <v>572</v>
      </c>
    </row>
    <row r="62" spans="1:2">
      <c r="A62" s="76"/>
      <c r="B62" s="75" t="s">
        <v>571</v>
      </c>
    </row>
    <row r="63" spans="1:2">
      <c r="A63" s="76"/>
      <c r="B63" s="75" t="s">
        <v>570</v>
      </c>
    </row>
    <row r="64" spans="1:2">
      <c r="A64" s="76"/>
      <c r="B64" s="75" t="s">
        <v>569</v>
      </c>
    </row>
    <row r="65" spans="1:2">
      <c r="A65" s="76"/>
    </row>
    <row r="66" spans="1:2">
      <c r="A66" s="76" t="s">
        <v>568</v>
      </c>
    </row>
    <row r="67" spans="1:2">
      <c r="A67" s="76"/>
      <c r="B67" s="75" t="s">
        <v>567</v>
      </c>
    </row>
    <row r="68" spans="1:2">
      <c r="A68" s="76"/>
      <c r="B68" s="75" t="s">
        <v>566</v>
      </c>
    </row>
    <row r="69" spans="1:2">
      <c r="A69" s="76"/>
      <c r="B69" s="75" t="s">
        <v>565</v>
      </c>
    </row>
    <row r="70" spans="1:2">
      <c r="A70" s="76"/>
      <c r="B70" s="75" t="s">
        <v>564</v>
      </c>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717</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17.579999999999998</v>
      </c>
      <c r="D6" s="77">
        <v>17.510000000000002</v>
      </c>
      <c r="E6" s="77">
        <v>17.440000000000001</v>
      </c>
      <c r="F6" s="77">
        <v>17.37</v>
      </c>
      <c r="G6" s="77">
        <v>17.3</v>
      </c>
      <c r="H6" s="77">
        <v>29.84</v>
      </c>
      <c r="I6" s="77">
        <v>6.62</v>
      </c>
      <c r="J6" s="77">
        <v>29.84</v>
      </c>
      <c r="K6" s="77">
        <v>6.62</v>
      </c>
      <c r="L6" s="77" t="s">
        <v>711</v>
      </c>
      <c r="M6" s="77" t="s">
        <v>710</v>
      </c>
    </row>
    <row r="7" spans="1:13">
      <c r="A7" s="79"/>
      <c r="B7" s="79" t="s">
        <v>644</v>
      </c>
      <c r="C7" s="78">
        <v>2.9285969999999999</v>
      </c>
      <c r="D7" s="78">
        <v>2.9529649999999998</v>
      </c>
      <c r="E7" s="78">
        <v>2.9772650000000001</v>
      </c>
      <c r="F7" s="78">
        <v>3.0014949999999998</v>
      </c>
      <c r="G7" s="78">
        <v>3.0256560000000001</v>
      </c>
      <c r="H7" s="78">
        <v>3.1685810000000001</v>
      </c>
      <c r="I7" s="78">
        <v>2.7478980000000002</v>
      </c>
      <c r="J7" s="78">
        <v>3.2946</v>
      </c>
      <c r="K7" s="78">
        <v>2.8421759999999998</v>
      </c>
      <c r="L7" s="77" t="s">
        <v>709</v>
      </c>
      <c r="M7" s="77"/>
    </row>
    <row r="8" spans="1:13">
      <c r="A8" s="79"/>
      <c r="B8" s="79" t="s">
        <v>642</v>
      </c>
      <c r="C8" s="78">
        <v>4.8565999999999998E-2</v>
      </c>
      <c r="D8" s="78">
        <v>4.8773999999999998E-2</v>
      </c>
      <c r="E8" s="78">
        <v>4.8978000000000001E-2</v>
      </c>
      <c r="F8" s="78">
        <v>4.9176999999999998E-2</v>
      </c>
      <c r="G8" s="78">
        <v>4.9374000000000001E-2</v>
      </c>
      <c r="H8" s="78">
        <v>2.7614E-2</v>
      </c>
      <c r="I8" s="78">
        <v>6.9032999999999997E-2</v>
      </c>
      <c r="J8" s="78">
        <v>2.7614E-2</v>
      </c>
      <c r="K8" s="78">
        <v>6.9032999999999997E-2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2.09</v>
      </c>
      <c r="D27" s="77">
        <v>2.0299999999999998</v>
      </c>
      <c r="E27" s="77">
        <v>1.97</v>
      </c>
      <c r="F27" s="77">
        <v>1.91</v>
      </c>
      <c r="G27" s="77">
        <v>1.85</v>
      </c>
      <c r="H27" s="77">
        <v>1.26</v>
      </c>
      <c r="I27" s="77">
        <v>2.87</v>
      </c>
      <c r="J27" s="77">
        <v>1.1399999999999999</v>
      </c>
      <c r="K27" s="77">
        <v>2.6</v>
      </c>
      <c r="L27" s="77" t="s">
        <v>698</v>
      </c>
      <c r="M27" s="77" t="s">
        <v>697</v>
      </c>
    </row>
    <row r="28" spans="1:13">
      <c r="A28" s="76"/>
      <c r="B28" s="75" t="s">
        <v>617</v>
      </c>
      <c r="C28" s="77">
        <v>1.48</v>
      </c>
      <c r="D28" s="77">
        <v>1.44</v>
      </c>
      <c r="E28" s="77">
        <v>1.39</v>
      </c>
      <c r="F28" s="77">
        <v>1.35</v>
      </c>
      <c r="G28" s="77">
        <v>1.31</v>
      </c>
      <c r="H28" s="77">
        <v>0.82</v>
      </c>
      <c r="I28" s="77">
        <v>2.11</v>
      </c>
      <c r="J28" s="77">
        <v>0.74</v>
      </c>
      <c r="K28" s="77">
        <v>1.91</v>
      </c>
      <c r="L28" s="77"/>
      <c r="M28" s="77" t="s">
        <v>694</v>
      </c>
    </row>
    <row r="29" spans="1:13">
      <c r="A29" s="76"/>
      <c r="B29" s="75" t="s">
        <v>696</v>
      </c>
      <c r="C29" s="77">
        <v>0.12</v>
      </c>
      <c r="D29" s="77">
        <v>0.12</v>
      </c>
      <c r="E29" s="77">
        <v>0.11</v>
      </c>
      <c r="F29" s="77">
        <v>0.11</v>
      </c>
      <c r="G29" s="77">
        <v>0.11</v>
      </c>
      <c r="H29" s="77">
        <v>0.16</v>
      </c>
      <c r="I29" s="77">
        <v>0.04</v>
      </c>
      <c r="J29" s="77">
        <v>0.14000000000000001</v>
      </c>
      <c r="K29" s="77">
        <v>0.03</v>
      </c>
      <c r="L29" s="77" t="s">
        <v>695</v>
      </c>
      <c r="M29" s="77"/>
    </row>
    <row r="30" spans="1:13">
      <c r="A30" s="76"/>
      <c r="B30" s="75" t="s">
        <v>616</v>
      </c>
      <c r="C30" s="77">
        <v>0.49</v>
      </c>
      <c r="D30" s="77">
        <v>0.48</v>
      </c>
      <c r="E30" s="77">
        <v>0.46</v>
      </c>
      <c r="F30" s="77">
        <v>0.45</v>
      </c>
      <c r="G30" s="77">
        <v>0.44</v>
      </c>
      <c r="H30" s="77">
        <v>0.28000000000000003</v>
      </c>
      <c r="I30" s="77">
        <v>0.72</v>
      </c>
      <c r="J30" s="77">
        <v>0.26</v>
      </c>
      <c r="K30" s="77">
        <v>0.66</v>
      </c>
      <c r="L30" s="77"/>
      <c r="M30" s="77" t="s">
        <v>694</v>
      </c>
    </row>
    <row r="31" spans="1:13">
      <c r="A31" s="76"/>
      <c r="B31" s="75" t="s">
        <v>613</v>
      </c>
      <c r="C31" s="77">
        <v>2.99</v>
      </c>
      <c r="D31" s="77">
        <v>2.96</v>
      </c>
      <c r="E31" s="77">
        <v>2.92</v>
      </c>
      <c r="F31" s="77">
        <v>2.86</v>
      </c>
      <c r="G31" s="77">
        <v>2.8</v>
      </c>
      <c r="H31" s="77">
        <v>2.93</v>
      </c>
      <c r="I31" s="77">
        <v>2.93</v>
      </c>
      <c r="J31" s="77">
        <v>2.74</v>
      </c>
      <c r="K31" s="77">
        <v>2.74</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2.99</v>
      </c>
      <c r="D33" s="77">
        <v>2.96</v>
      </c>
      <c r="E33" s="77">
        <v>2.92</v>
      </c>
      <c r="F33" s="77">
        <v>2.86</v>
      </c>
      <c r="G33" s="77">
        <v>2.8</v>
      </c>
      <c r="H33" s="77">
        <v>2.93</v>
      </c>
      <c r="I33" s="77">
        <v>2.93</v>
      </c>
      <c r="J33" s="77">
        <v>2.74</v>
      </c>
      <c r="K33" s="77">
        <v>2.74</v>
      </c>
      <c r="L33" s="77" t="s">
        <v>629</v>
      </c>
      <c r="M33" s="77"/>
    </row>
    <row r="34" spans="1:13">
      <c r="A34" s="76"/>
      <c r="B34" s="75" t="s">
        <v>609</v>
      </c>
      <c r="C34" s="77">
        <v>17300</v>
      </c>
      <c r="D34" s="77">
        <v>16800</v>
      </c>
      <c r="E34" s="77">
        <v>16300</v>
      </c>
      <c r="F34" s="77">
        <v>15800</v>
      </c>
      <c r="G34" s="77">
        <v>15300</v>
      </c>
      <c r="H34" s="77">
        <v>16800</v>
      </c>
      <c r="I34" s="77">
        <v>16800</v>
      </c>
      <c r="J34" s="77">
        <v>15300</v>
      </c>
      <c r="K34" s="77">
        <v>15300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686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1.71</v>
      </c>
      <c r="D38" s="78">
        <v>1.72</v>
      </c>
      <c r="E38" s="78">
        <v>1.73</v>
      </c>
      <c r="F38" s="78">
        <v>1.74</v>
      </c>
      <c r="G38" s="78">
        <v>1.75</v>
      </c>
      <c r="H38" s="78">
        <v>1.72</v>
      </c>
      <c r="I38" s="78">
        <v>1.72</v>
      </c>
      <c r="J38" s="78">
        <v>1.75</v>
      </c>
      <c r="K38" s="78">
        <v>1.75</v>
      </c>
      <c r="L38" s="77" t="s">
        <v>684</v>
      </c>
      <c r="M38" s="77"/>
    </row>
    <row r="39" spans="1:13">
      <c r="A39" s="76"/>
      <c r="B39" s="75" t="s">
        <v>683</v>
      </c>
      <c r="C39" s="77">
        <v>5.39</v>
      </c>
      <c r="D39" s="77">
        <v>5.32</v>
      </c>
      <c r="E39" s="77">
        <v>5.25</v>
      </c>
      <c r="F39" s="77">
        <v>5.18</v>
      </c>
      <c r="G39" s="77">
        <v>5.1100000000000003</v>
      </c>
      <c r="H39" s="77">
        <v>9.01</v>
      </c>
      <c r="I39" s="77">
        <v>2</v>
      </c>
      <c r="J39" s="77">
        <v>8.65</v>
      </c>
      <c r="K39" s="77">
        <v>1.92</v>
      </c>
      <c r="L39" s="77" t="s">
        <v>592</v>
      </c>
      <c r="M39" s="77" t="s">
        <v>679</v>
      </c>
    </row>
    <row r="40" spans="1:13">
      <c r="A40" s="76"/>
      <c r="B40" s="75" t="s">
        <v>682</v>
      </c>
      <c r="C40" s="77">
        <v>12.2</v>
      </c>
      <c r="D40" s="77">
        <v>12.2</v>
      </c>
      <c r="E40" s="77">
        <v>12.2</v>
      </c>
      <c r="F40" s="77">
        <v>12.2</v>
      </c>
      <c r="G40" s="77">
        <v>12.2</v>
      </c>
      <c r="H40" s="77">
        <v>20.6</v>
      </c>
      <c r="I40" s="77">
        <v>4.57</v>
      </c>
      <c r="J40" s="77">
        <v>20.6</v>
      </c>
      <c r="K40" s="77">
        <v>4.57</v>
      </c>
      <c r="L40" s="77" t="s">
        <v>681</v>
      </c>
      <c r="M40" s="77" t="s">
        <v>679</v>
      </c>
    </row>
    <row r="41" spans="1:13">
      <c r="A41" s="76"/>
      <c r="B41" s="75" t="s">
        <v>680</v>
      </c>
      <c r="C41" s="77">
        <v>2000</v>
      </c>
      <c r="D41" s="77">
        <v>2000</v>
      </c>
      <c r="E41" s="77">
        <v>2000</v>
      </c>
      <c r="F41" s="77">
        <v>2000</v>
      </c>
      <c r="G41" s="77">
        <v>2000</v>
      </c>
      <c r="H41" s="77">
        <v>2000</v>
      </c>
      <c r="I41" s="77">
        <v>2000</v>
      </c>
      <c r="J41" s="77">
        <v>2000</v>
      </c>
      <c r="K41" s="77">
        <v>2000</v>
      </c>
      <c r="L41" s="77"/>
      <c r="M41" s="77" t="s">
        <v>679</v>
      </c>
    </row>
    <row r="42" spans="1:13">
      <c r="A42" s="76"/>
    </row>
    <row r="43" spans="1:13">
      <c r="A43" s="76"/>
    </row>
    <row r="44" spans="1:13">
      <c r="A44" s="76" t="s">
        <v>590</v>
      </c>
    </row>
    <row r="45" spans="1:13">
      <c r="A45" s="76"/>
      <c r="B45" s="75" t="s">
        <v>716</v>
      </c>
    </row>
    <row r="46" spans="1:13">
      <c r="A46" s="76"/>
      <c r="B46" s="75" t="s">
        <v>677</v>
      </c>
    </row>
    <row r="47" spans="1:13">
      <c r="A47" s="76"/>
      <c r="B47" s="75" t="s">
        <v>715</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714</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953</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13.14</v>
      </c>
      <c r="D6" s="77">
        <v>13.11</v>
      </c>
      <c r="E6" s="77">
        <v>13.09</v>
      </c>
      <c r="F6" s="77">
        <v>13.05</v>
      </c>
      <c r="G6" s="77">
        <v>13.03</v>
      </c>
      <c r="H6" s="77">
        <v>22.18</v>
      </c>
      <c r="I6" s="77">
        <v>4.93</v>
      </c>
      <c r="J6" s="77">
        <v>22.18</v>
      </c>
      <c r="K6" s="77">
        <v>4.93</v>
      </c>
      <c r="L6" s="77" t="s">
        <v>711</v>
      </c>
      <c r="M6" s="77" t="s">
        <v>710</v>
      </c>
    </row>
    <row r="7" spans="1:13">
      <c r="A7" s="79"/>
      <c r="B7" s="79" t="s">
        <v>644</v>
      </c>
      <c r="C7" s="78">
        <v>8.443695</v>
      </c>
      <c r="D7" s="78">
        <v>8.5532760000000003</v>
      </c>
      <c r="E7" s="78">
        <v>8.6607950000000002</v>
      </c>
      <c r="F7" s="78">
        <v>8.8698779999999999</v>
      </c>
      <c r="G7" s="78">
        <v>8.9715500000000006</v>
      </c>
      <c r="H7" s="78">
        <v>11.242642999999999</v>
      </c>
      <c r="I7" s="78">
        <v>6.5040380000000004</v>
      </c>
      <c r="J7" s="78">
        <v>12.075398</v>
      </c>
      <c r="K7" s="78">
        <v>6.774038</v>
      </c>
      <c r="L7" s="77" t="s">
        <v>709</v>
      </c>
      <c r="M7" s="77"/>
    </row>
    <row r="8" spans="1:13">
      <c r="A8" s="79"/>
      <c r="B8" s="79" t="s">
        <v>642</v>
      </c>
      <c r="C8" s="78">
        <v>6.5014000000000002E-2</v>
      </c>
      <c r="D8" s="78">
        <v>6.5126000000000003E-2</v>
      </c>
      <c r="E8" s="78">
        <v>6.5232999999999999E-2</v>
      </c>
      <c r="F8" s="78">
        <v>6.5433000000000005E-2</v>
      </c>
      <c r="G8" s="78">
        <v>6.5528000000000003E-2</v>
      </c>
      <c r="H8" s="78">
        <v>3.7115000000000002E-2</v>
      </c>
      <c r="I8" s="78">
        <v>9.2698000000000003E-2</v>
      </c>
      <c r="J8" s="78">
        <v>3.7115000000000002E-2</v>
      </c>
      <c r="K8" s="78">
        <v>9.2698000000000003E-2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2.88</v>
      </c>
      <c r="D27" s="77">
        <v>2.8</v>
      </c>
      <c r="E27" s="77">
        <v>2.69</v>
      </c>
      <c r="F27" s="77">
        <v>2.61</v>
      </c>
      <c r="G27" s="77">
        <v>2.5299999999999998</v>
      </c>
      <c r="H27" s="77">
        <v>1.7</v>
      </c>
      <c r="I27" s="77">
        <v>4.1399999999999997</v>
      </c>
      <c r="J27" s="77">
        <v>1.56</v>
      </c>
      <c r="K27" s="77">
        <v>3.79</v>
      </c>
      <c r="L27" s="77" t="s">
        <v>698</v>
      </c>
      <c r="M27" s="77" t="s">
        <v>697</v>
      </c>
    </row>
    <row r="28" spans="1:13">
      <c r="A28" s="76"/>
      <c r="B28" s="75" t="s">
        <v>617</v>
      </c>
      <c r="C28" s="77">
        <v>1.98</v>
      </c>
      <c r="D28" s="77">
        <v>1.92</v>
      </c>
      <c r="E28" s="77">
        <v>1.86</v>
      </c>
      <c r="F28" s="77">
        <v>1.81</v>
      </c>
      <c r="G28" s="77">
        <v>1.75</v>
      </c>
      <c r="H28" s="77">
        <v>1.1399999999999999</v>
      </c>
      <c r="I28" s="77">
        <v>2.83</v>
      </c>
      <c r="J28" s="77">
        <v>1.03</v>
      </c>
      <c r="K28" s="77">
        <v>2.57</v>
      </c>
      <c r="L28" s="77"/>
      <c r="M28" s="77" t="s">
        <v>694</v>
      </c>
    </row>
    <row r="29" spans="1:13">
      <c r="A29" s="76"/>
      <c r="B29" s="75" t="s">
        <v>696</v>
      </c>
      <c r="C29" s="77">
        <v>0.24</v>
      </c>
      <c r="D29" s="77">
        <v>0.24</v>
      </c>
      <c r="E29" s="77">
        <v>0.21</v>
      </c>
      <c r="F29" s="77">
        <v>0.21</v>
      </c>
      <c r="G29" s="77">
        <v>0.2</v>
      </c>
      <c r="H29" s="77">
        <v>0.17</v>
      </c>
      <c r="I29" s="77">
        <v>0.34</v>
      </c>
      <c r="J29" s="77">
        <v>0.17</v>
      </c>
      <c r="K29" s="77">
        <v>0.34</v>
      </c>
      <c r="L29" s="77" t="s">
        <v>695</v>
      </c>
      <c r="M29" s="77"/>
    </row>
    <row r="30" spans="1:13">
      <c r="A30" s="76"/>
      <c r="B30" s="75" t="s">
        <v>616</v>
      </c>
      <c r="C30" s="77">
        <v>0.66</v>
      </c>
      <c r="D30" s="77">
        <v>0.64</v>
      </c>
      <c r="E30" s="77">
        <v>0.62</v>
      </c>
      <c r="F30" s="77">
        <v>0.6</v>
      </c>
      <c r="G30" s="77">
        <v>0.57999999999999996</v>
      </c>
      <c r="H30" s="77">
        <v>0.39</v>
      </c>
      <c r="I30" s="77">
        <v>0.97</v>
      </c>
      <c r="J30" s="77">
        <v>0.36</v>
      </c>
      <c r="K30" s="77">
        <v>0.88</v>
      </c>
      <c r="L30" s="77"/>
      <c r="M30" s="77" t="s">
        <v>694</v>
      </c>
    </row>
    <row r="31" spans="1:13">
      <c r="A31" s="76"/>
      <c r="B31" s="75" t="s">
        <v>613</v>
      </c>
      <c r="C31" s="77">
        <v>4.59</v>
      </c>
      <c r="D31" s="77">
        <v>4.5199999999999996</v>
      </c>
      <c r="E31" s="77">
        <v>4.59</v>
      </c>
      <c r="F31" s="77">
        <v>4.5599999999999996</v>
      </c>
      <c r="G31" s="77">
        <v>4.34</v>
      </c>
      <c r="H31" s="77">
        <v>4.29</v>
      </c>
      <c r="I31" s="77">
        <v>4.6500000000000004</v>
      </c>
      <c r="J31" s="77">
        <v>4.3099999999999996</v>
      </c>
      <c r="K31" s="77">
        <v>4.62</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4.59</v>
      </c>
      <c r="D33" s="77">
        <v>4.5199999999999996</v>
      </c>
      <c r="E33" s="77">
        <v>4.59</v>
      </c>
      <c r="F33" s="77">
        <v>4.5599999999999996</v>
      </c>
      <c r="G33" s="77">
        <v>4.34</v>
      </c>
      <c r="H33" s="77">
        <v>4.29</v>
      </c>
      <c r="I33" s="77">
        <v>4.6500000000000004</v>
      </c>
      <c r="J33" s="77">
        <v>4.3099999999999996</v>
      </c>
      <c r="K33" s="77">
        <v>4.62</v>
      </c>
      <c r="L33" s="77" t="s">
        <v>629</v>
      </c>
      <c r="M33" s="77"/>
    </row>
    <row r="34" spans="1:13">
      <c r="A34" s="76"/>
      <c r="B34" s="75" t="s">
        <v>609</v>
      </c>
      <c r="C34" s="77">
        <v>23900</v>
      </c>
      <c r="D34" s="77">
        <v>23200</v>
      </c>
      <c r="E34" s="77">
        <v>22500</v>
      </c>
      <c r="F34" s="77">
        <v>21800</v>
      </c>
      <c r="G34" s="77">
        <v>21100</v>
      </c>
      <c r="H34" s="77">
        <v>23200</v>
      </c>
      <c r="I34" s="77">
        <v>23200</v>
      </c>
      <c r="J34" s="77">
        <v>21100</v>
      </c>
      <c r="K34" s="77">
        <v>21100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596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5.05</v>
      </c>
      <c r="D38" s="78">
        <v>5.1490200000000002</v>
      </c>
      <c r="E38" s="78">
        <v>5.2480390000000003</v>
      </c>
      <c r="F38" s="78">
        <v>5.446078</v>
      </c>
      <c r="G38" s="78">
        <v>5.5450980000000003</v>
      </c>
      <c r="H38" s="78">
        <v>5.1490200000000002</v>
      </c>
      <c r="I38" s="78">
        <v>5.1490200000000002</v>
      </c>
      <c r="J38" s="78">
        <v>5.5450980000000003</v>
      </c>
      <c r="K38" s="78">
        <v>5.5450980000000003</v>
      </c>
      <c r="L38" s="77" t="s">
        <v>684</v>
      </c>
      <c r="M38" s="77"/>
    </row>
    <row r="39" spans="1:13">
      <c r="A39" s="76"/>
      <c r="B39" s="75" t="s">
        <v>683</v>
      </c>
      <c r="C39" s="77">
        <v>0.95</v>
      </c>
      <c r="D39" s="77">
        <v>0.92</v>
      </c>
      <c r="E39" s="77">
        <v>0.9</v>
      </c>
      <c r="F39" s="77">
        <v>0.86</v>
      </c>
      <c r="G39" s="77">
        <v>0.84</v>
      </c>
      <c r="H39" s="77">
        <v>1.56</v>
      </c>
      <c r="I39" s="77">
        <v>0.35</v>
      </c>
      <c r="J39" s="77">
        <v>1.43</v>
      </c>
      <c r="K39" s="77">
        <v>0.32</v>
      </c>
      <c r="L39" s="77" t="s">
        <v>592</v>
      </c>
      <c r="M39" s="77" t="s">
        <v>679</v>
      </c>
    </row>
    <row r="40" spans="1:13">
      <c r="A40" s="76"/>
      <c r="B40" s="75" t="s">
        <v>682</v>
      </c>
      <c r="C40" s="77">
        <v>12.2</v>
      </c>
      <c r="D40" s="77">
        <v>12.2</v>
      </c>
      <c r="E40" s="77">
        <v>12.2</v>
      </c>
      <c r="F40" s="77">
        <v>12.2</v>
      </c>
      <c r="G40" s="77">
        <v>12.2</v>
      </c>
      <c r="H40" s="77">
        <v>20.58</v>
      </c>
      <c r="I40" s="77">
        <v>4.57</v>
      </c>
      <c r="J40" s="77">
        <v>20.58</v>
      </c>
      <c r="K40" s="77">
        <v>4.57</v>
      </c>
      <c r="L40" s="77" t="s">
        <v>681</v>
      </c>
      <c r="M40" s="77" t="s">
        <v>679</v>
      </c>
    </row>
    <row r="41" spans="1:13">
      <c r="A41" s="76"/>
      <c r="B41" s="75" t="s">
        <v>680</v>
      </c>
      <c r="C41" s="77">
        <v>2000</v>
      </c>
      <c r="D41" s="77">
        <v>2000</v>
      </c>
      <c r="E41" s="77">
        <v>2000</v>
      </c>
      <c r="F41" s="77">
        <v>2000</v>
      </c>
      <c r="G41" s="77">
        <v>2000</v>
      </c>
      <c r="H41" s="77">
        <v>2000</v>
      </c>
      <c r="I41" s="77">
        <v>2000</v>
      </c>
      <c r="J41" s="77">
        <v>2000</v>
      </c>
      <c r="K41" s="77">
        <v>2000</v>
      </c>
      <c r="L41" s="77"/>
      <c r="M41" s="77" t="s">
        <v>679</v>
      </c>
    </row>
    <row r="42" spans="1:13">
      <c r="A42" s="76"/>
    </row>
    <row r="43" spans="1:13">
      <c r="A43" s="76"/>
    </row>
    <row r="44" spans="1:13">
      <c r="A44" s="76" t="s">
        <v>590</v>
      </c>
    </row>
    <row r="45" spans="1:13">
      <c r="A45" s="76"/>
      <c r="B45" s="75" t="s">
        <v>952</v>
      </c>
    </row>
    <row r="46" spans="1:13">
      <c r="A46" s="76"/>
      <c r="B46" s="75" t="s">
        <v>677</v>
      </c>
    </row>
    <row r="47" spans="1:13">
      <c r="A47" s="76"/>
      <c r="B47" s="75" t="s">
        <v>951</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714</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941</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11.42</v>
      </c>
      <c r="D6" s="77">
        <v>11.37</v>
      </c>
      <c r="E6" s="77">
        <v>11.33</v>
      </c>
      <c r="F6" s="77">
        <v>11.24</v>
      </c>
      <c r="G6" s="77">
        <v>11.2</v>
      </c>
      <c r="H6" s="77">
        <v>19.28</v>
      </c>
      <c r="I6" s="77">
        <v>4.28</v>
      </c>
      <c r="J6" s="77">
        <v>19.28</v>
      </c>
      <c r="K6" s="77">
        <v>4.28</v>
      </c>
      <c r="L6" s="77" t="s">
        <v>711</v>
      </c>
      <c r="M6" s="77" t="s">
        <v>710</v>
      </c>
    </row>
    <row r="7" spans="1:13">
      <c r="A7" s="79"/>
      <c r="B7" s="79" t="s">
        <v>644</v>
      </c>
      <c r="C7" s="78">
        <v>4.6027319999999996</v>
      </c>
      <c r="D7" s="78">
        <v>4.6718950000000001</v>
      </c>
      <c r="E7" s="78">
        <v>4.7404400000000004</v>
      </c>
      <c r="F7" s="78">
        <v>4.8757060000000001</v>
      </c>
      <c r="G7" s="78">
        <v>4.9424429999999999</v>
      </c>
      <c r="H7" s="78">
        <v>5.3085300000000002</v>
      </c>
      <c r="I7" s="78">
        <v>4.0590229999999998</v>
      </c>
      <c r="J7" s="78">
        <v>5.7553099999999997</v>
      </c>
      <c r="K7" s="78">
        <v>4.3155270000000003</v>
      </c>
      <c r="L7" s="77" t="s">
        <v>709</v>
      </c>
      <c r="M7" s="77"/>
    </row>
    <row r="8" spans="1:13">
      <c r="A8" s="79"/>
      <c r="B8" s="79" t="s">
        <v>642</v>
      </c>
      <c r="C8" s="78">
        <v>4.1206E-2</v>
      </c>
      <c r="D8" s="78">
        <v>4.1375000000000002E-2</v>
      </c>
      <c r="E8" s="78">
        <v>4.1537999999999999E-2</v>
      </c>
      <c r="F8" s="78">
        <v>4.1846000000000001E-2</v>
      </c>
      <c r="G8" s="78">
        <v>4.1992000000000002E-2</v>
      </c>
      <c r="H8" s="78">
        <v>1.6473000000000002E-2</v>
      </c>
      <c r="I8" s="78">
        <v>7.4229000000000003E-2</v>
      </c>
      <c r="J8" s="78">
        <v>1.6473000000000002E-2</v>
      </c>
      <c r="K8" s="78">
        <v>7.4229000000000003E-2</v>
      </c>
      <c r="L8" s="77" t="s">
        <v>598</v>
      </c>
      <c r="M8" s="77" t="s">
        <v>708</v>
      </c>
    </row>
    <row r="9" spans="1:13">
      <c r="A9" s="79"/>
      <c r="B9" s="79" t="s">
        <v>641</v>
      </c>
      <c r="C9" s="78">
        <v>0.02</v>
      </c>
      <c r="D9" s="78">
        <v>0.02</v>
      </c>
      <c r="E9" s="78">
        <v>0.02</v>
      </c>
      <c r="F9" s="78">
        <v>0.02</v>
      </c>
      <c r="G9" s="78">
        <v>0.02</v>
      </c>
      <c r="H9" s="78">
        <v>0.01</v>
      </c>
      <c r="I9" s="78">
        <v>0.03</v>
      </c>
      <c r="J9" s="78">
        <v>0.01</v>
      </c>
      <c r="K9" s="78">
        <v>0.03</v>
      </c>
      <c r="L9" s="77"/>
      <c r="M9" s="77" t="s">
        <v>704</v>
      </c>
    </row>
    <row r="10" spans="1:13">
      <c r="A10" s="76"/>
      <c r="B10" s="75" t="s">
        <v>707</v>
      </c>
      <c r="C10" s="77">
        <v>2</v>
      </c>
      <c r="D10" s="77">
        <v>2</v>
      </c>
      <c r="E10" s="77">
        <v>2</v>
      </c>
      <c r="F10" s="77">
        <v>2</v>
      </c>
      <c r="G10" s="77">
        <v>2</v>
      </c>
      <c r="H10" s="77">
        <v>1</v>
      </c>
      <c r="I10" s="77">
        <v>4</v>
      </c>
      <c r="J10" s="77">
        <v>1</v>
      </c>
      <c r="K10" s="77">
        <v>4</v>
      </c>
      <c r="L10" s="77"/>
      <c r="M10" s="77" t="s">
        <v>704</v>
      </c>
    </row>
    <row r="11" spans="1:13">
      <c r="A11" s="76"/>
      <c r="B11" s="75" t="s">
        <v>639</v>
      </c>
      <c r="C11" s="77">
        <v>25</v>
      </c>
      <c r="D11" s="77">
        <v>25</v>
      </c>
      <c r="E11" s="77">
        <v>30</v>
      </c>
      <c r="F11" s="77">
        <v>30</v>
      </c>
      <c r="G11" s="77">
        <v>30</v>
      </c>
      <c r="H11" s="77">
        <v>25</v>
      </c>
      <c r="I11" s="77">
        <v>30</v>
      </c>
      <c r="J11" s="77">
        <v>25</v>
      </c>
      <c r="K11" s="77">
        <v>35</v>
      </c>
      <c r="L11" s="77"/>
      <c r="M11" s="77" t="s">
        <v>704</v>
      </c>
    </row>
    <row r="12" spans="1:13">
      <c r="A12" s="76"/>
      <c r="B12" s="75" t="s">
        <v>636</v>
      </c>
      <c r="C12" s="77">
        <v>4.5</v>
      </c>
      <c r="D12" s="77">
        <v>4.5</v>
      </c>
      <c r="E12" s="77">
        <v>4</v>
      </c>
      <c r="F12" s="77">
        <v>4</v>
      </c>
      <c r="G12" s="77">
        <v>4</v>
      </c>
      <c r="H12" s="77">
        <v>4</v>
      </c>
      <c r="I12" s="77">
        <v>5</v>
      </c>
      <c r="J12" s="77">
        <v>3</v>
      </c>
      <c r="K12" s="77">
        <v>5</v>
      </c>
      <c r="L12" s="77"/>
      <c r="M12" s="77" t="s">
        <v>704</v>
      </c>
    </row>
    <row r="13" spans="1:13">
      <c r="A13" s="76"/>
      <c r="B13" s="75" t="s">
        <v>706</v>
      </c>
      <c r="C13" s="77">
        <v>5</v>
      </c>
      <c r="D13" s="77">
        <v>5</v>
      </c>
      <c r="E13" s="77">
        <v>5</v>
      </c>
      <c r="F13" s="77">
        <v>5</v>
      </c>
      <c r="G13" s="77">
        <v>5</v>
      </c>
      <c r="H13" s="77">
        <v>3</v>
      </c>
      <c r="I13" s="77">
        <v>7</v>
      </c>
      <c r="J13" s="77">
        <v>3</v>
      </c>
      <c r="K13" s="77">
        <v>7</v>
      </c>
      <c r="L13" s="77" t="s">
        <v>705</v>
      </c>
      <c r="M13" s="77" t="s">
        <v>704</v>
      </c>
    </row>
    <row r="14" spans="1:13">
      <c r="A14" s="76" t="s">
        <v>633</v>
      </c>
      <c r="C14" s="77"/>
      <c r="D14" s="77"/>
      <c r="E14" s="77"/>
      <c r="F14" s="77"/>
      <c r="G14" s="77"/>
      <c r="H14" s="77"/>
      <c r="I14" s="77"/>
      <c r="J14" s="77"/>
      <c r="K14" s="77"/>
      <c r="L14" s="77"/>
      <c r="M14" s="77"/>
    </row>
    <row r="15" spans="1:13">
      <c r="A15" s="79"/>
      <c r="B15" s="79" t="s">
        <v>632</v>
      </c>
      <c r="C15" s="78"/>
      <c r="D15" s="78"/>
      <c r="E15" s="78"/>
      <c r="F15" s="78"/>
      <c r="G15" s="78"/>
      <c r="H15" s="78"/>
      <c r="I15" s="78"/>
      <c r="J15" s="78"/>
      <c r="K15" s="78"/>
      <c r="L15" s="77" t="s">
        <v>703</v>
      </c>
      <c r="M15" s="77"/>
    </row>
    <row r="16" spans="1:13">
      <c r="A16" s="79"/>
      <c r="B16" s="79" t="s">
        <v>631</v>
      </c>
      <c r="C16" s="78"/>
      <c r="D16" s="78"/>
      <c r="E16" s="78"/>
      <c r="F16" s="78"/>
      <c r="G16" s="78"/>
      <c r="H16" s="78"/>
      <c r="I16" s="78"/>
      <c r="J16" s="78"/>
      <c r="K16" s="78"/>
      <c r="L16" s="77" t="s">
        <v>703</v>
      </c>
      <c r="M16" s="77"/>
    </row>
    <row r="17" spans="1:13">
      <c r="A17" s="79"/>
      <c r="B17" s="79" t="s">
        <v>630</v>
      </c>
      <c r="C17" s="78">
        <v>0.2</v>
      </c>
      <c r="D17" s="78">
        <v>0.2</v>
      </c>
      <c r="E17" s="78">
        <v>0.2</v>
      </c>
      <c r="F17" s="78">
        <v>0.2</v>
      </c>
      <c r="G17" s="78">
        <v>0.2</v>
      </c>
      <c r="H17" s="78">
        <v>0.2</v>
      </c>
      <c r="I17" s="78">
        <v>0.2</v>
      </c>
      <c r="J17" s="78">
        <v>0.2</v>
      </c>
      <c r="K17" s="78">
        <v>0.2</v>
      </c>
      <c r="L17" s="77" t="s">
        <v>703</v>
      </c>
      <c r="M17" s="77" t="s">
        <v>702</v>
      </c>
    </row>
    <row r="18" spans="1:13">
      <c r="A18" s="76"/>
      <c r="B18" s="75" t="s">
        <v>628</v>
      </c>
      <c r="C18" s="77"/>
      <c r="D18" s="77"/>
      <c r="E18" s="77"/>
      <c r="F18" s="77"/>
      <c r="G18" s="77"/>
      <c r="H18" s="77"/>
      <c r="I18" s="77"/>
      <c r="J18" s="77"/>
      <c r="K18" s="77"/>
      <c r="L18" s="77"/>
      <c r="M18" s="77"/>
    </row>
    <row r="19" spans="1:13">
      <c r="A19" s="76"/>
      <c r="B19" s="75" t="s">
        <v>627</v>
      </c>
      <c r="C19" s="77">
        <v>2</v>
      </c>
      <c r="D19" s="77">
        <v>2</v>
      </c>
      <c r="E19" s="77">
        <v>2</v>
      </c>
      <c r="F19" s="77">
        <v>2</v>
      </c>
      <c r="G19" s="77">
        <v>2</v>
      </c>
      <c r="H19" s="77">
        <v>2</v>
      </c>
      <c r="I19" s="77">
        <v>2</v>
      </c>
      <c r="J19" s="77">
        <v>2</v>
      </c>
      <c r="K19" s="77">
        <v>2</v>
      </c>
      <c r="L19" s="77"/>
      <c r="M19" s="77" t="s">
        <v>701</v>
      </c>
    </row>
    <row r="20" spans="1:13">
      <c r="A20" s="76" t="s">
        <v>626</v>
      </c>
      <c r="C20" s="77"/>
      <c r="D20" s="77"/>
      <c r="E20" s="77"/>
      <c r="F20" s="77"/>
      <c r="G20" s="77"/>
      <c r="H20" s="77"/>
      <c r="I20" s="77"/>
      <c r="J20" s="77"/>
      <c r="K20" s="77"/>
      <c r="L20" s="77"/>
      <c r="M20" s="77"/>
    </row>
    <row r="21" spans="1:13">
      <c r="A21" s="79"/>
      <c r="B21" s="79" t="s">
        <v>700</v>
      </c>
      <c r="C21" s="78"/>
      <c r="D21" s="78"/>
      <c r="E21" s="78"/>
      <c r="F21" s="78"/>
      <c r="G21" s="78"/>
      <c r="H21" s="78"/>
      <c r="I21" s="78"/>
      <c r="J21" s="78"/>
      <c r="K21" s="78"/>
      <c r="L21" s="77"/>
      <c r="M21" s="77"/>
    </row>
    <row r="22" spans="1:13">
      <c r="A22" s="76"/>
      <c r="B22" s="75" t="s">
        <v>624</v>
      </c>
      <c r="C22" s="77"/>
      <c r="D22" s="77"/>
      <c r="E22" s="77"/>
      <c r="F22" s="77"/>
      <c r="G22" s="77"/>
      <c r="H22" s="77"/>
      <c r="I22" s="77"/>
      <c r="J22" s="77"/>
      <c r="K22" s="77"/>
      <c r="L22" s="77"/>
      <c r="M22" s="77"/>
    </row>
    <row r="23" spans="1:13">
      <c r="A23" s="76"/>
      <c r="B23" s="75" t="s">
        <v>623</v>
      </c>
      <c r="C23" s="77"/>
      <c r="D23" s="77"/>
      <c r="E23" s="77"/>
      <c r="F23" s="77"/>
      <c r="G23" s="77"/>
      <c r="H23" s="77"/>
      <c r="I23" s="77"/>
      <c r="J23" s="77"/>
      <c r="K23" s="77"/>
      <c r="L23" s="77"/>
      <c r="M23" s="77"/>
    </row>
    <row r="24" spans="1:13">
      <c r="A24" s="76"/>
      <c r="B24" s="75" t="s">
        <v>622</v>
      </c>
      <c r="C24" s="77"/>
      <c r="D24" s="77"/>
      <c r="E24" s="77"/>
      <c r="F24" s="77"/>
      <c r="G24" s="77"/>
      <c r="H24" s="77"/>
      <c r="I24" s="77"/>
      <c r="J24" s="77"/>
      <c r="K24" s="77"/>
      <c r="L24" s="77"/>
      <c r="M24" s="77"/>
    </row>
    <row r="25" spans="1:13">
      <c r="A25" s="76"/>
      <c r="B25" s="75" t="s">
        <v>699</v>
      </c>
      <c r="C25" s="77"/>
      <c r="D25" s="77"/>
      <c r="E25" s="77"/>
      <c r="F25" s="77"/>
      <c r="G25" s="77"/>
      <c r="H25" s="77"/>
      <c r="I25" s="77"/>
      <c r="J25" s="77"/>
      <c r="K25" s="77"/>
      <c r="L25" s="77"/>
      <c r="M25" s="77"/>
    </row>
    <row r="26" spans="1:13">
      <c r="A26" s="76" t="s">
        <v>621</v>
      </c>
      <c r="C26" s="77"/>
      <c r="D26" s="77"/>
      <c r="E26" s="77"/>
      <c r="F26" s="77"/>
      <c r="G26" s="77"/>
      <c r="H26" s="77"/>
      <c r="I26" s="77"/>
      <c r="J26" s="77"/>
      <c r="K26" s="77"/>
      <c r="L26" s="77"/>
      <c r="M26" s="77"/>
    </row>
    <row r="27" spans="1:13">
      <c r="A27" s="76"/>
      <c r="B27" s="75" t="s">
        <v>620</v>
      </c>
      <c r="C27" s="77">
        <v>2.71</v>
      </c>
      <c r="D27" s="77">
        <v>2.65</v>
      </c>
      <c r="E27" s="77">
        <v>2.5</v>
      </c>
      <c r="F27" s="77">
        <v>2.44</v>
      </c>
      <c r="G27" s="77">
        <v>2.38</v>
      </c>
      <c r="H27" s="77">
        <v>1.63</v>
      </c>
      <c r="I27" s="77">
        <v>4.0599999999999996</v>
      </c>
      <c r="J27" s="77">
        <v>1.52</v>
      </c>
      <c r="K27" s="77">
        <v>3.76</v>
      </c>
      <c r="L27" s="77" t="s">
        <v>698</v>
      </c>
      <c r="M27" s="77" t="s">
        <v>697</v>
      </c>
    </row>
    <row r="28" spans="1:13">
      <c r="A28" s="76"/>
      <c r="B28" s="75" t="s">
        <v>617</v>
      </c>
      <c r="C28" s="77">
        <v>1.54</v>
      </c>
      <c r="D28" s="77">
        <v>1.49</v>
      </c>
      <c r="E28" s="77">
        <v>1.45</v>
      </c>
      <c r="F28" s="77">
        <v>1.4</v>
      </c>
      <c r="G28" s="77">
        <v>1.36</v>
      </c>
      <c r="H28" s="77">
        <v>0.86</v>
      </c>
      <c r="I28" s="77">
        <v>2.31</v>
      </c>
      <c r="J28" s="77">
        <v>0.78</v>
      </c>
      <c r="K28" s="77">
        <v>2.1</v>
      </c>
      <c r="L28" s="77"/>
      <c r="M28" s="77" t="s">
        <v>694</v>
      </c>
    </row>
    <row r="29" spans="1:13">
      <c r="A29" s="76"/>
      <c r="B29" s="75" t="s">
        <v>696</v>
      </c>
      <c r="C29" s="77">
        <v>0.67</v>
      </c>
      <c r="D29" s="77">
        <v>0.67</v>
      </c>
      <c r="E29" s="77">
        <v>0.56999999999999995</v>
      </c>
      <c r="F29" s="77">
        <v>0.56999999999999995</v>
      </c>
      <c r="G29" s="77">
        <v>0.56999999999999995</v>
      </c>
      <c r="H29" s="77">
        <v>0.47</v>
      </c>
      <c r="I29" s="77">
        <v>0.95</v>
      </c>
      <c r="J29" s="77">
        <v>0.47</v>
      </c>
      <c r="K29" s="77">
        <v>0.93</v>
      </c>
      <c r="L29" s="77" t="s">
        <v>695</v>
      </c>
      <c r="M29" s="77"/>
    </row>
    <row r="30" spans="1:13">
      <c r="A30" s="76"/>
      <c r="B30" s="75" t="s">
        <v>616</v>
      </c>
      <c r="C30" s="77">
        <v>0.51</v>
      </c>
      <c r="D30" s="77">
        <v>0.5</v>
      </c>
      <c r="E30" s="77">
        <v>0.48</v>
      </c>
      <c r="F30" s="77">
        <v>0.47</v>
      </c>
      <c r="G30" s="77">
        <v>0.45</v>
      </c>
      <c r="H30" s="77">
        <v>0.3</v>
      </c>
      <c r="I30" s="77">
        <v>0.79</v>
      </c>
      <c r="J30" s="77">
        <v>0.27</v>
      </c>
      <c r="K30" s="77">
        <v>0.72</v>
      </c>
      <c r="L30" s="77"/>
      <c r="M30" s="77" t="s">
        <v>694</v>
      </c>
    </row>
    <row r="31" spans="1:13">
      <c r="A31" s="76"/>
      <c r="B31" s="75" t="s">
        <v>613</v>
      </c>
      <c r="C31" s="77">
        <v>5.7</v>
      </c>
      <c r="D31" s="77">
        <v>5.71</v>
      </c>
      <c r="E31" s="77">
        <v>6.13</v>
      </c>
      <c r="F31" s="77">
        <v>6.25</v>
      </c>
      <c r="G31" s="77">
        <v>5.86</v>
      </c>
      <c r="H31" s="77">
        <v>5.09</v>
      </c>
      <c r="I31" s="77">
        <v>6.09</v>
      </c>
      <c r="J31" s="77">
        <v>5.75</v>
      </c>
      <c r="K31" s="77">
        <v>6.64</v>
      </c>
      <c r="L31" s="77" t="s">
        <v>693</v>
      </c>
      <c r="M31" s="77" t="s">
        <v>692</v>
      </c>
    </row>
    <row r="32" spans="1:13">
      <c r="A32" s="76"/>
      <c r="B32" s="75" t="s">
        <v>612</v>
      </c>
      <c r="C32" s="77">
        <v>0</v>
      </c>
      <c r="D32" s="77">
        <v>0</v>
      </c>
      <c r="E32" s="77">
        <v>0</v>
      </c>
      <c r="F32" s="77">
        <v>0</v>
      </c>
      <c r="G32" s="77">
        <v>0</v>
      </c>
      <c r="H32" s="77">
        <v>0</v>
      </c>
      <c r="I32" s="77">
        <v>0</v>
      </c>
      <c r="J32" s="77">
        <v>0</v>
      </c>
      <c r="K32" s="77">
        <v>0</v>
      </c>
      <c r="L32" s="77" t="s">
        <v>691</v>
      </c>
      <c r="M32" s="77"/>
    </row>
    <row r="33" spans="1:13">
      <c r="A33" s="76"/>
      <c r="B33" s="75" t="s">
        <v>610</v>
      </c>
      <c r="C33" s="77">
        <v>5.7</v>
      </c>
      <c r="D33" s="77">
        <v>5.71</v>
      </c>
      <c r="E33" s="77">
        <v>6.13</v>
      </c>
      <c r="F33" s="77">
        <v>6.25</v>
      </c>
      <c r="G33" s="77">
        <v>5.86</v>
      </c>
      <c r="H33" s="77">
        <v>5.09</v>
      </c>
      <c r="I33" s="77">
        <v>6.09</v>
      </c>
      <c r="J33" s="77">
        <v>5.75</v>
      </c>
      <c r="K33" s="77">
        <v>6.64</v>
      </c>
      <c r="L33" s="77" t="s">
        <v>629</v>
      </c>
      <c r="M33" s="77"/>
    </row>
    <row r="34" spans="1:13">
      <c r="A34" s="76"/>
      <c r="B34" s="75" t="s">
        <v>609</v>
      </c>
      <c r="C34" s="77">
        <v>22600</v>
      </c>
      <c r="D34" s="77">
        <v>21900</v>
      </c>
      <c r="E34" s="77">
        <v>21300</v>
      </c>
      <c r="F34" s="77">
        <v>20600</v>
      </c>
      <c r="G34" s="77">
        <v>19900</v>
      </c>
      <c r="H34" s="77">
        <v>21900</v>
      </c>
      <c r="I34" s="77">
        <v>21900</v>
      </c>
      <c r="J34" s="77">
        <v>19900</v>
      </c>
      <c r="K34" s="77">
        <v>19900</v>
      </c>
      <c r="L34" s="77" t="s">
        <v>690</v>
      </c>
      <c r="M34" s="77" t="s">
        <v>689</v>
      </c>
    </row>
    <row r="35" spans="1:13">
      <c r="A35" s="76" t="s">
        <v>608</v>
      </c>
      <c r="C35" s="77"/>
      <c r="D35" s="77"/>
      <c r="E35" s="77"/>
      <c r="F35" s="77"/>
      <c r="G35" s="77"/>
      <c r="H35" s="77"/>
      <c r="I35" s="77"/>
      <c r="J35" s="77"/>
      <c r="K35" s="77"/>
      <c r="L35" s="77"/>
      <c r="M35" s="77"/>
    </row>
    <row r="36" spans="1:13">
      <c r="A36" s="76"/>
      <c r="B36" s="75" t="s">
        <v>688</v>
      </c>
      <c r="C36" s="77">
        <v>4</v>
      </c>
      <c r="D36" s="77">
        <v>4</v>
      </c>
      <c r="E36" s="77">
        <v>4</v>
      </c>
      <c r="F36" s="77">
        <v>4</v>
      </c>
      <c r="G36" s="77">
        <v>4</v>
      </c>
      <c r="H36" s="77">
        <v>3</v>
      </c>
      <c r="I36" s="77">
        <v>2</v>
      </c>
      <c r="J36" s="77">
        <v>3</v>
      </c>
      <c r="K36" s="77">
        <v>2</v>
      </c>
      <c r="L36" s="77" t="s">
        <v>596</v>
      </c>
      <c r="M36" s="77" t="s">
        <v>679</v>
      </c>
    </row>
    <row r="37" spans="1:13">
      <c r="A37" s="76"/>
      <c r="B37" s="75" t="s">
        <v>687</v>
      </c>
      <c r="C37" s="77">
        <v>2</v>
      </c>
      <c r="D37" s="77">
        <v>2</v>
      </c>
      <c r="E37" s="77">
        <v>2</v>
      </c>
      <c r="F37" s="77">
        <v>2</v>
      </c>
      <c r="G37" s="77">
        <v>2</v>
      </c>
      <c r="H37" s="77">
        <v>3</v>
      </c>
      <c r="I37" s="77">
        <v>1</v>
      </c>
      <c r="J37" s="77">
        <v>3</v>
      </c>
      <c r="K37" s="77">
        <v>1</v>
      </c>
      <c r="L37" s="77" t="s">
        <v>686</v>
      </c>
      <c r="M37" s="77" t="s">
        <v>679</v>
      </c>
    </row>
    <row r="38" spans="1:13">
      <c r="A38" s="79"/>
      <c r="B38" s="79" t="s">
        <v>685</v>
      </c>
      <c r="C38" s="78">
        <v>5.68</v>
      </c>
      <c r="D38" s="78">
        <v>5.7913730000000001</v>
      </c>
      <c r="E38" s="78">
        <v>5.9027450000000004</v>
      </c>
      <c r="F38" s="78">
        <v>6.1254900000000001</v>
      </c>
      <c r="G38" s="78">
        <v>6.2368629999999996</v>
      </c>
      <c r="H38" s="78">
        <v>5.7913730000000001</v>
      </c>
      <c r="I38" s="78">
        <v>5.7913730000000001</v>
      </c>
      <c r="J38" s="78">
        <v>6.2368629999999996</v>
      </c>
      <c r="K38" s="78">
        <v>6.2368629999999996</v>
      </c>
      <c r="L38" s="77" t="s">
        <v>684</v>
      </c>
      <c r="M38" s="77"/>
    </row>
    <row r="39" spans="1:13">
      <c r="A39" s="76"/>
      <c r="B39" s="75" t="s">
        <v>683</v>
      </c>
      <c r="C39" s="77">
        <v>2.0099999999999998</v>
      </c>
      <c r="D39" s="77">
        <v>1.96</v>
      </c>
      <c r="E39" s="77">
        <v>1.92</v>
      </c>
      <c r="F39" s="77">
        <v>1.84</v>
      </c>
      <c r="G39" s="77">
        <v>1.8</v>
      </c>
      <c r="H39" s="77">
        <v>3.31</v>
      </c>
      <c r="I39" s="77">
        <v>0.74</v>
      </c>
      <c r="J39" s="77">
        <v>3.03</v>
      </c>
      <c r="K39" s="77">
        <v>0.67</v>
      </c>
      <c r="L39" s="77" t="s">
        <v>592</v>
      </c>
      <c r="M39" s="77" t="s">
        <v>679</v>
      </c>
    </row>
    <row r="40" spans="1:13">
      <c r="A40" s="76"/>
      <c r="B40" s="75" t="s">
        <v>682</v>
      </c>
      <c r="C40" s="77">
        <v>9.41</v>
      </c>
      <c r="D40" s="77">
        <v>9.41</v>
      </c>
      <c r="E40" s="77">
        <v>9.41</v>
      </c>
      <c r="F40" s="77">
        <v>9.41</v>
      </c>
      <c r="G40" s="77">
        <v>9.41</v>
      </c>
      <c r="H40" s="77">
        <v>15.88</v>
      </c>
      <c r="I40" s="77">
        <v>3.53</v>
      </c>
      <c r="J40" s="77">
        <v>15.88</v>
      </c>
      <c r="K40" s="77">
        <v>3.53</v>
      </c>
      <c r="L40" s="77" t="s">
        <v>681</v>
      </c>
      <c r="M40" s="77" t="s">
        <v>679</v>
      </c>
    </row>
    <row r="41" spans="1:13">
      <c r="A41" s="76"/>
      <c r="B41" s="75" t="s">
        <v>680</v>
      </c>
      <c r="C41" s="77">
        <v>1200</v>
      </c>
      <c r="D41" s="77">
        <v>1200</v>
      </c>
      <c r="E41" s="77">
        <v>1200</v>
      </c>
      <c r="F41" s="77">
        <v>1200</v>
      </c>
      <c r="G41" s="77">
        <v>1200</v>
      </c>
      <c r="H41" s="77">
        <v>1200</v>
      </c>
      <c r="I41" s="77">
        <v>1200</v>
      </c>
      <c r="J41" s="77">
        <v>1200</v>
      </c>
      <c r="K41" s="77">
        <v>1200</v>
      </c>
      <c r="L41" s="77"/>
      <c r="M41" s="77" t="s">
        <v>679</v>
      </c>
    </row>
    <row r="42" spans="1:13">
      <c r="A42" s="76"/>
    </row>
    <row r="43" spans="1:13">
      <c r="A43" s="76"/>
    </row>
    <row r="44" spans="1:13">
      <c r="A44" s="76" t="s">
        <v>590</v>
      </c>
    </row>
    <row r="45" spans="1:13">
      <c r="A45" s="76"/>
      <c r="B45" s="75" t="s">
        <v>940</v>
      </c>
    </row>
    <row r="46" spans="1:13">
      <c r="A46" s="76"/>
      <c r="B46" s="75" t="s">
        <v>677</v>
      </c>
    </row>
    <row r="47" spans="1:13">
      <c r="A47" s="76"/>
      <c r="B47" s="75" t="s">
        <v>676</v>
      </c>
    </row>
    <row r="48" spans="1:13">
      <c r="A48" s="76"/>
      <c r="B48" s="75" t="s">
        <v>675</v>
      </c>
    </row>
    <row r="49" spans="1:2">
      <c r="A49" s="76"/>
      <c r="B49" s="75" t="s">
        <v>674</v>
      </c>
    </row>
    <row r="50" spans="1:2">
      <c r="A50" s="76"/>
      <c r="B50" s="75" t="s">
        <v>673</v>
      </c>
    </row>
    <row r="51" spans="1:2">
      <c r="A51" s="76"/>
      <c r="B51" s="75" t="s">
        <v>672</v>
      </c>
    </row>
    <row r="52" spans="1:2">
      <c r="A52" s="76"/>
      <c r="B52" s="75" t="s">
        <v>671</v>
      </c>
    </row>
    <row r="53" spans="1:2">
      <c r="A53" s="76"/>
      <c r="B53" s="75" t="s">
        <v>670</v>
      </c>
    </row>
    <row r="54" spans="1:2">
      <c r="A54" s="76"/>
      <c r="B54" s="75" t="s">
        <v>669</v>
      </c>
    </row>
    <row r="55" spans="1:2">
      <c r="A55" s="76"/>
      <c r="B55" s="75" t="s">
        <v>668</v>
      </c>
    </row>
    <row r="56" spans="1:2">
      <c r="A56" s="76"/>
      <c r="B56" s="75" t="s">
        <v>667</v>
      </c>
    </row>
    <row r="57" spans="1:2">
      <c r="A57" s="76"/>
      <c r="B57" s="75" t="s">
        <v>666</v>
      </c>
    </row>
    <row r="58" spans="1:2">
      <c r="A58" s="76"/>
      <c r="B58" s="75" t="s">
        <v>665</v>
      </c>
    </row>
    <row r="59" spans="1:2">
      <c r="A59" s="76"/>
      <c r="B59" s="75" t="s">
        <v>570</v>
      </c>
    </row>
    <row r="60" spans="1:2">
      <c r="A60" s="76"/>
      <c r="B60" s="75" t="s">
        <v>569</v>
      </c>
    </row>
    <row r="61" spans="1:2">
      <c r="A61" s="76"/>
    </row>
    <row r="62" spans="1:2">
      <c r="A62" s="76" t="s">
        <v>568</v>
      </c>
    </row>
    <row r="63" spans="1:2">
      <c r="A63" s="76"/>
      <c r="B63" s="75" t="s">
        <v>664</v>
      </c>
    </row>
    <row r="64" spans="1:2">
      <c r="A64" s="76"/>
      <c r="B64" s="75" t="s">
        <v>663</v>
      </c>
    </row>
    <row r="65" spans="1:2">
      <c r="A65" s="76"/>
      <c r="B65" s="75" t="s">
        <v>662</v>
      </c>
    </row>
    <row r="66" spans="1:2">
      <c r="A66" s="76"/>
      <c r="B66" s="75" t="s">
        <v>661</v>
      </c>
    </row>
    <row r="67" spans="1:2">
      <c r="A67" s="76"/>
      <c r="B67" s="75" t="s">
        <v>660</v>
      </c>
    </row>
    <row r="68" spans="1:2">
      <c r="A68" s="76"/>
      <c r="B68" s="75" t="s">
        <v>659</v>
      </c>
    </row>
    <row r="69" spans="1:2">
      <c r="A69" s="76"/>
      <c r="B69" s="75" t="s">
        <v>658</v>
      </c>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930</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12</v>
      </c>
      <c r="D6" s="77">
        <v>12</v>
      </c>
      <c r="E6" s="77">
        <v>12</v>
      </c>
      <c r="F6" s="77">
        <v>12</v>
      </c>
      <c r="G6" s="77">
        <v>12</v>
      </c>
      <c r="H6" s="77">
        <v>20</v>
      </c>
      <c r="I6" s="77">
        <v>12</v>
      </c>
      <c r="J6" s="77">
        <v>30</v>
      </c>
      <c r="K6" s="77" t="s">
        <v>928</v>
      </c>
      <c r="L6" s="77" t="s">
        <v>929</v>
      </c>
    </row>
    <row r="7" spans="1:12">
      <c r="A7" s="79"/>
      <c r="B7" s="79" t="s">
        <v>644</v>
      </c>
      <c r="C7" s="78">
        <v>1.7</v>
      </c>
      <c r="D7" s="78">
        <v>1.71</v>
      </c>
      <c r="E7" s="78">
        <v>1.73</v>
      </c>
      <c r="F7" s="78">
        <v>1.75</v>
      </c>
      <c r="G7" s="78">
        <v>1.7</v>
      </c>
      <c r="H7" s="78">
        <v>1.8</v>
      </c>
      <c r="I7" s="78">
        <v>1.7</v>
      </c>
      <c r="J7" s="78">
        <v>1.8</v>
      </c>
      <c r="K7" s="77" t="s">
        <v>598</v>
      </c>
      <c r="L7" s="77" t="s">
        <v>591</v>
      </c>
    </row>
    <row r="8" spans="1:12">
      <c r="A8" s="79"/>
      <c r="B8" s="79" t="s">
        <v>743</v>
      </c>
      <c r="C8" s="78"/>
      <c r="D8" s="78"/>
      <c r="E8" s="78"/>
      <c r="F8" s="78"/>
      <c r="G8" s="78"/>
      <c r="H8" s="78"/>
      <c r="I8" s="78"/>
      <c r="J8" s="78"/>
      <c r="K8" s="77"/>
      <c r="L8" s="77"/>
    </row>
    <row r="9" spans="1:12">
      <c r="A9" s="79"/>
      <c r="B9" s="79" t="s">
        <v>642</v>
      </c>
      <c r="C9" s="78">
        <v>0.01</v>
      </c>
      <c r="D9" s="78">
        <v>0.01</v>
      </c>
      <c r="E9" s="78">
        <v>0.01</v>
      </c>
      <c r="F9" s="78">
        <v>0.01</v>
      </c>
      <c r="G9" s="78">
        <v>0.01</v>
      </c>
      <c r="H9" s="78">
        <v>0.03</v>
      </c>
      <c r="I9" s="78">
        <v>0.01</v>
      </c>
      <c r="J9" s="78">
        <v>0.03</v>
      </c>
      <c r="K9" s="77" t="s">
        <v>741</v>
      </c>
      <c r="L9" s="77" t="s">
        <v>701</v>
      </c>
    </row>
    <row r="10" spans="1:12">
      <c r="A10" s="79"/>
      <c r="B10" s="79" t="s">
        <v>641</v>
      </c>
      <c r="C10" s="78">
        <v>0</v>
      </c>
      <c r="D10" s="78">
        <v>0</v>
      </c>
      <c r="E10" s="78">
        <v>0</v>
      </c>
      <c r="F10" s="78">
        <v>0</v>
      </c>
      <c r="G10" s="78">
        <v>0</v>
      </c>
      <c r="H10" s="78">
        <v>0.01</v>
      </c>
      <c r="I10" s="78">
        <v>0</v>
      </c>
      <c r="J10" s="78">
        <v>0.01</v>
      </c>
      <c r="K10" s="77" t="s">
        <v>740</v>
      </c>
      <c r="L10" s="77"/>
    </row>
    <row r="11" spans="1:12">
      <c r="A11" s="76"/>
      <c r="B11" s="75" t="s">
        <v>707</v>
      </c>
      <c r="C11" s="77">
        <v>0</v>
      </c>
      <c r="D11" s="77">
        <v>0</v>
      </c>
      <c r="E11" s="77">
        <v>0</v>
      </c>
      <c r="F11" s="77">
        <v>0</v>
      </c>
      <c r="G11" s="77">
        <v>0</v>
      </c>
      <c r="H11" s="77">
        <v>1</v>
      </c>
      <c r="I11" s="77">
        <v>0</v>
      </c>
      <c r="J11" s="77">
        <v>1</v>
      </c>
      <c r="K11" s="77" t="s">
        <v>705</v>
      </c>
      <c r="L11" s="77"/>
    </row>
    <row r="12" spans="1:12">
      <c r="A12" s="76"/>
      <c r="B12" s="75" t="s">
        <v>639</v>
      </c>
      <c r="C12" s="77">
        <v>25</v>
      </c>
      <c r="D12" s="77">
        <v>25</v>
      </c>
      <c r="E12" s="77">
        <v>25</v>
      </c>
      <c r="F12" s="77">
        <v>25</v>
      </c>
      <c r="G12" s="77">
        <v>15</v>
      </c>
      <c r="H12" s="77">
        <v>30</v>
      </c>
      <c r="I12" s="77">
        <v>15</v>
      </c>
      <c r="J12" s="77">
        <v>30</v>
      </c>
      <c r="K12" s="77"/>
      <c r="L12" s="77" t="s">
        <v>701</v>
      </c>
    </row>
    <row r="13" spans="1:12">
      <c r="A13" s="76"/>
      <c r="B13" s="75" t="s">
        <v>636</v>
      </c>
      <c r="C13" s="77">
        <v>0.5</v>
      </c>
      <c r="D13" s="77">
        <v>0.5</v>
      </c>
      <c r="E13" s="77">
        <v>0.5</v>
      </c>
      <c r="F13" s="77">
        <v>0.5</v>
      </c>
      <c r="G13" s="77">
        <v>0.3</v>
      </c>
      <c r="H13" s="77">
        <v>0.7</v>
      </c>
      <c r="I13" s="77">
        <v>0.3</v>
      </c>
      <c r="J13" s="77">
        <v>0.7</v>
      </c>
      <c r="K13" s="77"/>
      <c r="L13" s="77"/>
    </row>
    <row r="14" spans="1:12">
      <c r="A14" s="76"/>
      <c r="B14" s="75" t="s">
        <v>706</v>
      </c>
      <c r="C14" s="77">
        <v>0.01</v>
      </c>
      <c r="D14" s="77">
        <v>0.01</v>
      </c>
      <c r="E14" s="77">
        <v>0</v>
      </c>
      <c r="F14" s="77">
        <v>0</v>
      </c>
      <c r="G14" s="77">
        <v>0</v>
      </c>
      <c r="H14" s="77">
        <v>0.01</v>
      </c>
      <c r="I14" s="77">
        <v>0</v>
      </c>
      <c r="J14" s="77">
        <v>0.01</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c r="D17" s="78"/>
      <c r="E17" s="78"/>
      <c r="F17" s="78"/>
      <c r="G17" s="78"/>
      <c r="H17" s="78"/>
      <c r="I17" s="78"/>
      <c r="J17" s="78"/>
      <c r="K17" s="77"/>
      <c r="L17" s="77"/>
    </row>
    <row r="18" spans="1:12">
      <c r="A18" s="79"/>
      <c r="B18" s="79" t="s">
        <v>630</v>
      </c>
      <c r="C18" s="78">
        <v>0.1</v>
      </c>
      <c r="D18" s="78">
        <v>0.1</v>
      </c>
      <c r="E18" s="78">
        <v>0.1</v>
      </c>
      <c r="F18" s="78">
        <v>0.1</v>
      </c>
      <c r="G18" s="78">
        <v>0.1</v>
      </c>
      <c r="H18" s="78">
        <v>0.1</v>
      </c>
      <c r="I18" s="78">
        <v>0.1</v>
      </c>
      <c r="J18" s="78">
        <v>0.1</v>
      </c>
      <c r="K18" s="77"/>
      <c r="L18" s="77"/>
    </row>
    <row r="19" spans="1:12">
      <c r="A19" s="76"/>
      <c r="B19" s="75" t="s">
        <v>628</v>
      </c>
      <c r="C19" s="77">
        <v>0</v>
      </c>
      <c r="D19" s="77">
        <v>0</v>
      </c>
      <c r="E19" s="77">
        <v>0</v>
      </c>
      <c r="F19" s="77">
        <v>0</v>
      </c>
      <c r="G19" s="77">
        <v>0</v>
      </c>
      <c r="H19" s="77">
        <v>1</v>
      </c>
      <c r="I19" s="77">
        <v>0</v>
      </c>
      <c r="J19" s="77">
        <v>1</v>
      </c>
      <c r="K19" s="77"/>
      <c r="L19" s="77"/>
    </row>
    <row r="20" spans="1:12">
      <c r="A20" s="76"/>
      <c r="B20" s="75" t="s">
        <v>627</v>
      </c>
      <c r="C20" s="77">
        <v>0.5</v>
      </c>
      <c r="D20" s="77">
        <v>0.5</v>
      </c>
      <c r="E20" s="77">
        <v>0.5</v>
      </c>
      <c r="F20" s="77">
        <v>0.5</v>
      </c>
      <c r="G20" s="77">
        <v>0.25</v>
      </c>
      <c r="H20" s="77">
        <v>2</v>
      </c>
      <c r="I20" s="77">
        <v>0.25</v>
      </c>
      <c r="J20" s="77">
        <v>2</v>
      </c>
      <c r="K20" s="77"/>
      <c r="L20" s="77"/>
    </row>
    <row r="21" spans="1:12">
      <c r="A21" s="76" t="s">
        <v>626</v>
      </c>
      <c r="C21" s="77"/>
      <c r="D21" s="77"/>
      <c r="E21" s="77"/>
      <c r="F21" s="77"/>
      <c r="G21" s="77"/>
      <c r="H21" s="77"/>
      <c r="I21" s="77"/>
      <c r="J21" s="77"/>
      <c r="K21" s="77"/>
      <c r="L21" s="77"/>
    </row>
    <row r="22" spans="1:12">
      <c r="A22" s="76"/>
      <c r="B22" s="75" t="s">
        <v>625</v>
      </c>
      <c r="C22" s="77">
        <v>0</v>
      </c>
      <c r="D22" s="77">
        <v>0</v>
      </c>
      <c r="E22" s="77">
        <v>0</v>
      </c>
      <c r="F22" s="77">
        <v>0</v>
      </c>
      <c r="G22" s="77">
        <v>0</v>
      </c>
      <c r="H22" s="77">
        <v>0</v>
      </c>
      <c r="I22" s="77">
        <v>0</v>
      </c>
      <c r="J22" s="77">
        <v>0</v>
      </c>
      <c r="K22" s="77"/>
      <c r="L22" s="77"/>
    </row>
    <row r="23" spans="1:12">
      <c r="A23" s="76"/>
      <c r="B23" s="75" t="s">
        <v>624</v>
      </c>
      <c r="C23" s="77">
        <v>0</v>
      </c>
      <c r="D23" s="77">
        <v>0</v>
      </c>
      <c r="E23" s="77">
        <v>0</v>
      </c>
      <c r="F23" s="77">
        <v>0</v>
      </c>
      <c r="G23" s="77">
        <v>0</v>
      </c>
      <c r="H23" s="77">
        <v>0</v>
      </c>
      <c r="I23" s="77">
        <v>0</v>
      </c>
      <c r="J23" s="77">
        <v>0</v>
      </c>
      <c r="K23" s="77"/>
      <c r="L23" s="77"/>
    </row>
    <row r="24" spans="1:12">
      <c r="A24" s="76"/>
      <c r="B24" s="75" t="s">
        <v>623</v>
      </c>
      <c r="C24" s="77">
        <v>0</v>
      </c>
      <c r="D24" s="77">
        <v>0</v>
      </c>
      <c r="E24" s="77">
        <v>0</v>
      </c>
      <c r="F24" s="77">
        <v>0</v>
      </c>
      <c r="G24" s="77">
        <v>0</v>
      </c>
      <c r="H24" s="77">
        <v>0</v>
      </c>
      <c r="I24" s="77">
        <v>0</v>
      </c>
      <c r="J24" s="77">
        <v>0</v>
      </c>
      <c r="K24" s="77"/>
      <c r="L24" s="77"/>
    </row>
    <row r="25" spans="1:12">
      <c r="A25" s="76"/>
      <c r="B25" s="75" t="s">
        <v>622</v>
      </c>
      <c r="C25" s="77">
        <v>0</v>
      </c>
      <c r="D25" s="77">
        <v>0</v>
      </c>
      <c r="E25" s="77">
        <v>0</v>
      </c>
      <c r="F25" s="77">
        <v>0</v>
      </c>
      <c r="G25" s="77">
        <v>0</v>
      </c>
      <c r="H25" s="77">
        <v>0</v>
      </c>
      <c r="I25" s="77">
        <v>0</v>
      </c>
      <c r="J25" s="77">
        <v>0</v>
      </c>
      <c r="K25" s="77"/>
      <c r="L25" s="77"/>
    </row>
    <row r="26" spans="1:12">
      <c r="A26" s="76" t="s">
        <v>621</v>
      </c>
      <c r="C26" s="77"/>
      <c r="D26" s="77"/>
      <c r="E26" s="77"/>
      <c r="F26" s="77"/>
      <c r="G26" s="77"/>
      <c r="H26" s="77"/>
      <c r="I26" s="77"/>
      <c r="J26" s="77"/>
      <c r="K26" s="77"/>
      <c r="L26" s="77"/>
    </row>
    <row r="27" spans="1:12">
      <c r="A27" s="76"/>
      <c r="B27" s="75" t="s">
        <v>620</v>
      </c>
      <c r="C27" s="77">
        <v>0.6</v>
      </c>
      <c r="D27" s="77">
        <v>0.56000000000000005</v>
      </c>
      <c r="E27" s="77">
        <v>0.51</v>
      </c>
      <c r="F27" s="77">
        <v>0.46</v>
      </c>
      <c r="G27" s="77">
        <v>0.4</v>
      </c>
      <c r="H27" s="77">
        <v>0.8</v>
      </c>
      <c r="I27" s="77">
        <v>0.4</v>
      </c>
      <c r="J27" s="77">
        <v>0.8</v>
      </c>
      <c r="K27" s="77" t="s">
        <v>928</v>
      </c>
      <c r="L27" s="77" t="s">
        <v>701</v>
      </c>
    </row>
    <row r="28" spans="1:12">
      <c r="A28" s="76"/>
      <c r="B28" s="75" t="s">
        <v>617</v>
      </c>
      <c r="C28" s="77">
        <v>50</v>
      </c>
      <c r="D28" s="77">
        <v>50</v>
      </c>
      <c r="E28" s="77">
        <v>50</v>
      </c>
      <c r="F28" s="77">
        <v>50</v>
      </c>
      <c r="G28" s="77">
        <v>30</v>
      </c>
      <c r="H28" s="77">
        <v>70</v>
      </c>
      <c r="I28" s="77">
        <v>30</v>
      </c>
      <c r="J28" s="77">
        <v>70</v>
      </c>
      <c r="K28" s="77"/>
      <c r="L28" s="77" t="s">
        <v>701</v>
      </c>
    </row>
    <row r="29" spans="1:12">
      <c r="A29" s="76"/>
      <c r="B29" s="75" t="s">
        <v>616</v>
      </c>
      <c r="C29" s="77">
        <v>50</v>
      </c>
      <c r="D29" s="77">
        <v>50</v>
      </c>
      <c r="E29" s="77">
        <v>50</v>
      </c>
      <c r="F29" s="77">
        <v>50</v>
      </c>
      <c r="G29" s="77">
        <v>30</v>
      </c>
      <c r="H29" s="77">
        <v>70</v>
      </c>
      <c r="I29" s="77">
        <v>30</v>
      </c>
      <c r="J29" s="77">
        <v>70</v>
      </c>
      <c r="K29" s="77"/>
      <c r="L29" s="77" t="s">
        <v>701</v>
      </c>
    </row>
    <row r="30" spans="1:12">
      <c r="A30" s="76"/>
      <c r="B30" s="75" t="s">
        <v>613</v>
      </c>
      <c r="C30" s="77">
        <v>0.9</v>
      </c>
      <c r="D30" s="77">
        <v>0.98</v>
      </c>
      <c r="E30" s="77">
        <v>1.25</v>
      </c>
      <c r="F30" s="77">
        <v>1.43</v>
      </c>
      <c r="G30" s="77">
        <v>1</v>
      </c>
      <c r="H30" s="77">
        <v>2.5</v>
      </c>
      <c r="I30" s="77">
        <v>1.4</v>
      </c>
      <c r="J30" s="77">
        <v>0.3</v>
      </c>
      <c r="K30" s="77"/>
      <c r="L30" s="77"/>
    </row>
    <row r="31" spans="1:12">
      <c r="A31" s="76"/>
      <c r="B31" s="75" t="s">
        <v>612</v>
      </c>
      <c r="C31" s="77">
        <v>0.6</v>
      </c>
      <c r="D31" s="77">
        <v>0.7</v>
      </c>
      <c r="E31" s="77">
        <v>1</v>
      </c>
      <c r="F31" s="77">
        <v>1.2</v>
      </c>
      <c r="G31" s="77">
        <v>0.7</v>
      </c>
      <c r="H31" s="77">
        <v>2.1</v>
      </c>
      <c r="I31" s="77">
        <v>1.2</v>
      </c>
      <c r="J31" s="77">
        <v>0</v>
      </c>
      <c r="K31" s="77" t="s">
        <v>741</v>
      </c>
      <c r="L31" s="77"/>
    </row>
    <row r="32" spans="1:12">
      <c r="A32" s="76"/>
      <c r="B32" s="75" t="s">
        <v>610</v>
      </c>
      <c r="C32" s="77">
        <v>0.3</v>
      </c>
      <c r="D32" s="77">
        <v>0.28000000000000003</v>
      </c>
      <c r="E32" s="77">
        <v>0.25</v>
      </c>
      <c r="F32" s="77">
        <v>0.23</v>
      </c>
      <c r="G32" s="77">
        <v>0.3</v>
      </c>
      <c r="H32" s="77">
        <v>0.4</v>
      </c>
      <c r="I32" s="77">
        <v>0.2</v>
      </c>
      <c r="J32" s="77">
        <v>0.3</v>
      </c>
      <c r="K32" s="77"/>
      <c r="L32" s="77" t="s">
        <v>701</v>
      </c>
    </row>
    <row r="33" spans="1:12">
      <c r="A33" s="76"/>
      <c r="B33" s="75" t="s">
        <v>609</v>
      </c>
      <c r="C33" s="77">
        <v>2000</v>
      </c>
      <c r="D33" s="77">
        <v>2000</v>
      </c>
      <c r="E33" s="77">
        <v>2000</v>
      </c>
      <c r="F33" s="77">
        <v>2000</v>
      </c>
      <c r="G33" s="77">
        <v>1000</v>
      </c>
      <c r="H33" s="77">
        <v>3000</v>
      </c>
      <c r="I33" s="77">
        <v>1000</v>
      </c>
      <c r="J33" s="77">
        <v>3000</v>
      </c>
      <c r="K33" s="77"/>
      <c r="L33" s="77" t="s">
        <v>701</v>
      </c>
    </row>
    <row r="34" spans="1:12">
      <c r="A34" s="76"/>
    </row>
    <row r="35" spans="1:12">
      <c r="A35" s="76"/>
    </row>
    <row r="36" spans="1:12">
      <c r="A36" s="76" t="s">
        <v>590</v>
      </c>
    </row>
    <row r="37" spans="1:12">
      <c r="A37" s="76"/>
      <c r="B37" s="75" t="s">
        <v>927</v>
      </c>
    </row>
    <row r="38" spans="1:12">
      <c r="A38" s="76"/>
      <c r="B38" s="75" t="s">
        <v>926</v>
      </c>
    </row>
    <row r="39" spans="1:12">
      <c r="A39" s="76"/>
      <c r="B39" s="75" t="s">
        <v>925</v>
      </c>
    </row>
    <row r="40" spans="1:12">
      <c r="A40" s="76"/>
      <c r="B40" s="75" t="s">
        <v>924</v>
      </c>
    </row>
    <row r="41" spans="1:12">
      <c r="A41" s="76"/>
      <c r="B41" s="75" t="s">
        <v>923</v>
      </c>
    </row>
    <row r="42" spans="1:12">
      <c r="A42" s="76"/>
      <c r="B42" s="75" t="s">
        <v>922</v>
      </c>
    </row>
    <row r="43" spans="1:12">
      <c r="A43" s="76"/>
      <c r="B43" s="75" t="s">
        <v>570</v>
      </c>
    </row>
    <row r="44" spans="1:12">
      <c r="A44" s="76"/>
      <c r="B44" s="75" t="s">
        <v>569</v>
      </c>
    </row>
    <row r="45" spans="1:12">
      <c r="A45" s="76"/>
    </row>
    <row r="46" spans="1:12">
      <c r="A46" s="76" t="s">
        <v>568</v>
      </c>
    </row>
    <row r="47" spans="1:12">
      <c r="A47" s="76"/>
      <c r="B47" s="75" t="s">
        <v>921</v>
      </c>
    </row>
    <row r="48" spans="1:12">
      <c r="A48" s="76"/>
      <c r="B48" s="75" t="s">
        <v>920</v>
      </c>
    </row>
    <row r="49" spans="1:2">
      <c r="A49" s="76"/>
      <c r="B49" s="75" t="s">
        <v>919</v>
      </c>
    </row>
    <row r="50" spans="1:2">
      <c r="A50" s="76"/>
    </row>
    <row r="51" spans="1:2">
      <c r="A51" s="76"/>
    </row>
    <row r="52" spans="1:2">
      <c r="A52" s="76"/>
    </row>
    <row r="53" spans="1:2">
      <c r="A53" s="76"/>
    </row>
    <row r="54" spans="1:2">
      <c r="A54" s="76"/>
    </row>
    <row r="55" spans="1:2">
      <c r="A55" s="76"/>
    </row>
    <row r="56" spans="1:2">
      <c r="A56" s="76"/>
    </row>
    <row r="57" spans="1:2">
      <c r="A57" s="76"/>
    </row>
    <row r="58" spans="1:2">
      <c r="A58" s="76"/>
    </row>
    <row r="59" spans="1:2">
      <c r="A59" s="76"/>
    </row>
    <row r="60" spans="1:2">
      <c r="A60" s="76"/>
    </row>
    <row r="61" spans="1:2">
      <c r="A61" s="76"/>
    </row>
    <row r="62" spans="1:2">
      <c r="A62" s="76"/>
    </row>
    <row r="63" spans="1:2">
      <c r="A63" s="76"/>
    </row>
    <row r="64" spans="1:2">
      <c r="A64" s="76"/>
    </row>
    <row r="65" spans="1:1">
      <c r="A65" s="76"/>
    </row>
    <row r="66" spans="1:1">
      <c r="A66" s="76"/>
    </row>
    <row r="67" spans="1:1">
      <c r="A67" s="76"/>
    </row>
    <row r="68" spans="1:1">
      <c r="A68" s="76"/>
    </row>
    <row r="69" spans="1:1">
      <c r="A69" s="76"/>
    </row>
    <row r="70" spans="1:1">
      <c r="A70" s="76"/>
    </row>
    <row r="71" spans="1:1">
      <c r="A71" s="76"/>
    </row>
    <row r="72" spans="1:1">
      <c r="A72" s="76"/>
    </row>
    <row r="73" spans="1:1">
      <c r="A73" s="76"/>
    </row>
    <row r="74" spans="1:1">
      <c r="A74" s="76"/>
    </row>
    <row r="75" spans="1:1">
      <c r="A75" s="76"/>
    </row>
    <row r="76" spans="1:1">
      <c r="A76" s="76"/>
    </row>
    <row r="77" spans="1:1">
      <c r="A77" s="76"/>
    </row>
    <row r="78" spans="1:1">
      <c r="A78" s="76"/>
    </row>
    <row r="79" spans="1:1">
      <c r="A79" s="76"/>
    </row>
    <row r="80" spans="1:1">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3">
      <c r="A1" s="82" t="s">
        <v>657</v>
      </c>
      <c r="B1" s="82"/>
      <c r="C1" s="186" t="s">
        <v>918</v>
      </c>
      <c r="D1" s="186"/>
      <c r="E1" s="186"/>
      <c r="F1" s="186"/>
      <c r="G1" s="186"/>
      <c r="H1" s="186"/>
      <c r="I1" s="186"/>
      <c r="J1" s="186"/>
      <c r="K1" s="186"/>
      <c r="L1" s="186"/>
      <c r="M1" s="186"/>
    </row>
    <row r="2" spans="1:13">
      <c r="A2" s="81" t="s">
        <v>655</v>
      </c>
      <c r="B2" s="81"/>
      <c r="C2" s="80">
        <v>2020</v>
      </c>
      <c r="D2" s="80">
        <v>2025</v>
      </c>
      <c r="E2" s="80">
        <v>2030</v>
      </c>
      <c r="F2" s="80">
        <v>2040</v>
      </c>
      <c r="G2" s="80">
        <v>2050</v>
      </c>
      <c r="H2" s="80">
        <v>2025</v>
      </c>
      <c r="I2" s="80">
        <v>2025</v>
      </c>
      <c r="J2" s="80">
        <v>2050</v>
      </c>
      <c r="K2" s="80">
        <v>2050</v>
      </c>
      <c r="L2" s="80" t="s">
        <v>654</v>
      </c>
      <c r="M2" s="80" t="s">
        <v>654</v>
      </c>
    </row>
    <row r="3" spans="1:13">
      <c r="A3" s="81" t="s">
        <v>653</v>
      </c>
      <c r="B3" s="81"/>
      <c r="C3" s="80" t="s">
        <v>652</v>
      </c>
      <c r="D3" s="80" t="s">
        <v>652</v>
      </c>
      <c r="E3" s="80" t="s">
        <v>652</v>
      </c>
      <c r="F3" s="80" t="s">
        <v>652</v>
      </c>
      <c r="G3" s="80" t="s">
        <v>652</v>
      </c>
      <c r="H3" s="80" t="s">
        <v>651</v>
      </c>
      <c r="I3" s="80" t="s">
        <v>650</v>
      </c>
      <c r="J3" s="80" t="s">
        <v>651</v>
      </c>
      <c r="K3" s="80" t="s">
        <v>650</v>
      </c>
      <c r="L3" s="80" t="s">
        <v>649</v>
      </c>
      <c r="M3" s="80" t="s">
        <v>648</v>
      </c>
    </row>
    <row r="4" spans="1:13">
      <c r="A4" s="81" t="s">
        <v>647</v>
      </c>
      <c r="B4" s="81" t="s">
        <v>646</v>
      </c>
      <c r="C4" s="80"/>
      <c r="D4" s="80"/>
      <c r="E4" s="80"/>
      <c r="F4" s="80"/>
      <c r="G4" s="80"/>
      <c r="H4" s="80"/>
      <c r="I4" s="80"/>
      <c r="J4" s="80"/>
      <c r="K4" s="80"/>
      <c r="L4" s="80"/>
      <c r="M4" s="80"/>
    </row>
    <row r="5" spans="1:13">
      <c r="A5" s="76" t="s">
        <v>645</v>
      </c>
      <c r="C5" s="77"/>
      <c r="D5" s="77"/>
      <c r="E5" s="77"/>
      <c r="F5" s="77"/>
      <c r="G5" s="77"/>
      <c r="H5" s="77"/>
      <c r="I5" s="77"/>
      <c r="J5" s="77"/>
      <c r="K5" s="77"/>
      <c r="L5" s="77"/>
      <c r="M5" s="77"/>
    </row>
    <row r="6" spans="1:13">
      <c r="A6" s="76"/>
      <c r="B6" s="75" t="s">
        <v>712</v>
      </c>
      <c r="C6" s="77">
        <v>10</v>
      </c>
      <c r="D6" s="77">
        <v>10</v>
      </c>
      <c r="E6" s="77">
        <v>10</v>
      </c>
      <c r="F6" s="77">
        <v>10</v>
      </c>
      <c r="G6" s="77">
        <v>10</v>
      </c>
      <c r="H6" s="77">
        <v>5</v>
      </c>
      <c r="I6" s="77">
        <v>20</v>
      </c>
      <c r="J6" s="77">
        <v>5</v>
      </c>
      <c r="K6" s="77">
        <v>20</v>
      </c>
      <c r="L6" s="77"/>
      <c r="M6" s="77"/>
    </row>
    <row r="7" spans="1:13">
      <c r="A7" s="79"/>
      <c r="B7" s="79" t="s">
        <v>644</v>
      </c>
      <c r="C7" s="78">
        <v>5.0999999999999996</v>
      </c>
      <c r="D7" s="78">
        <v>5.2</v>
      </c>
      <c r="E7" s="78">
        <v>5.3</v>
      </c>
      <c r="F7" s="78">
        <v>5.4</v>
      </c>
      <c r="G7" s="78">
        <v>5.5</v>
      </c>
      <c r="H7" s="78">
        <v>5</v>
      </c>
      <c r="I7" s="78">
        <v>5.3</v>
      </c>
      <c r="J7" s="78">
        <v>5.0999999999999996</v>
      </c>
      <c r="K7" s="78">
        <v>5.7</v>
      </c>
      <c r="L7" s="77" t="s">
        <v>917</v>
      </c>
      <c r="M7" s="77" t="s">
        <v>885</v>
      </c>
    </row>
    <row r="8" spans="1:13">
      <c r="A8" s="79"/>
      <c r="B8" s="79" t="s">
        <v>743</v>
      </c>
      <c r="C8" s="78">
        <v>5</v>
      </c>
      <c r="D8" s="78">
        <v>5.0999999999999996</v>
      </c>
      <c r="E8" s="78">
        <v>5.2</v>
      </c>
      <c r="F8" s="78">
        <v>5.3</v>
      </c>
      <c r="G8" s="78">
        <v>5.4</v>
      </c>
      <c r="H8" s="78">
        <v>4.9000000000000004</v>
      </c>
      <c r="I8" s="78">
        <v>5.2</v>
      </c>
      <c r="J8" s="78">
        <v>5</v>
      </c>
      <c r="K8" s="78">
        <v>5.6</v>
      </c>
      <c r="L8" s="77" t="s">
        <v>896</v>
      </c>
      <c r="M8" s="77" t="s">
        <v>885</v>
      </c>
    </row>
    <row r="9" spans="1:13">
      <c r="A9" s="79"/>
      <c r="B9" s="79" t="s">
        <v>642</v>
      </c>
      <c r="C9" s="78">
        <v>0.01</v>
      </c>
      <c r="D9" s="78">
        <v>0.01</v>
      </c>
      <c r="E9" s="78">
        <v>0.01</v>
      </c>
      <c r="F9" s="78">
        <v>0.01</v>
      </c>
      <c r="G9" s="78">
        <v>0.01</v>
      </c>
      <c r="H9" s="78">
        <v>0.01</v>
      </c>
      <c r="I9" s="78">
        <v>0.01</v>
      </c>
      <c r="J9" s="78">
        <v>0.01</v>
      </c>
      <c r="K9" s="78">
        <v>0.01</v>
      </c>
      <c r="L9" s="77" t="s">
        <v>705</v>
      </c>
      <c r="M9" s="77" t="s">
        <v>885</v>
      </c>
    </row>
    <row r="10" spans="1:13">
      <c r="A10" s="79"/>
      <c r="B10" s="79" t="s">
        <v>641</v>
      </c>
      <c r="C10" s="78">
        <v>0</v>
      </c>
      <c r="D10" s="78">
        <v>0</v>
      </c>
      <c r="E10" s="78">
        <v>0</v>
      </c>
      <c r="F10" s="78">
        <v>0</v>
      </c>
      <c r="G10" s="78">
        <v>0</v>
      </c>
      <c r="H10" s="78">
        <v>0</v>
      </c>
      <c r="I10" s="78">
        <v>0.05</v>
      </c>
      <c r="J10" s="78">
        <v>0</v>
      </c>
      <c r="K10" s="78">
        <v>0.05</v>
      </c>
      <c r="L10" s="77"/>
      <c r="M10" s="77" t="s">
        <v>885</v>
      </c>
    </row>
    <row r="11" spans="1:13">
      <c r="A11" s="76"/>
      <c r="B11" s="75" t="s">
        <v>707</v>
      </c>
      <c r="C11" s="77">
        <v>1</v>
      </c>
      <c r="D11" s="77">
        <v>1</v>
      </c>
      <c r="E11" s="77">
        <v>1</v>
      </c>
      <c r="F11" s="77">
        <v>1</v>
      </c>
      <c r="G11" s="77">
        <v>1</v>
      </c>
      <c r="H11" s="77">
        <v>0.5</v>
      </c>
      <c r="I11" s="77">
        <v>2</v>
      </c>
      <c r="J11" s="77">
        <v>0.5</v>
      </c>
      <c r="K11" s="77">
        <v>2</v>
      </c>
      <c r="L11" s="77"/>
      <c r="M11" s="77" t="s">
        <v>885</v>
      </c>
    </row>
    <row r="12" spans="1:13">
      <c r="A12" s="76"/>
      <c r="B12" s="75" t="s">
        <v>639</v>
      </c>
      <c r="C12" s="77">
        <v>25</v>
      </c>
      <c r="D12" s="77">
        <v>25</v>
      </c>
      <c r="E12" s="77">
        <v>25</v>
      </c>
      <c r="F12" s="77">
        <v>25</v>
      </c>
      <c r="G12" s="77">
        <v>25</v>
      </c>
      <c r="H12" s="77">
        <v>15</v>
      </c>
      <c r="I12" s="77">
        <v>40</v>
      </c>
      <c r="J12" s="77">
        <v>15</v>
      </c>
      <c r="K12" s="77">
        <v>40</v>
      </c>
      <c r="L12" s="77"/>
      <c r="M12" s="77" t="s">
        <v>894</v>
      </c>
    </row>
    <row r="13" spans="1:13">
      <c r="A13" s="76"/>
      <c r="B13" s="75" t="s">
        <v>636</v>
      </c>
      <c r="C13" s="77">
        <v>0.5</v>
      </c>
      <c r="D13" s="77">
        <v>0.5</v>
      </c>
      <c r="E13" s="77">
        <v>0.5</v>
      </c>
      <c r="F13" s="77">
        <v>0.5</v>
      </c>
      <c r="G13" s="77">
        <v>0.5</v>
      </c>
      <c r="H13" s="77">
        <v>0.3</v>
      </c>
      <c r="I13" s="77">
        <v>1</v>
      </c>
      <c r="J13" s="77">
        <v>0.3</v>
      </c>
      <c r="K13" s="77">
        <v>1</v>
      </c>
      <c r="L13" s="77" t="s">
        <v>916</v>
      </c>
      <c r="M13" s="77" t="s">
        <v>889</v>
      </c>
    </row>
    <row r="14" spans="1:13">
      <c r="A14" s="76"/>
      <c r="B14" s="75" t="s">
        <v>706</v>
      </c>
      <c r="C14" s="77">
        <v>0.03</v>
      </c>
      <c r="D14" s="77">
        <v>0.03</v>
      </c>
      <c r="E14" s="77">
        <v>0.03</v>
      </c>
      <c r="F14" s="77">
        <v>0.03</v>
      </c>
      <c r="G14" s="77">
        <v>0.03</v>
      </c>
      <c r="H14" s="77">
        <v>0.02</v>
      </c>
      <c r="I14" s="77">
        <v>0.06</v>
      </c>
      <c r="J14" s="77">
        <v>0.02</v>
      </c>
      <c r="K14" s="77">
        <v>0.06</v>
      </c>
      <c r="L14" s="77"/>
      <c r="M14" s="77" t="s">
        <v>893</v>
      </c>
    </row>
    <row r="15" spans="1:13">
      <c r="A15" s="76" t="s">
        <v>633</v>
      </c>
      <c r="C15" s="77"/>
      <c r="D15" s="77"/>
      <c r="E15" s="77"/>
      <c r="F15" s="77"/>
      <c r="G15" s="77"/>
      <c r="H15" s="77"/>
      <c r="I15" s="77"/>
      <c r="J15" s="77"/>
      <c r="K15" s="77"/>
      <c r="L15" s="77"/>
      <c r="M15" s="77"/>
    </row>
    <row r="16" spans="1:13">
      <c r="A16" s="79"/>
      <c r="B16" s="79" t="s">
        <v>632</v>
      </c>
      <c r="C16" s="78">
        <v>0.05</v>
      </c>
      <c r="D16" s="78">
        <v>0.05</v>
      </c>
      <c r="E16" s="78">
        <v>0.05</v>
      </c>
      <c r="F16" s="78">
        <v>0.05</v>
      </c>
      <c r="G16" s="78">
        <v>0.05</v>
      </c>
      <c r="H16" s="78">
        <v>0.05</v>
      </c>
      <c r="I16" s="78">
        <v>0.5</v>
      </c>
      <c r="J16" s="78">
        <v>0.05</v>
      </c>
      <c r="K16" s="78">
        <v>0.5</v>
      </c>
      <c r="L16" s="77" t="s">
        <v>773</v>
      </c>
      <c r="M16" s="77" t="s">
        <v>891</v>
      </c>
    </row>
    <row r="17" spans="1:13">
      <c r="A17" s="79"/>
      <c r="B17" s="79" t="s">
        <v>631</v>
      </c>
      <c r="C17" s="78">
        <v>0.1</v>
      </c>
      <c r="D17" s="78">
        <v>0.1</v>
      </c>
      <c r="E17" s="78">
        <v>0.1</v>
      </c>
      <c r="F17" s="78">
        <v>0.1</v>
      </c>
      <c r="G17" s="78">
        <v>0.1</v>
      </c>
      <c r="H17" s="78">
        <v>0.1</v>
      </c>
      <c r="I17" s="78">
        <v>1</v>
      </c>
      <c r="J17" s="78">
        <v>0.1</v>
      </c>
      <c r="K17" s="78">
        <v>1</v>
      </c>
      <c r="L17" s="77" t="s">
        <v>773</v>
      </c>
      <c r="M17" s="77" t="s">
        <v>891</v>
      </c>
    </row>
    <row r="18" spans="1:13">
      <c r="A18" s="79"/>
      <c r="B18" s="79" t="s">
        <v>630</v>
      </c>
      <c r="C18" s="78">
        <v>0.25</v>
      </c>
      <c r="D18" s="78">
        <v>0.25</v>
      </c>
      <c r="E18" s="78">
        <v>0.25</v>
      </c>
      <c r="F18" s="78">
        <v>0.25</v>
      </c>
      <c r="G18" s="78">
        <v>0.25</v>
      </c>
      <c r="H18" s="78">
        <v>0.1</v>
      </c>
      <c r="I18" s="78">
        <v>0.5</v>
      </c>
      <c r="J18" s="78">
        <v>0.1</v>
      </c>
      <c r="K18" s="78">
        <v>0.5</v>
      </c>
      <c r="L18" s="77" t="s">
        <v>915</v>
      </c>
      <c r="M18" s="77" t="s">
        <v>891</v>
      </c>
    </row>
    <row r="19" spans="1:13">
      <c r="A19" s="76"/>
      <c r="B19" s="75" t="s">
        <v>628</v>
      </c>
      <c r="C19" s="77">
        <v>0.1</v>
      </c>
      <c r="D19" s="77">
        <v>0.1</v>
      </c>
      <c r="E19" s="77">
        <v>0.1</v>
      </c>
      <c r="F19" s="77">
        <v>0.1</v>
      </c>
      <c r="G19" s="77">
        <v>0.1</v>
      </c>
      <c r="H19" s="77">
        <v>0.1</v>
      </c>
      <c r="I19" s="77">
        <v>0.2</v>
      </c>
      <c r="J19" s="77">
        <v>0.1</v>
      </c>
      <c r="K19" s="77">
        <v>0.2</v>
      </c>
      <c r="L19" s="77" t="s">
        <v>773</v>
      </c>
      <c r="M19" s="77" t="s">
        <v>889</v>
      </c>
    </row>
    <row r="20" spans="1:13">
      <c r="A20" s="76"/>
      <c r="B20" s="75" t="s">
        <v>627</v>
      </c>
      <c r="C20" s="77">
        <v>1</v>
      </c>
      <c r="D20" s="77">
        <v>1</v>
      </c>
      <c r="E20" s="77">
        <v>1</v>
      </c>
      <c r="F20" s="77">
        <v>1</v>
      </c>
      <c r="G20" s="77">
        <v>1</v>
      </c>
      <c r="H20" s="77">
        <v>0.2</v>
      </c>
      <c r="I20" s="77">
        <v>1</v>
      </c>
      <c r="J20" s="77">
        <v>0.2</v>
      </c>
      <c r="K20" s="77">
        <v>1</v>
      </c>
      <c r="L20" s="77" t="s">
        <v>914</v>
      </c>
      <c r="M20" s="77" t="s">
        <v>889</v>
      </c>
    </row>
    <row r="21" spans="1:13">
      <c r="A21" s="76" t="s">
        <v>626</v>
      </c>
      <c r="C21" s="77"/>
      <c r="D21" s="77"/>
      <c r="E21" s="77"/>
      <c r="F21" s="77"/>
      <c r="G21" s="77"/>
      <c r="H21" s="77"/>
      <c r="I21" s="77"/>
      <c r="J21" s="77"/>
      <c r="K21" s="77"/>
      <c r="L21" s="77"/>
      <c r="M21" s="77"/>
    </row>
    <row r="22" spans="1:13">
      <c r="A22" s="79"/>
      <c r="B22" s="79" t="s">
        <v>700</v>
      </c>
      <c r="C22" s="78"/>
      <c r="D22" s="78"/>
      <c r="E22" s="78"/>
      <c r="F22" s="78"/>
      <c r="G22" s="78"/>
      <c r="H22" s="78"/>
      <c r="I22" s="78"/>
      <c r="J22" s="78"/>
      <c r="K22" s="78"/>
      <c r="L22" s="77"/>
      <c r="M22" s="77"/>
    </row>
    <row r="23" spans="1:13">
      <c r="A23" s="76"/>
      <c r="B23" s="75" t="s">
        <v>624</v>
      </c>
      <c r="C23" s="77"/>
      <c r="D23" s="77"/>
      <c r="E23" s="77"/>
      <c r="F23" s="77"/>
      <c r="G23" s="77"/>
      <c r="H23" s="77"/>
      <c r="I23" s="77"/>
      <c r="J23" s="77"/>
      <c r="K23" s="77"/>
      <c r="L23" s="77"/>
      <c r="M23" s="77"/>
    </row>
    <row r="24" spans="1:13">
      <c r="A24" s="76"/>
      <c r="B24" s="75" t="s">
        <v>623</v>
      </c>
      <c r="C24" s="77"/>
      <c r="D24" s="77"/>
      <c r="E24" s="77"/>
      <c r="F24" s="77"/>
      <c r="G24" s="77"/>
      <c r="H24" s="77"/>
      <c r="I24" s="77"/>
      <c r="J24" s="77"/>
      <c r="K24" s="77"/>
      <c r="L24" s="77"/>
      <c r="M24" s="77"/>
    </row>
    <row r="25" spans="1:13">
      <c r="A25" s="76"/>
      <c r="B25" s="75" t="s">
        <v>622</v>
      </c>
      <c r="C25" s="77"/>
      <c r="D25" s="77"/>
      <c r="E25" s="77"/>
      <c r="F25" s="77"/>
      <c r="G25" s="77"/>
      <c r="H25" s="77"/>
      <c r="I25" s="77"/>
      <c r="J25" s="77"/>
      <c r="K25" s="77"/>
      <c r="L25" s="77"/>
      <c r="M25" s="77"/>
    </row>
    <row r="26" spans="1:13">
      <c r="A26" s="76"/>
      <c r="B26" s="75" t="s">
        <v>699</v>
      </c>
      <c r="C26" s="77"/>
      <c r="D26" s="77"/>
      <c r="E26" s="77"/>
      <c r="F26" s="77"/>
      <c r="G26" s="77"/>
      <c r="H26" s="77"/>
      <c r="I26" s="77"/>
      <c r="J26" s="77"/>
      <c r="K26" s="77"/>
      <c r="L26" s="77"/>
      <c r="M26" s="77"/>
    </row>
    <row r="27" spans="1:13">
      <c r="A27" s="76" t="s">
        <v>621</v>
      </c>
      <c r="C27" s="77"/>
      <c r="D27" s="77"/>
      <c r="E27" s="77"/>
      <c r="F27" s="77"/>
      <c r="G27" s="77"/>
      <c r="H27" s="77"/>
      <c r="I27" s="77"/>
      <c r="J27" s="77"/>
      <c r="K27" s="77"/>
      <c r="L27" s="77"/>
      <c r="M27" s="77"/>
    </row>
    <row r="28" spans="1:13">
      <c r="A28" s="76"/>
      <c r="B28" s="75" t="s">
        <v>620</v>
      </c>
      <c r="C28" s="77">
        <v>0.67</v>
      </c>
      <c r="D28" s="77">
        <v>0.67</v>
      </c>
      <c r="E28" s="77">
        <v>0.56999999999999995</v>
      </c>
      <c r="F28" s="77">
        <v>0.56999999999999995</v>
      </c>
      <c r="G28" s="77">
        <v>0.56999999999999995</v>
      </c>
      <c r="H28" s="77">
        <v>0.48</v>
      </c>
      <c r="I28" s="77">
        <v>0.95</v>
      </c>
      <c r="J28" s="77">
        <v>0.48</v>
      </c>
      <c r="K28" s="77">
        <v>0.95</v>
      </c>
      <c r="L28" s="77" t="s">
        <v>913</v>
      </c>
      <c r="M28" s="77" t="s">
        <v>885</v>
      </c>
    </row>
    <row r="29" spans="1:13">
      <c r="A29" s="76"/>
      <c r="B29" s="75" t="s">
        <v>617</v>
      </c>
      <c r="C29" s="77">
        <v>0.53</v>
      </c>
      <c r="D29" s="77">
        <v>0.53</v>
      </c>
      <c r="E29" s="77">
        <v>0.46</v>
      </c>
      <c r="F29" s="77">
        <v>0.46</v>
      </c>
      <c r="G29" s="77">
        <v>0.46</v>
      </c>
      <c r="H29" s="77">
        <v>0.38</v>
      </c>
      <c r="I29" s="77">
        <v>0.76</v>
      </c>
      <c r="J29" s="77">
        <v>0.38</v>
      </c>
      <c r="K29" s="77">
        <v>0.76</v>
      </c>
      <c r="L29" s="77" t="s">
        <v>592</v>
      </c>
      <c r="M29" s="77" t="s">
        <v>885</v>
      </c>
    </row>
    <row r="30" spans="1:13">
      <c r="A30" s="76"/>
      <c r="B30" s="75" t="s">
        <v>887</v>
      </c>
      <c r="C30" s="77">
        <v>0.01</v>
      </c>
      <c r="D30" s="77">
        <v>0.01</v>
      </c>
      <c r="E30" s="77">
        <v>0.01</v>
      </c>
      <c r="F30" s="77">
        <v>0.01</v>
      </c>
      <c r="G30" s="77">
        <v>0.01</v>
      </c>
      <c r="H30" s="77">
        <v>0.01</v>
      </c>
      <c r="I30" s="77">
        <v>0.1</v>
      </c>
      <c r="J30" s="77">
        <v>0.01</v>
      </c>
      <c r="K30" s="77">
        <v>0.1</v>
      </c>
      <c r="L30" s="77" t="s">
        <v>634</v>
      </c>
      <c r="M30" s="77" t="s">
        <v>885</v>
      </c>
    </row>
    <row r="31" spans="1:13">
      <c r="A31" s="76"/>
      <c r="B31" s="75" t="s">
        <v>616</v>
      </c>
      <c r="C31" s="77">
        <v>0.12</v>
      </c>
      <c r="D31" s="77">
        <v>0.12</v>
      </c>
      <c r="E31" s="77">
        <v>0.1</v>
      </c>
      <c r="F31" s="77">
        <v>0.1</v>
      </c>
      <c r="G31" s="77">
        <v>0.1</v>
      </c>
      <c r="H31" s="77">
        <v>0.09</v>
      </c>
      <c r="I31" s="77">
        <v>0.1</v>
      </c>
      <c r="J31" s="77">
        <v>0.09</v>
      </c>
      <c r="K31" s="77">
        <v>0.1</v>
      </c>
      <c r="L31" s="77" t="s">
        <v>592</v>
      </c>
      <c r="M31" s="77" t="s">
        <v>885</v>
      </c>
    </row>
    <row r="32" spans="1:13">
      <c r="A32" s="76"/>
      <c r="B32" s="75" t="s">
        <v>613</v>
      </c>
      <c r="C32" s="77">
        <v>1.69</v>
      </c>
      <c r="D32" s="77">
        <v>1.69</v>
      </c>
      <c r="E32" s="77">
        <v>2.0099999999999998</v>
      </c>
      <c r="F32" s="77">
        <v>2.09</v>
      </c>
      <c r="G32" s="77">
        <v>1.69</v>
      </c>
      <c r="H32" s="77">
        <v>1.19</v>
      </c>
      <c r="I32" s="77">
        <v>2.19</v>
      </c>
      <c r="J32" s="77">
        <v>1.69</v>
      </c>
      <c r="K32" s="77">
        <v>2.67</v>
      </c>
      <c r="L32" s="77"/>
      <c r="M32" s="77" t="s">
        <v>885</v>
      </c>
    </row>
    <row r="33" spans="1:13">
      <c r="A33" s="76"/>
      <c r="B33" s="75" t="s">
        <v>612</v>
      </c>
      <c r="C33" s="77">
        <v>0</v>
      </c>
      <c r="D33" s="77">
        <v>0</v>
      </c>
      <c r="E33" s="77">
        <v>0</v>
      </c>
      <c r="F33" s="77">
        <v>0</v>
      </c>
      <c r="G33" s="77">
        <v>0</v>
      </c>
      <c r="H33" s="77">
        <v>0</v>
      </c>
      <c r="I33" s="77">
        <v>0</v>
      </c>
      <c r="J33" s="77">
        <v>0</v>
      </c>
      <c r="K33" s="77">
        <v>0</v>
      </c>
      <c r="L33" s="77" t="s">
        <v>606</v>
      </c>
      <c r="M33" s="77" t="s">
        <v>885</v>
      </c>
    </row>
    <row r="34" spans="1:13">
      <c r="A34" s="76"/>
      <c r="B34" s="75" t="s">
        <v>610</v>
      </c>
      <c r="C34" s="77">
        <v>1.69</v>
      </c>
      <c r="D34" s="77">
        <v>1.69</v>
      </c>
      <c r="E34" s="77">
        <v>2.0099999999999998</v>
      </c>
      <c r="F34" s="77">
        <v>2.09</v>
      </c>
      <c r="G34" s="77">
        <v>1.69</v>
      </c>
      <c r="H34" s="77">
        <v>1.19</v>
      </c>
      <c r="I34" s="77">
        <v>2.19</v>
      </c>
      <c r="J34" s="77">
        <v>1.69</v>
      </c>
      <c r="K34" s="77">
        <v>2.67</v>
      </c>
      <c r="L34" s="77" t="s">
        <v>596</v>
      </c>
      <c r="M34" s="77" t="s">
        <v>885</v>
      </c>
    </row>
    <row r="35" spans="1:13">
      <c r="A35" s="76"/>
      <c r="B35" s="75" t="s">
        <v>609</v>
      </c>
      <c r="C35" s="77">
        <v>2000</v>
      </c>
      <c r="D35" s="77">
        <v>2000</v>
      </c>
      <c r="E35" s="77">
        <v>2000</v>
      </c>
      <c r="F35" s="77">
        <v>2000</v>
      </c>
      <c r="G35" s="77">
        <v>2000</v>
      </c>
      <c r="H35" s="77">
        <v>1000</v>
      </c>
      <c r="I35" s="77">
        <v>3000</v>
      </c>
      <c r="J35" s="77">
        <v>1000</v>
      </c>
      <c r="K35" s="77">
        <v>5000</v>
      </c>
      <c r="L35" s="77" t="s">
        <v>596</v>
      </c>
      <c r="M35" s="77" t="s">
        <v>885</v>
      </c>
    </row>
    <row r="36" spans="1:13">
      <c r="A36" s="76"/>
      <c r="B36" s="75" t="s">
        <v>884</v>
      </c>
      <c r="C36" s="77">
        <v>10</v>
      </c>
      <c r="D36" s="77">
        <v>10</v>
      </c>
      <c r="E36" s="77">
        <v>10</v>
      </c>
      <c r="F36" s="77">
        <v>10</v>
      </c>
      <c r="G36" s="77">
        <v>10</v>
      </c>
      <c r="H36" s="77">
        <v>5</v>
      </c>
      <c r="I36" s="77">
        <v>20</v>
      </c>
      <c r="J36" s="77">
        <v>2</v>
      </c>
      <c r="K36" s="77">
        <v>20</v>
      </c>
      <c r="L36" s="77" t="s">
        <v>841</v>
      </c>
      <c r="M36" s="77" t="s">
        <v>883</v>
      </c>
    </row>
    <row r="37" spans="1:13">
      <c r="A37" s="76"/>
    </row>
    <row r="38" spans="1:13">
      <c r="A38" s="76"/>
    </row>
    <row r="39" spans="1:13">
      <c r="A39" s="76" t="s">
        <v>590</v>
      </c>
    </row>
    <row r="40" spans="1:13">
      <c r="A40" s="76"/>
      <c r="B40" s="75" t="s">
        <v>912</v>
      </c>
    </row>
    <row r="41" spans="1:13">
      <c r="A41" s="76"/>
      <c r="B41" s="75" t="s">
        <v>881</v>
      </c>
    </row>
    <row r="42" spans="1:13">
      <c r="A42" s="76"/>
      <c r="B42" s="75" t="s">
        <v>911</v>
      </c>
    </row>
    <row r="43" spans="1:13">
      <c r="A43" s="76"/>
      <c r="B43" s="75" t="s">
        <v>910</v>
      </c>
    </row>
    <row r="44" spans="1:13">
      <c r="A44" s="76"/>
      <c r="B44" s="75" t="s">
        <v>909</v>
      </c>
    </row>
    <row r="45" spans="1:13">
      <c r="A45" s="76"/>
      <c r="B45" s="75" t="s">
        <v>908</v>
      </c>
    </row>
    <row r="46" spans="1:13">
      <c r="A46" s="76"/>
      <c r="B46" s="75" t="s">
        <v>907</v>
      </c>
    </row>
    <row r="47" spans="1:13">
      <c r="A47" s="76"/>
      <c r="B47" s="75" t="s">
        <v>906</v>
      </c>
    </row>
    <row r="48" spans="1:13">
      <c r="A48" s="76"/>
      <c r="B48" s="75" t="s">
        <v>905</v>
      </c>
    </row>
    <row r="49" spans="1:2">
      <c r="A49" s="76"/>
      <c r="B49" s="75" t="s">
        <v>904</v>
      </c>
    </row>
    <row r="50" spans="1:2">
      <c r="A50" s="76"/>
      <c r="B50" s="75" t="s">
        <v>903</v>
      </c>
    </row>
    <row r="51" spans="1:2">
      <c r="A51" s="76"/>
      <c r="B51" s="75" t="s">
        <v>902</v>
      </c>
    </row>
    <row r="52" spans="1:2">
      <c r="A52" s="76"/>
      <c r="B52" s="75" t="s">
        <v>901</v>
      </c>
    </row>
    <row r="53" spans="1:2">
      <c r="A53" s="76"/>
      <c r="B53" s="75" t="s">
        <v>900</v>
      </c>
    </row>
    <row r="54" spans="1:2">
      <c r="A54" s="76"/>
      <c r="B54" s="75" t="s">
        <v>899</v>
      </c>
    </row>
    <row r="55" spans="1:2">
      <c r="A55" s="76"/>
      <c r="B55" s="75" t="s">
        <v>898</v>
      </c>
    </row>
    <row r="56" spans="1:2">
      <c r="A56" s="76"/>
      <c r="B56" s="75" t="s">
        <v>570</v>
      </c>
    </row>
    <row r="57" spans="1:2">
      <c r="A57" s="76"/>
      <c r="B57" s="75" t="s">
        <v>569</v>
      </c>
    </row>
    <row r="58" spans="1:2">
      <c r="A58" s="76"/>
    </row>
    <row r="59" spans="1:2">
      <c r="A59" s="76" t="s">
        <v>568</v>
      </c>
    </row>
    <row r="60" spans="1:2">
      <c r="A60" s="76"/>
      <c r="B60" s="75" t="s">
        <v>864</v>
      </c>
    </row>
    <row r="61" spans="1:2">
      <c r="A61" s="76"/>
      <c r="B61" s="75" t="s">
        <v>863</v>
      </c>
    </row>
    <row r="62" spans="1:2">
      <c r="A62" s="76"/>
      <c r="B62" s="75" t="s">
        <v>862</v>
      </c>
    </row>
    <row r="63" spans="1:2">
      <c r="A63" s="76"/>
      <c r="B63" s="75" t="s">
        <v>861</v>
      </c>
    </row>
    <row r="64" spans="1:2">
      <c r="A64" s="76"/>
      <c r="B64" s="75" t="s">
        <v>860</v>
      </c>
    </row>
    <row r="65" spans="1:2">
      <c r="A65" s="76"/>
      <c r="B65" s="75" t="s">
        <v>859</v>
      </c>
    </row>
    <row r="66" spans="1:2">
      <c r="A66" s="76"/>
      <c r="B66" s="75" t="s">
        <v>858</v>
      </c>
    </row>
    <row r="67" spans="1:2">
      <c r="A67" s="76"/>
      <c r="B67" s="75" t="s">
        <v>857</v>
      </c>
    </row>
    <row r="68" spans="1:2">
      <c r="A68" s="76"/>
      <c r="B68" s="75" t="s">
        <v>856</v>
      </c>
    </row>
    <row r="69" spans="1:2">
      <c r="A69" s="76"/>
      <c r="B69" s="75" t="s">
        <v>855</v>
      </c>
    </row>
    <row r="70" spans="1:2">
      <c r="A70" s="76"/>
      <c r="B70" s="75" t="s">
        <v>854</v>
      </c>
    </row>
    <row r="71" spans="1:2">
      <c r="A71" s="76"/>
      <c r="B71" s="75" t="s">
        <v>853</v>
      </c>
    </row>
    <row r="72" spans="1:2">
      <c r="A72" s="76"/>
      <c r="B72" s="75" t="s">
        <v>852</v>
      </c>
    </row>
    <row r="73" spans="1:2">
      <c r="A73" s="76"/>
      <c r="B73" s="75" t="s">
        <v>851</v>
      </c>
    </row>
    <row r="74" spans="1:2">
      <c r="A74" s="76"/>
      <c r="B74" s="75" t="s">
        <v>850</v>
      </c>
    </row>
    <row r="75" spans="1:2">
      <c r="A75" s="76"/>
      <c r="B75" s="75" t="s">
        <v>849</v>
      </c>
    </row>
    <row r="76" spans="1:2">
      <c r="A76" s="76"/>
      <c r="B76" s="75" t="s">
        <v>848</v>
      </c>
    </row>
    <row r="77" spans="1:2">
      <c r="A77" s="76"/>
      <c r="B77" s="75" t="s">
        <v>847</v>
      </c>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781</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103.43</v>
      </c>
      <c r="D6" s="77">
        <v>103.43</v>
      </c>
      <c r="E6" s="77">
        <v>103.43</v>
      </c>
      <c r="F6" s="77">
        <v>103.42</v>
      </c>
      <c r="G6" s="77">
        <v>80.92</v>
      </c>
      <c r="H6" s="77">
        <v>103.78</v>
      </c>
      <c r="I6" s="77">
        <v>79.47</v>
      </c>
      <c r="J6" s="77">
        <v>103.87</v>
      </c>
      <c r="K6" s="77" t="s">
        <v>592</v>
      </c>
      <c r="L6" s="77" t="s">
        <v>679</v>
      </c>
    </row>
    <row r="7" spans="1:12">
      <c r="A7" s="79"/>
      <c r="B7" s="79" t="s">
        <v>644</v>
      </c>
      <c r="C7" s="78">
        <v>1.1491739999999999</v>
      </c>
      <c r="D7" s="78">
        <v>1.1491739999999999</v>
      </c>
      <c r="E7" s="78">
        <v>1.1491739999999999</v>
      </c>
      <c r="F7" s="78">
        <v>1.1491579999999999</v>
      </c>
      <c r="G7" s="78">
        <v>0.89</v>
      </c>
      <c r="H7" s="78">
        <v>1.1599999999999999</v>
      </c>
      <c r="I7" s="78">
        <v>0.88</v>
      </c>
      <c r="J7" s="78">
        <v>1.1599999999999999</v>
      </c>
      <c r="K7" s="77" t="s">
        <v>774</v>
      </c>
      <c r="L7" s="77" t="s">
        <v>679</v>
      </c>
    </row>
    <row r="8" spans="1:12">
      <c r="A8" s="79"/>
      <c r="B8" s="79" t="s">
        <v>743</v>
      </c>
      <c r="C8" s="78">
        <v>1.1491739999999999</v>
      </c>
      <c r="D8" s="78">
        <v>1.1491739999999999</v>
      </c>
      <c r="E8" s="78">
        <v>1.1491739999999999</v>
      </c>
      <c r="F8" s="78">
        <v>1.1491579999999999</v>
      </c>
      <c r="G8" s="78">
        <v>0.89</v>
      </c>
      <c r="H8" s="78">
        <v>1.1599999999999999</v>
      </c>
      <c r="I8" s="78">
        <v>0.88</v>
      </c>
      <c r="J8" s="78">
        <v>1.1599999999999999</v>
      </c>
      <c r="K8" s="77" t="s">
        <v>774</v>
      </c>
      <c r="L8" s="77" t="s">
        <v>679</v>
      </c>
    </row>
    <row r="9" spans="1:12">
      <c r="A9" s="79"/>
      <c r="B9" s="79" t="s">
        <v>642</v>
      </c>
      <c r="C9" s="78">
        <v>2.2012E-2</v>
      </c>
      <c r="D9" s="78">
        <v>2.2012E-2</v>
      </c>
      <c r="E9" s="78">
        <v>2.2012E-2</v>
      </c>
      <c r="F9" s="78">
        <v>2.1998E-2</v>
      </c>
      <c r="G9" s="78">
        <v>2.0945999999999999E-2</v>
      </c>
      <c r="H9" s="78">
        <v>2.4556000000000001E-2</v>
      </c>
      <c r="I9" s="78">
        <v>1.7063999999999999E-2</v>
      </c>
      <c r="J9" s="78">
        <v>2.4518999999999999E-2</v>
      </c>
      <c r="K9" s="77" t="s">
        <v>698</v>
      </c>
      <c r="L9" s="77"/>
    </row>
    <row r="10" spans="1:12">
      <c r="A10" s="79"/>
      <c r="B10" s="79" t="s">
        <v>641</v>
      </c>
      <c r="C10" s="78">
        <v>0.03</v>
      </c>
      <c r="D10" s="78">
        <v>0.03</v>
      </c>
      <c r="E10" s="78">
        <v>0.03</v>
      </c>
      <c r="F10" s="78">
        <v>0.03</v>
      </c>
      <c r="G10" s="78">
        <v>0.03</v>
      </c>
      <c r="H10" s="78">
        <v>0.03</v>
      </c>
      <c r="I10" s="78">
        <v>0.03</v>
      </c>
      <c r="J10" s="78">
        <v>0.03</v>
      </c>
      <c r="K10" s="77"/>
      <c r="L10" s="77"/>
    </row>
    <row r="11" spans="1:12">
      <c r="A11" s="76"/>
      <c r="B11" s="75" t="s">
        <v>707</v>
      </c>
      <c r="C11" s="77">
        <v>2</v>
      </c>
      <c r="D11" s="77">
        <v>2</v>
      </c>
      <c r="E11" s="77">
        <v>2</v>
      </c>
      <c r="F11" s="77">
        <v>2</v>
      </c>
      <c r="G11" s="77">
        <v>1.7</v>
      </c>
      <c r="H11" s="77">
        <v>2.2999999999999998</v>
      </c>
      <c r="I11" s="77">
        <v>1.5</v>
      </c>
      <c r="J11" s="77">
        <v>2.5</v>
      </c>
      <c r="K11" s="77"/>
      <c r="L11" s="77"/>
    </row>
    <row r="12" spans="1:12">
      <c r="A12" s="76"/>
      <c r="B12" s="75" t="s">
        <v>639</v>
      </c>
      <c r="C12" s="77">
        <v>25</v>
      </c>
      <c r="D12" s="77">
        <v>25</v>
      </c>
      <c r="E12" s="77">
        <v>25</v>
      </c>
      <c r="F12" s="77">
        <v>25</v>
      </c>
      <c r="G12" s="77">
        <v>20</v>
      </c>
      <c r="H12" s="77">
        <v>35</v>
      </c>
      <c r="I12" s="77">
        <v>20</v>
      </c>
      <c r="J12" s="77">
        <v>35</v>
      </c>
      <c r="K12" s="77"/>
      <c r="L12" s="77" t="s">
        <v>679</v>
      </c>
    </row>
    <row r="13" spans="1:12">
      <c r="A13" s="76"/>
      <c r="B13" s="75" t="s">
        <v>636</v>
      </c>
      <c r="C13" s="77">
        <v>2.5</v>
      </c>
      <c r="D13" s="77">
        <v>2.5</v>
      </c>
      <c r="E13" s="77">
        <v>2.5</v>
      </c>
      <c r="F13" s="77">
        <v>2.5</v>
      </c>
      <c r="G13" s="77">
        <v>2</v>
      </c>
      <c r="H13" s="77">
        <v>3</v>
      </c>
      <c r="I13" s="77">
        <v>2</v>
      </c>
      <c r="J13" s="77">
        <v>3</v>
      </c>
      <c r="K13" s="77"/>
      <c r="L13" s="77" t="s">
        <v>679</v>
      </c>
    </row>
    <row r="14" spans="1:12">
      <c r="A14" s="76"/>
      <c r="B14" s="75" t="s">
        <v>706</v>
      </c>
      <c r="C14" s="77">
        <v>0.05</v>
      </c>
      <c r="D14" s="77">
        <v>0.05</v>
      </c>
      <c r="E14" s="77">
        <v>0.05</v>
      </c>
      <c r="F14" s="77">
        <v>0.05</v>
      </c>
      <c r="G14" s="77">
        <v>0.04</v>
      </c>
      <c r="H14" s="77">
        <v>0.06</v>
      </c>
      <c r="I14" s="77">
        <v>0.04</v>
      </c>
      <c r="J14" s="77">
        <v>0.06</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v>0.1</v>
      </c>
      <c r="D17" s="78">
        <v>0.1</v>
      </c>
      <c r="E17" s="78">
        <v>0.1</v>
      </c>
      <c r="F17" s="78">
        <v>0.1</v>
      </c>
      <c r="G17" s="78">
        <v>0.1</v>
      </c>
      <c r="H17" s="78">
        <v>0.1</v>
      </c>
      <c r="I17" s="78">
        <v>0.1</v>
      </c>
      <c r="J17" s="78">
        <v>0.1</v>
      </c>
      <c r="K17" s="77" t="s">
        <v>741</v>
      </c>
      <c r="L17" s="77" t="s">
        <v>679</v>
      </c>
    </row>
    <row r="18" spans="1:12">
      <c r="A18" s="79"/>
      <c r="B18" s="79" t="s">
        <v>630</v>
      </c>
      <c r="C18" s="78">
        <v>0.4</v>
      </c>
      <c r="D18" s="78">
        <v>0.4</v>
      </c>
      <c r="E18" s="78">
        <v>0.4</v>
      </c>
      <c r="F18" s="78">
        <v>0.4</v>
      </c>
      <c r="G18" s="78">
        <v>0.4</v>
      </c>
      <c r="H18" s="78">
        <v>0.4</v>
      </c>
      <c r="I18" s="78">
        <v>0.4</v>
      </c>
      <c r="J18" s="78">
        <v>0.4</v>
      </c>
      <c r="K18" s="77"/>
      <c r="L18" s="77" t="s">
        <v>679</v>
      </c>
    </row>
    <row r="19" spans="1:12">
      <c r="A19" s="76"/>
      <c r="B19" s="75" t="s">
        <v>628</v>
      </c>
      <c r="C19" s="77">
        <v>2</v>
      </c>
      <c r="D19" s="77">
        <v>2</v>
      </c>
      <c r="E19" s="77">
        <v>2</v>
      </c>
      <c r="F19" s="77">
        <v>2</v>
      </c>
      <c r="G19" s="77">
        <v>2</v>
      </c>
      <c r="H19" s="77">
        <v>2</v>
      </c>
      <c r="I19" s="77">
        <v>2</v>
      </c>
      <c r="J19" s="77">
        <v>2</v>
      </c>
      <c r="K19" s="77" t="s">
        <v>703</v>
      </c>
      <c r="L19" s="77" t="s">
        <v>679</v>
      </c>
    </row>
    <row r="20" spans="1:12">
      <c r="A20" s="76"/>
      <c r="B20" s="75" t="s">
        <v>627</v>
      </c>
      <c r="C20" s="77">
        <v>8</v>
      </c>
      <c r="D20" s="77">
        <v>8</v>
      </c>
      <c r="E20" s="77">
        <v>8</v>
      </c>
      <c r="F20" s="77">
        <v>8</v>
      </c>
      <c r="G20" s="77">
        <v>8</v>
      </c>
      <c r="H20" s="77">
        <v>8</v>
      </c>
      <c r="I20" s="77">
        <v>8</v>
      </c>
      <c r="J20" s="77">
        <v>8</v>
      </c>
      <c r="K20" s="77"/>
      <c r="L20" s="77" t="s">
        <v>679</v>
      </c>
    </row>
    <row r="21" spans="1:12">
      <c r="A21" s="76" t="s">
        <v>626</v>
      </c>
      <c r="C21" s="77"/>
      <c r="D21" s="77"/>
      <c r="E21" s="77"/>
      <c r="F21" s="77"/>
      <c r="G21" s="77"/>
      <c r="H21" s="77"/>
      <c r="I21" s="77"/>
      <c r="J21" s="77"/>
      <c r="K21" s="77"/>
      <c r="L21" s="77"/>
    </row>
    <row r="22" spans="1:12">
      <c r="A22" s="79"/>
      <c r="B22" s="79" t="s">
        <v>700</v>
      </c>
      <c r="C22" s="78">
        <v>0.97970000000000002</v>
      </c>
      <c r="D22" s="78">
        <v>0.97970000000000002</v>
      </c>
      <c r="E22" s="78">
        <v>0.97970000000000002</v>
      </c>
      <c r="F22" s="78">
        <v>0.97970000000000002</v>
      </c>
      <c r="G22" s="78">
        <v>0.94925000000000004</v>
      </c>
      <c r="H22" s="78">
        <v>0.98985000000000001</v>
      </c>
      <c r="I22" s="78">
        <v>0.97970000000000002</v>
      </c>
      <c r="J22" s="78">
        <v>0.98985000000000001</v>
      </c>
      <c r="K22" s="77" t="s">
        <v>773</v>
      </c>
      <c r="L22" s="77" t="s">
        <v>679</v>
      </c>
    </row>
    <row r="23" spans="1:12">
      <c r="A23" s="76"/>
      <c r="B23" s="75" t="s">
        <v>624</v>
      </c>
      <c r="C23" s="77">
        <v>90</v>
      </c>
      <c r="D23" s="77">
        <v>60</v>
      </c>
      <c r="E23" s="77">
        <v>40</v>
      </c>
      <c r="F23" s="77">
        <v>20</v>
      </c>
      <c r="G23" s="77">
        <v>40</v>
      </c>
      <c r="H23" s="77">
        <v>60</v>
      </c>
      <c r="I23" s="77">
        <v>20</v>
      </c>
      <c r="J23" s="77">
        <v>40</v>
      </c>
      <c r="K23" s="77"/>
      <c r="L23" s="77" t="s">
        <v>737</v>
      </c>
    </row>
    <row r="24" spans="1:12">
      <c r="A24" s="76"/>
      <c r="B24" s="75" t="s">
        <v>623</v>
      </c>
      <c r="C24" s="77">
        <v>3</v>
      </c>
      <c r="D24" s="77">
        <v>2</v>
      </c>
      <c r="E24" s="77">
        <v>2</v>
      </c>
      <c r="F24" s="77">
        <v>1</v>
      </c>
      <c r="G24" s="77">
        <v>1</v>
      </c>
      <c r="H24" s="77">
        <v>3</v>
      </c>
      <c r="I24" s="77">
        <v>0</v>
      </c>
      <c r="J24" s="77">
        <v>3</v>
      </c>
      <c r="K24" s="77"/>
      <c r="L24" s="77" t="s">
        <v>701</v>
      </c>
    </row>
    <row r="25" spans="1:12">
      <c r="A25" s="76"/>
      <c r="B25" s="75" t="s">
        <v>622</v>
      </c>
      <c r="C25" s="77">
        <v>1</v>
      </c>
      <c r="D25" s="77">
        <v>1</v>
      </c>
      <c r="E25" s="77">
        <v>1</v>
      </c>
      <c r="F25" s="77">
        <v>0</v>
      </c>
      <c r="G25" s="77">
        <v>0</v>
      </c>
      <c r="H25" s="77">
        <v>1</v>
      </c>
      <c r="I25" s="77">
        <v>0</v>
      </c>
      <c r="J25" s="77">
        <v>1</v>
      </c>
      <c r="K25" s="77"/>
      <c r="L25" s="77" t="s">
        <v>701</v>
      </c>
    </row>
    <row r="26" spans="1:12">
      <c r="A26" s="76"/>
      <c r="B26" s="75" t="s">
        <v>699</v>
      </c>
      <c r="C26" s="77">
        <v>2</v>
      </c>
      <c r="D26" s="77">
        <v>0.3</v>
      </c>
      <c r="E26" s="77">
        <v>0.3</v>
      </c>
      <c r="F26" s="77">
        <v>0.3</v>
      </c>
      <c r="G26" s="77">
        <v>0.1</v>
      </c>
      <c r="H26" s="77">
        <v>2</v>
      </c>
      <c r="I26" s="77">
        <v>0.1</v>
      </c>
      <c r="J26" s="77">
        <v>1</v>
      </c>
      <c r="K26" s="77"/>
      <c r="L26" s="77" t="s">
        <v>701</v>
      </c>
    </row>
    <row r="27" spans="1:12">
      <c r="A27" s="76" t="s">
        <v>621</v>
      </c>
      <c r="C27" s="77"/>
      <c r="D27" s="77"/>
      <c r="E27" s="77"/>
      <c r="F27" s="77"/>
      <c r="G27" s="77"/>
      <c r="H27" s="77"/>
      <c r="I27" s="77"/>
      <c r="J27" s="77"/>
      <c r="K27" s="77"/>
      <c r="L27" s="77"/>
    </row>
    <row r="28" spans="1:12">
      <c r="A28" s="76"/>
      <c r="B28" s="75" t="s">
        <v>620</v>
      </c>
      <c r="C28" s="77">
        <v>0.45</v>
      </c>
      <c r="D28" s="77">
        <v>0.44</v>
      </c>
      <c r="E28" s="77">
        <v>0.42</v>
      </c>
      <c r="F28" s="77">
        <v>0.4</v>
      </c>
      <c r="G28" s="77">
        <v>0.38</v>
      </c>
      <c r="H28" s="77">
        <v>0.52</v>
      </c>
      <c r="I28" s="77">
        <v>0.31</v>
      </c>
      <c r="J28" s="77">
        <v>0.55000000000000004</v>
      </c>
      <c r="K28" s="77" t="s">
        <v>772</v>
      </c>
      <c r="L28" s="77"/>
    </row>
    <row r="29" spans="1:12">
      <c r="A29" s="76"/>
      <c r="B29" s="75" t="s">
        <v>617</v>
      </c>
      <c r="C29" s="77">
        <v>0.34</v>
      </c>
      <c r="D29" s="77">
        <v>0.33</v>
      </c>
      <c r="E29" s="77">
        <v>0.31</v>
      </c>
      <c r="F29" s="77">
        <v>0.31</v>
      </c>
      <c r="G29" s="77">
        <v>0.28999999999999998</v>
      </c>
      <c r="H29" s="77">
        <v>0.39</v>
      </c>
      <c r="I29" s="77">
        <v>0.24</v>
      </c>
      <c r="J29" s="77">
        <v>0.42</v>
      </c>
      <c r="K29" s="77" t="s">
        <v>772</v>
      </c>
      <c r="L29" s="77"/>
    </row>
    <row r="30" spans="1:12">
      <c r="A30" s="76"/>
      <c r="B30" s="75" t="s">
        <v>616</v>
      </c>
      <c r="C30" s="77">
        <v>0.11</v>
      </c>
      <c r="D30" s="77">
        <v>0.11</v>
      </c>
      <c r="E30" s="77">
        <v>0.1</v>
      </c>
      <c r="F30" s="77">
        <v>0.09</v>
      </c>
      <c r="G30" s="77">
        <v>0.09</v>
      </c>
      <c r="H30" s="77">
        <v>0.13</v>
      </c>
      <c r="I30" s="77">
        <v>0.08</v>
      </c>
      <c r="J30" s="77">
        <v>0.13</v>
      </c>
      <c r="K30" s="77" t="s">
        <v>772</v>
      </c>
      <c r="L30" s="77"/>
    </row>
    <row r="31" spans="1:12">
      <c r="A31" s="76"/>
      <c r="B31" s="75" t="s">
        <v>613</v>
      </c>
      <c r="C31" s="77">
        <v>2.57</v>
      </c>
      <c r="D31" s="77">
        <v>2.7</v>
      </c>
      <c r="E31" s="77">
        <v>3.41</v>
      </c>
      <c r="F31" s="77">
        <v>3.76</v>
      </c>
      <c r="G31" s="77">
        <v>2.3199999999999998</v>
      </c>
      <c r="H31" s="77">
        <v>3.67</v>
      </c>
      <c r="I31" s="77">
        <v>3.27</v>
      </c>
      <c r="J31" s="77">
        <v>5.26</v>
      </c>
      <c r="K31" s="77" t="s">
        <v>691</v>
      </c>
      <c r="L31" s="77"/>
    </row>
    <row r="32" spans="1:12">
      <c r="A32" s="76"/>
      <c r="B32" s="75" t="s">
        <v>612</v>
      </c>
      <c r="C32" s="77">
        <v>1.39</v>
      </c>
      <c r="D32" s="77">
        <v>1.52</v>
      </c>
      <c r="E32" s="77">
        <v>2.2200000000000002</v>
      </c>
      <c r="F32" s="77">
        <v>2.57</v>
      </c>
      <c r="G32" s="77">
        <v>1.5</v>
      </c>
      <c r="H32" s="77">
        <v>1.98</v>
      </c>
      <c r="I32" s="77">
        <v>2.5499999999999998</v>
      </c>
      <c r="J32" s="77">
        <v>3.41</v>
      </c>
      <c r="K32" s="77" t="s">
        <v>691</v>
      </c>
      <c r="L32" s="77"/>
    </row>
    <row r="33" spans="1:12">
      <c r="A33" s="76"/>
      <c r="B33" s="75" t="s">
        <v>610</v>
      </c>
      <c r="C33" s="77">
        <v>1.18</v>
      </c>
      <c r="D33" s="77">
        <v>1.18</v>
      </c>
      <c r="E33" s="77">
        <v>1.18</v>
      </c>
      <c r="F33" s="77">
        <v>1.18</v>
      </c>
      <c r="G33" s="77">
        <v>0.82</v>
      </c>
      <c r="H33" s="77">
        <v>1.7</v>
      </c>
      <c r="I33" s="77">
        <v>0.72</v>
      </c>
      <c r="J33" s="77">
        <v>1.86</v>
      </c>
      <c r="K33" s="77" t="s">
        <v>691</v>
      </c>
      <c r="L33" s="77"/>
    </row>
    <row r="34" spans="1:12">
      <c r="A34" s="76"/>
      <c r="B34" s="75" t="s">
        <v>609</v>
      </c>
      <c r="C34" s="77">
        <v>35200</v>
      </c>
      <c r="D34" s="77">
        <v>34600</v>
      </c>
      <c r="E34" s="77">
        <v>33300</v>
      </c>
      <c r="F34" s="77">
        <v>31400</v>
      </c>
      <c r="G34" s="77">
        <v>29500</v>
      </c>
      <c r="H34" s="77">
        <v>39900</v>
      </c>
      <c r="I34" s="77">
        <v>23600</v>
      </c>
      <c r="J34" s="77">
        <v>39900</v>
      </c>
      <c r="K34" s="77"/>
      <c r="L34" s="77"/>
    </row>
    <row r="35" spans="1:12">
      <c r="A35" s="76" t="s">
        <v>608</v>
      </c>
      <c r="C35" s="77"/>
      <c r="D35" s="77"/>
      <c r="E35" s="77"/>
      <c r="F35" s="77"/>
      <c r="G35" s="77"/>
      <c r="H35" s="77"/>
      <c r="I35" s="77"/>
      <c r="J35" s="77"/>
      <c r="K35" s="77"/>
      <c r="L35" s="77"/>
    </row>
    <row r="36" spans="1:12">
      <c r="A36" s="76"/>
      <c r="B36" s="75" t="s">
        <v>771</v>
      </c>
      <c r="C36" s="77">
        <v>0.52</v>
      </c>
      <c r="D36" s="77">
        <v>0.5</v>
      </c>
      <c r="E36" s="77">
        <v>0.48</v>
      </c>
      <c r="F36" s="77">
        <v>0.46</v>
      </c>
      <c r="G36" s="77">
        <v>0.44</v>
      </c>
      <c r="H36" s="77">
        <v>0.6</v>
      </c>
      <c r="I36" s="77">
        <v>0.36</v>
      </c>
      <c r="J36" s="77">
        <v>0.63</v>
      </c>
      <c r="K36" s="77" t="s">
        <v>596</v>
      </c>
      <c r="L36" s="77" t="s">
        <v>679</v>
      </c>
    </row>
    <row r="37" spans="1:12">
      <c r="A37" s="76"/>
      <c r="B37" s="75" t="s">
        <v>770</v>
      </c>
      <c r="C37" s="77">
        <v>0.39</v>
      </c>
      <c r="D37" s="77">
        <v>0.38</v>
      </c>
      <c r="E37" s="77">
        <v>0.36</v>
      </c>
      <c r="F37" s="77">
        <v>0.36</v>
      </c>
      <c r="G37" s="77">
        <v>0.33</v>
      </c>
      <c r="H37" s="77">
        <v>0.45</v>
      </c>
      <c r="I37" s="77">
        <v>0.27</v>
      </c>
      <c r="J37" s="77">
        <v>0.48</v>
      </c>
      <c r="K37" s="77" t="s">
        <v>596</v>
      </c>
      <c r="L37" s="77"/>
    </row>
    <row r="38" spans="1:12">
      <c r="A38" s="76"/>
      <c r="B38" s="75" t="s">
        <v>769</v>
      </c>
      <c r="C38" s="77">
        <v>0.13</v>
      </c>
      <c r="D38" s="77">
        <v>0.12</v>
      </c>
      <c r="E38" s="77">
        <v>0.12</v>
      </c>
      <c r="F38" s="77">
        <v>0.11</v>
      </c>
      <c r="G38" s="77">
        <v>0.11</v>
      </c>
      <c r="H38" s="77">
        <v>0.15</v>
      </c>
      <c r="I38" s="77">
        <v>0.09</v>
      </c>
      <c r="J38" s="77">
        <v>0.15</v>
      </c>
      <c r="K38" s="77" t="s">
        <v>596</v>
      </c>
      <c r="L38" s="77"/>
    </row>
    <row r="39" spans="1:12">
      <c r="A39" s="76"/>
      <c r="B39" s="75" t="s">
        <v>768</v>
      </c>
      <c r="C39" s="77">
        <v>2.95</v>
      </c>
      <c r="D39" s="77">
        <v>3.1</v>
      </c>
      <c r="E39" s="77">
        <v>3.91</v>
      </c>
      <c r="F39" s="77">
        <v>4.32</v>
      </c>
      <c r="G39" s="77">
        <v>2.68</v>
      </c>
      <c r="H39" s="77">
        <v>3.3</v>
      </c>
      <c r="I39" s="77">
        <v>3.77</v>
      </c>
      <c r="J39" s="77">
        <v>4.6500000000000004</v>
      </c>
      <c r="K39" s="77" t="s">
        <v>691</v>
      </c>
      <c r="L39" s="77"/>
    </row>
    <row r="40" spans="1:12">
      <c r="A40" s="76"/>
      <c r="B40" s="75" t="s">
        <v>767</v>
      </c>
      <c r="C40" s="77">
        <v>40500</v>
      </c>
      <c r="D40" s="77">
        <v>39700</v>
      </c>
      <c r="E40" s="77">
        <v>38200</v>
      </c>
      <c r="F40" s="77">
        <v>36100</v>
      </c>
      <c r="G40" s="77">
        <v>33900</v>
      </c>
      <c r="H40" s="77">
        <v>45900</v>
      </c>
      <c r="I40" s="77">
        <v>27200</v>
      </c>
      <c r="J40" s="77">
        <v>45800</v>
      </c>
      <c r="K40" s="77"/>
      <c r="L40" s="77"/>
    </row>
    <row r="41" spans="1:12">
      <c r="A41" s="76"/>
      <c r="B41" s="75" t="s">
        <v>766</v>
      </c>
      <c r="C41" s="77">
        <v>0.01</v>
      </c>
      <c r="D41" s="77">
        <v>0.01</v>
      </c>
      <c r="E41" s="77">
        <v>0.01</v>
      </c>
      <c r="F41" s="77">
        <v>0.01</v>
      </c>
      <c r="G41" s="77">
        <v>0.01</v>
      </c>
      <c r="H41" s="77">
        <v>0.02</v>
      </c>
      <c r="I41" s="77">
        <v>0.01</v>
      </c>
      <c r="J41" s="77">
        <v>0.02</v>
      </c>
      <c r="K41" s="77" t="s">
        <v>596</v>
      </c>
      <c r="L41" s="77"/>
    </row>
    <row r="42" spans="1:12">
      <c r="A42" s="76"/>
      <c r="B42" s="75" t="s">
        <v>765</v>
      </c>
      <c r="C42" s="77">
        <v>0.25</v>
      </c>
      <c r="D42" s="77">
        <v>0.25</v>
      </c>
      <c r="E42" s="77">
        <v>0.25</v>
      </c>
      <c r="F42" s="77">
        <v>0.25</v>
      </c>
      <c r="G42" s="77">
        <v>0</v>
      </c>
      <c r="H42" s="77">
        <v>0.25</v>
      </c>
      <c r="I42" s="77">
        <v>0</v>
      </c>
      <c r="J42" s="77">
        <v>0.25</v>
      </c>
      <c r="K42" s="77" t="s">
        <v>705</v>
      </c>
      <c r="L42" s="77"/>
    </row>
    <row r="43" spans="1:12">
      <c r="A43" s="76"/>
      <c r="B43" s="75" t="s">
        <v>764</v>
      </c>
      <c r="C43" s="77">
        <v>1</v>
      </c>
      <c r="D43" s="77">
        <v>1</v>
      </c>
      <c r="E43" s="77">
        <v>1</v>
      </c>
      <c r="F43" s="77">
        <v>1</v>
      </c>
      <c r="G43" s="77">
        <v>0</v>
      </c>
      <c r="H43" s="77">
        <v>1</v>
      </c>
      <c r="I43" s="77">
        <v>0</v>
      </c>
      <c r="J43" s="77">
        <v>1</v>
      </c>
      <c r="K43" s="77" t="s">
        <v>762</v>
      </c>
      <c r="L43" s="77"/>
    </row>
    <row r="44" spans="1:12">
      <c r="A44" s="76"/>
      <c r="B44" s="75" t="s">
        <v>763</v>
      </c>
      <c r="C44" s="77">
        <v>1</v>
      </c>
      <c r="D44" s="77">
        <v>1</v>
      </c>
      <c r="E44" s="77">
        <v>1</v>
      </c>
      <c r="F44" s="77">
        <v>1</v>
      </c>
      <c r="G44" s="77">
        <v>0</v>
      </c>
      <c r="H44" s="77">
        <v>1</v>
      </c>
      <c r="I44" s="77">
        <v>0</v>
      </c>
      <c r="J44" s="77">
        <v>1</v>
      </c>
      <c r="K44" s="77" t="s">
        <v>762</v>
      </c>
      <c r="L44" s="77"/>
    </row>
    <row r="45" spans="1:12">
      <c r="A45" s="79"/>
      <c r="B45" s="79" t="s">
        <v>761</v>
      </c>
      <c r="C45" s="78">
        <v>1.9432000000000001E-2</v>
      </c>
      <c r="D45" s="78">
        <v>1.9432000000000001E-2</v>
      </c>
      <c r="E45" s="78">
        <v>1.9432000000000001E-2</v>
      </c>
      <c r="F45" s="78">
        <v>1.9442000000000001E-2</v>
      </c>
      <c r="G45" s="78">
        <v>0.01</v>
      </c>
      <c r="H45" s="78">
        <v>0.26</v>
      </c>
      <c r="I45" s="78">
        <v>0.01</v>
      </c>
      <c r="J45" s="78">
        <v>0.28000000000000003</v>
      </c>
      <c r="K45" s="77" t="s">
        <v>705</v>
      </c>
      <c r="L45" s="77" t="s">
        <v>679</v>
      </c>
    </row>
    <row r="46" spans="1:12">
      <c r="A46" s="76"/>
    </row>
    <row r="47" spans="1:12">
      <c r="A47" s="76"/>
    </row>
    <row r="48" spans="1:12">
      <c r="A48" s="76" t="s">
        <v>590</v>
      </c>
    </row>
    <row r="49" spans="1:2">
      <c r="A49" s="76"/>
      <c r="B49" s="75" t="s">
        <v>780</v>
      </c>
    </row>
    <row r="50" spans="1:2">
      <c r="A50" s="76"/>
      <c r="B50" s="75" t="s">
        <v>759</v>
      </c>
    </row>
    <row r="51" spans="1:2">
      <c r="A51" s="76"/>
      <c r="B51" s="75" t="s">
        <v>758</v>
      </c>
    </row>
    <row r="52" spans="1:2">
      <c r="A52" s="76"/>
      <c r="B52" s="75" t="s">
        <v>757</v>
      </c>
    </row>
    <row r="53" spans="1:2">
      <c r="A53" s="76"/>
      <c r="B53" s="75" t="s">
        <v>756</v>
      </c>
    </row>
    <row r="54" spans="1:2">
      <c r="A54" s="76"/>
      <c r="B54" s="75" t="s">
        <v>755</v>
      </c>
    </row>
    <row r="55" spans="1:2">
      <c r="A55" s="76"/>
      <c r="B55" s="75" t="s">
        <v>779</v>
      </c>
    </row>
    <row r="56" spans="1:2">
      <c r="A56" s="76"/>
      <c r="B56" s="75" t="s">
        <v>753</v>
      </c>
    </row>
    <row r="57" spans="1:2">
      <c r="A57" s="76"/>
      <c r="B57" s="75" t="s">
        <v>751</v>
      </c>
    </row>
    <row r="58" spans="1:2">
      <c r="A58" s="76"/>
      <c r="B58" s="75" t="s">
        <v>750</v>
      </c>
    </row>
    <row r="59" spans="1:2">
      <c r="A59" s="76"/>
      <c r="B59" s="75" t="s">
        <v>749</v>
      </c>
    </row>
    <row r="60" spans="1:2">
      <c r="A60" s="76"/>
      <c r="B60" s="75" t="s">
        <v>748</v>
      </c>
    </row>
    <row r="61" spans="1:2">
      <c r="A61" s="76"/>
      <c r="B61" s="75" t="s">
        <v>570</v>
      </c>
    </row>
    <row r="62" spans="1:2">
      <c r="A62" s="76"/>
      <c r="B62" s="75" t="s">
        <v>569</v>
      </c>
    </row>
    <row r="63" spans="1:2">
      <c r="A63" s="76"/>
    </row>
    <row r="64" spans="1:2">
      <c r="A64" s="76" t="s">
        <v>568</v>
      </c>
    </row>
    <row r="65" spans="1:2">
      <c r="A65" s="76"/>
      <c r="B65" s="75" t="s">
        <v>778</v>
      </c>
    </row>
    <row r="66" spans="1:2">
      <c r="A66" s="76"/>
      <c r="B66" s="75" t="s">
        <v>777</v>
      </c>
    </row>
    <row r="67" spans="1:2">
      <c r="A67" s="76"/>
      <c r="B67" s="75" t="s">
        <v>776</v>
      </c>
    </row>
    <row r="68" spans="1:2">
      <c r="A68" s="76"/>
    </row>
    <row r="69" spans="1:2">
      <c r="A69" s="76"/>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846</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810</v>
      </c>
      <c r="C6" s="77">
        <v>18.61</v>
      </c>
      <c r="D6" s="77">
        <v>18.61</v>
      </c>
      <c r="E6" s="77">
        <v>19.03</v>
      </c>
      <c r="F6" s="77">
        <v>19.690000000000001</v>
      </c>
      <c r="G6" s="77">
        <v>16.91</v>
      </c>
      <c r="H6" s="77">
        <v>20.239999999999998</v>
      </c>
      <c r="I6" s="77">
        <v>16.91</v>
      </c>
      <c r="J6" s="77">
        <v>21.66</v>
      </c>
      <c r="K6" s="77" t="s">
        <v>835</v>
      </c>
      <c r="L6" s="77"/>
    </row>
    <row r="7" spans="1:12">
      <c r="A7" s="79"/>
      <c r="B7" s="79" t="s">
        <v>809</v>
      </c>
      <c r="C7" s="78">
        <v>0.220999</v>
      </c>
      <c r="D7" s="78">
        <v>0.220999</v>
      </c>
      <c r="E7" s="78">
        <v>0.22598599999999999</v>
      </c>
      <c r="F7" s="78">
        <v>0.23383399999999999</v>
      </c>
      <c r="G7" s="78">
        <v>0.19</v>
      </c>
      <c r="H7" s="78">
        <v>0.25</v>
      </c>
      <c r="I7" s="78">
        <v>0.19</v>
      </c>
      <c r="J7" s="78">
        <v>0.26</v>
      </c>
      <c r="K7" s="77" t="s">
        <v>843</v>
      </c>
      <c r="L7" s="77"/>
    </row>
    <row r="8" spans="1:12">
      <c r="A8" s="79"/>
      <c r="B8" s="79" t="s">
        <v>808</v>
      </c>
      <c r="C8" s="78">
        <v>0.23263</v>
      </c>
      <c r="D8" s="78">
        <v>0.23263</v>
      </c>
      <c r="E8" s="78">
        <v>0.23788000000000001</v>
      </c>
      <c r="F8" s="78">
        <v>0.246141</v>
      </c>
      <c r="G8" s="78">
        <v>0.21</v>
      </c>
      <c r="H8" s="78">
        <v>0.26</v>
      </c>
      <c r="I8" s="78">
        <v>0.21</v>
      </c>
      <c r="J8" s="78">
        <v>0.28000000000000003</v>
      </c>
      <c r="K8" s="77" t="s">
        <v>843</v>
      </c>
      <c r="L8" s="77"/>
    </row>
    <row r="9" spans="1:12">
      <c r="A9" s="76"/>
      <c r="B9" s="75" t="s">
        <v>806</v>
      </c>
      <c r="C9" s="77">
        <v>0.3</v>
      </c>
      <c r="D9" s="77">
        <v>0.3</v>
      </c>
      <c r="E9" s="77">
        <v>0.3</v>
      </c>
      <c r="F9" s="77">
        <v>0.31</v>
      </c>
      <c r="G9" s="77">
        <v>0.27</v>
      </c>
      <c r="H9" s="77">
        <v>0.32</v>
      </c>
      <c r="I9" s="77">
        <v>0.27</v>
      </c>
      <c r="J9" s="77">
        <v>0.35</v>
      </c>
      <c r="K9" s="77" t="s">
        <v>835</v>
      </c>
      <c r="L9" s="77"/>
    </row>
    <row r="10" spans="1:12">
      <c r="A10" s="76"/>
      <c r="B10" s="75" t="s">
        <v>805</v>
      </c>
      <c r="C10" s="77">
        <v>1</v>
      </c>
      <c r="D10" s="77">
        <v>1</v>
      </c>
      <c r="E10" s="77">
        <v>1</v>
      </c>
      <c r="F10" s="77">
        <v>1</v>
      </c>
      <c r="G10" s="77">
        <v>1</v>
      </c>
      <c r="H10" s="77">
        <v>1</v>
      </c>
      <c r="I10" s="77">
        <v>1</v>
      </c>
      <c r="J10" s="77">
        <v>1</v>
      </c>
      <c r="K10" s="77" t="s">
        <v>835</v>
      </c>
      <c r="L10" s="77"/>
    </row>
    <row r="11" spans="1:12">
      <c r="A11" s="79"/>
      <c r="B11" s="79" t="s">
        <v>642</v>
      </c>
      <c r="C11" s="78">
        <v>2.9100999999999998E-2</v>
      </c>
      <c r="D11" s="78">
        <v>2.9100999999999998E-2</v>
      </c>
      <c r="E11" s="78">
        <v>2.9217E-2</v>
      </c>
      <c r="F11" s="78">
        <v>2.9111999999999999E-2</v>
      </c>
      <c r="G11" s="78">
        <v>2.1472000000000002E-2</v>
      </c>
      <c r="H11" s="78">
        <v>3.1965E-2</v>
      </c>
      <c r="I11" s="78">
        <v>1.7177999999999999E-2</v>
      </c>
      <c r="J11" s="78">
        <v>3.2683999999999998E-2</v>
      </c>
      <c r="K11" s="77" t="s">
        <v>835</v>
      </c>
      <c r="L11" s="77"/>
    </row>
    <row r="12" spans="1:12">
      <c r="A12" s="79"/>
      <c r="B12" s="79" t="s">
        <v>641</v>
      </c>
      <c r="C12" s="78">
        <v>0.01</v>
      </c>
      <c r="D12" s="78">
        <v>0.01</v>
      </c>
      <c r="E12" s="78">
        <v>0.01</v>
      </c>
      <c r="F12" s="78">
        <v>0.01</v>
      </c>
      <c r="G12" s="78">
        <v>0.01</v>
      </c>
      <c r="H12" s="78">
        <v>0.01</v>
      </c>
      <c r="I12" s="78">
        <v>0.01</v>
      </c>
      <c r="J12" s="78">
        <v>0.01</v>
      </c>
      <c r="K12" s="77"/>
      <c r="L12" s="77" t="s">
        <v>679</v>
      </c>
    </row>
    <row r="13" spans="1:12">
      <c r="A13" s="76"/>
      <c r="B13" s="75" t="s">
        <v>707</v>
      </c>
      <c r="C13" s="77">
        <v>3</v>
      </c>
      <c r="D13" s="77">
        <v>2.85</v>
      </c>
      <c r="E13" s="77">
        <v>2.58</v>
      </c>
      <c r="F13" s="77">
        <v>2.11</v>
      </c>
      <c r="G13" s="77">
        <v>2.4300000000000002</v>
      </c>
      <c r="H13" s="77">
        <v>3.28</v>
      </c>
      <c r="I13" s="77">
        <v>1.58</v>
      </c>
      <c r="J13" s="77">
        <v>2.64</v>
      </c>
      <c r="K13" s="77" t="s">
        <v>741</v>
      </c>
      <c r="L13" s="77" t="s">
        <v>679</v>
      </c>
    </row>
    <row r="14" spans="1:12">
      <c r="A14" s="76"/>
      <c r="B14" s="75" t="s">
        <v>639</v>
      </c>
      <c r="C14" s="77">
        <v>25</v>
      </c>
      <c r="D14" s="77">
        <v>25</v>
      </c>
      <c r="E14" s="77">
        <v>25</v>
      </c>
      <c r="F14" s="77">
        <v>25</v>
      </c>
      <c r="G14" s="77">
        <v>20</v>
      </c>
      <c r="H14" s="77">
        <v>35</v>
      </c>
      <c r="I14" s="77">
        <v>20</v>
      </c>
      <c r="J14" s="77">
        <v>35</v>
      </c>
      <c r="K14" s="77"/>
      <c r="L14" s="77" t="s">
        <v>679</v>
      </c>
    </row>
    <row r="15" spans="1:12">
      <c r="A15" s="76"/>
      <c r="B15" s="75" t="s">
        <v>636</v>
      </c>
      <c r="C15" s="77">
        <v>2.5</v>
      </c>
      <c r="D15" s="77">
        <v>2.5</v>
      </c>
      <c r="E15" s="77">
        <v>2.5</v>
      </c>
      <c r="F15" s="77">
        <v>2.5</v>
      </c>
      <c r="G15" s="77">
        <v>2</v>
      </c>
      <c r="H15" s="77">
        <v>3</v>
      </c>
      <c r="I15" s="77">
        <v>1.5</v>
      </c>
      <c r="J15" s="77">
        <v>3</v>
      </c>
      <c r="K15" s="77"/>
      <c r="L15" s="77" t="s">
        <v>679</v>
      </c>
    </row>
    <row r="16" spans="1:12">
      <c r="A16" s="76"/>
      <c r="B16" s="75" t="s">
        <v>804</v>
      </c>
      <c r="C16" s="77">
        <v>1.61</v>
      </c>
      <c r="D16" s="77">
        <v>1.61</v>
      </c>
      <c r="E16" s="77">
        <v>1.58</v>
      </c>
      <c r="F16" s="77">
        <v>1.52</v>
      </c>
      <c r="G16" s="77">
        <v>1.37</v>
      </c>
      <c r="H16" s="77">
        <v>1.85</v>
      </c>
      <c r="I16" s="77">
        <v>1.1399999999999999</v>
      </c>
      <c r="J16" s="77">
        <v>1.9</v>
      </c>
      <c r="K16" s="77"/>
      <c r="L16" s="77" t="s">
        <v>679</v>
      </c>
    </row>
    <row r="17" spans="1:12">
      <c r="A17" s="76" t="s">
        <v>633</v>
      </c>
      <c r="C17" s="77"/>
      <c r="D17" s="77"/>
      <c r="E17" s="77"/>
      <c r="F17" s="77"/>
      <c r="G17" s="77"/>
      <c r="H17" s="77"/>
      <c r="I17" s="77"/>
      <c r="J17" s="77"/>
      <c r="K17" s="77"/>
      <c r="L17" s="77"/>
    </row>
    <row r="18" spans="1:12">
      <c r="A18" s="79"/>
      <c r="B18" s="79" t="s">
        <v>632</v>
      </c>
      <c r="C18" s="78">
        <v>0.05</v>
      </c>
      <c r="D18" s="78">
        <v>0.05</v>
      </c>
      <c r="E18" s="78">
        <v>0.05</v>
      </c>
      <c r="F18" s="78">
        <v>0.05</v>
      </c>
      <c r="G18" s="78">
        <v>0.05</v>
      </c>
      <c r="H18" s="78">
        <v>0.05</v>
      </c>
      <c r="I18" s="78">
        <v>0.05</v>
      </c>
      <c r="J18" s="78">
        <v>0.05</v>
      </c>
      <c r="K18" s="77" t="s">
        <v>629</v>
      </c>
      <c r="L18" s="77"/>
    </row>
    <row r="19" spans="1:12">
      <c r="A19" s="79"/>
      <c r="B19" s="79" t="s">
        <v>631</v>
      </c>
      <c r="C19" s="78">
        <v>0.1</v>
      </c>
      <c r="D19" s="78">
        <v>0.1</v>
      </c>
      <c r="E19" s="78">
        <v>0.1</v>
      </c>
      <c r="F19" s="78">
        <v>0.1</v>
      </c>
      <c r="G19" s="78">
        <v>0.1</v>
      </c>
      <c r="H19" s="78">
        <v>0.1</v>
      </c>
      <c r="I19" s="78">
        <v>0.1</v>
      </c>
      <c r="J19" s="78">
        <v>0.1</v>
      </c>
      <c r="K19" s="77" t="s">
        <v>845</v>
      </c>
      <c r="L19" s="77"/>
    </row>
    <row r="20" spans="1:12">
      <c r="A20" s="79"/>
      <c r="B20" s="79" t="s">
        <v>630</v>
      </c>
      <c r="C20" s="78">
        <v>0.2</v>
      </c>
      <c r="D20" s="78">
        <v>0.2</v>
      </c>
      <c r="E20" s="78">
        <v>0.2</v>
      </c>
      <c r="F20" s="78">
        <v>0.2</v>
      </c>
      <c r="G20" s="78">
        <v>0.2</v>
      </c>
      <c r="H20" s="78">
        <v>0.2</v>
      </c>
      <c r="I20" s="78">
        <v>0.2</v>
      </c>
      <c r="J20" s="78">
        <v>0.2</v>
      </c>
      <c r="K20" s="77" t="s">
        <v>845</v>
      </c>
      <c r="L20" s="77"/>
    </row>
    <row r="21" spans="1:12">
      <c r="A21" s="76"/>
      <c r="B21" s="75" t="s">
        <v>628</v>
      </c>
      <c r="C21" s="77">
        <v>0.5</v>
      </c>
      <c r="D21" s="77">
        <v>0.5</v>
      </c>
      <c r="E21" s="77">
        <v>0.5</v>
      </c>
      <c r="F21" s="77">
        <v>0.5</v>
      </c>
      <c r="G21" s="77">
        <v>0.5</v>
      </c>
      <c r="H21" s="77">
        <v>0.5</v>
      </c>
      <c r="I21" s="77">
        <v>0.5</v>
      </c>
      <c r="J21" s="77">
        <v>0.5</v>
      </c>
      <c r="K21" s="77" t="s">
        <v>845</v>
      </c>
      <c r="L21" s="77"/>
    </row>
    <row r="22" spans="1:12">
      <c r="A22" s="76"/>
      <c r="B22" s="75" t="s">
        <v>627</v>
      </c>
      <c r="C22" s="77">
        <v>2</v>
      </c>
      <c r="D22" s="77">
        <v>2</v>
      </c>
      <c r="E22" s="77">
        <v>2</v>
      </c>
      <c r="F22" s="77">
        <v>2</v>
      </c>
      <c r="G22" s="77">
        <v>2</v>
      </c>
      <c r="H22" s="77">
        <v>2</v>
      </c>
      <c r="I22" s="77">
        <v>2</v>
      </c>
      <c r="J22" s="77">
        <v>2</v>
      </c>
      <c r="K22" s="77" t="s">
        <v>845</v>
      </c>
      <c r="L22" s="77"/>
    </row>
    <row r="23" spans="1:12">
      <c r="A23" s="76" t="s">
        <v>626</v>
      </c>
      <c r="C23" s="77"/>
      <c r="D23" s="77"/>
      <c r="E23" s="77"/>
      <c r="F23" s="77"/>
      <c r="G23" s="77"/>
      <c r="H23" s="77"/>
      <c r="I23" s="77"/>
      <c r="J23" s="77"/>
      <c r="K23" s="77"/>
      <c r="L23" s="77"/>
    </row>
    <row r="24" spans="1:12">
      <c r="A24" s="79"/>
      <c r="B24" s="79" t="s">
        <v>700</v>
      </c>
      <c r="C24" s="78">
        <v>0.997923</v>
      </c>
      <c r="D24" s="78">
        <v>0.997923</v>
      </c>
      <c r="E24" s="78">
        <v>0.997923</v>
      </c>
      <c r="F24" s="78">
        <v>0.997923</v>
      </c>
      <c r="G24" s="78">
        <v>0.98961699999999997</v>
      </c>
      <c r="H24" s="78">
        <v>0.99896200000000002</v>
      </c>
      <c r="I24" s="78">
        <v>0.99480800000000003</v>
      </c>
      <c r="J24" s="78">
        <v>0.99896200000000002</v>
      </c>
      <c r="K24" s="77" t="s">
        <v>703</v>
      </c>
      <c r="L24" s="77" t="s">
        <v>679</v>
      </c>
    </row>
    <row r="25" spans="1:12">
      <c r="A25" s="76"/>
      <c r="B25" s="75" t="s">
        <v>624</v>
      </c>
      <c r="C25" s="77">
        <v>80</v>
      </c>
      <c r="D25" s="77">
        <v>60</v>
      </c>
      <c r="E25" s="77">
        <v>40</v>
      </c>
      <c r="F25" s="77">
        <v>10</v>
      </c>
      <c r="G25" s="77">
        <v>10</v>
      </c>
      <c r="H25" s="77">
        <v>60</v>
      </c>
      <c r="I25" s="77">
        <v>10</v>
      </c>
      <c r="J25" s="77">
        <v>60</v>
      </c>
      <c r="K25" s="77" t="s">
        <v>638</v>
      </c>
      <c r="L25" s="77" t="s">
        <v>844</v>
      </c>
    </row>
    <row r="26" spans="1:12">
      <c r="A26" s="76"/>
      <c r="B26" s="75" t="s">
        <v>623</v>
      </c>
      <c r="C26" s="77">
        <v>0.3</v>
      </c>
      <c r="D26" s="77">
        <v>0.1</v>
      </c>
      <c r="E26" s="77">
        <v>0.1</v>
      </c>
      <c r="F26" s="77">
        <v>0.1</v>
      </c>
      <c r="G26" s="77">
        <v>0</v>
      </c>
      <c r="H26" s="77">
        <v>0.1</v>
      </c>
      <c r="I26" s="77">
        <v>0</v>
      </c>
      <c r="J26" s="77">
        <v>0.1</v>
      </c>
      <c r="K26" s="77"/>
      <c r="L26" s="77" t="s">
        <v>692</v>
      </c>
    </row>
    <row r="27" spans="1:12">
      <c r="A27" s="76"/>
      <c r="B27" s="75" t="s">
        <v>622</v>
      </c>
      <c r="C27" s="77">
        <v>1.2</v>
      </c>
      <c r="D27" s="77">
        <v>1</v>
      </c>
      <c r="E27" s="77">
        <v>1</v>
      </c>
      <c r="F27" s="77">
        <v>1</v>
      </c>
      <c r="G27" s="77">
        <v>1</v>
      </c>
      <c r="H27" s="77">
        <v>3</v>
      </c>
      <c r="I27" s="77">
        <v>0</v>
      </c>
      <c r="J27" s="77">
        <v>1</v>
      </c>
      <c r="K27" s="77" t="s">
        <v>634</v>
      </c>
      <c r="L27" s="77" t="s">
        <v>692</v>
      </c>
    </row>
    <row r="28" spans="1:12">
      <c r="A28" s="76"/>
      <c r="B28" s="75" t="s">
        <v>699</v>
      </c>
      <c r="C28" s="77">
        <v>0.3</v>
      </c>
      <c r="D28" s="77">
        <v>0.3</v>
      </c>
      <c r="E28" s="77">
        <v>0.3</v>
      </c>
      <c r="F28" s="77">
        <v>0.3</v>
      </c>
      <c r="G28" s="77">
        <v>0.1</v>
      </c>
      <c r="H28" s="77">
        <v>2</v>
      </c>
      <c r="I28" s="77">
        <v>0.1</v>
      </c>
      <c r="J28" s="77">
        <v>1</v>
      </c>
      <c r="K28" s="77" t="s">
        <v>634</v>
      </c>
      <c r="L28" s="77" t="s">
        <v>692</v>
      </c>
    </row>
    <row r="29" spans="1:12">
      <c r="A29" s="76" t="s">
        <v>621</v>
      </c>
      <c r="C29" s="77"/>
      <c r="D29" s="77"/>
      <c r="E29" s="77"/>
      <c r="F29" s="77"/>
      <c r="G29" s="77"/>
      <c r="H29" s="77"/>
      <c r="I29" s="77"/>
      <c r="J29" s="77"/>
      <c r="K29" s="77"/>
      <c r="L29" s="77"/>
    </row>
    <row r="30" spans="1:12">
      <c r="A30" s="76"/>
      <c r="B30" s="75" t="s">
        <v>803</v>
      </c>
      <c r="C30" s="77">
        <v>9.25</v>
      </c>
      <c r="D30" s="77">
        <v>9.02</v>
      </c>
      <c r="E30" s="77">
        <v>8.6</v>
      </c>
      <c r="F30" s="77">
        <v>7.54</v>
      </c>
      <c r="G30" s="77">
        <v>7.67</v>
      </c>
      <c r="H30" s="77">
        <v>10.59</v>
      </c>
      <c r="I30" s="77">
        <v>5.5</v>
      </c>
      <c r="J30" s="77">
        <v>9.3699999999999992</v>
      </c>
      <c r="K30" s="77" t="s">
        <v>841</v>
      </c>
      <c r="L30" s="77" t="s">
        <v>679</v>
      </c>
    </row>
    <row r="31" spans="1:12">
      <c r="A31" s="76"/>
      <c r="B31" s="75" t="s">
        <v>802</v>
      </c>
      <c r="C31" s="77">
        <v>5.62</v>
      </c>
      <c r="D31" s="77">
        <v>5.48</v>
      </c>
      <c r="E31" s="77">
        <v>5.31</v>
      </c>
      <c r="F31" s="77">
        <v>4.66</v>
      </c>
      <c r="G31" s="77">
        <v>4.66</v>
      </c>
      <c r="H31" s="77">
        <v>6.52</v>
      </c>
      <c r="I31" s="77">
        <v>3.34</v>
      </c>
      <c r="J31" s="77">
        <v>5.78</v>
      </c>
      <c r="K31" s="77" t="s">
        <v>841</v>
      </c>
      <c r="L31" s="77" t="s">
        <v>679</v>
      </c>
    </row>
    <row r="32" spans="1:12">
      <c r="A32" s="76"/>
      <c r="B32" s="75" t="s">
        <v>801</v>
      </c>
      <c r="C32" s="77">
        <v>3.63</v>
      </c>
      <c r="D32" s="77">
        <v>3.54</v>
      </c>
      <c r="E32" s="77">
        <v>3.29</v>
      </c>
      <c r="F32" s="77">
        <v>2.88</v>
      </c>
      <c r="G32" s="77">
        <v>3.01</v>
      </c>
      <c r="H32" s="77">
        <v>4.07</v>
      </c>
      <c r="I32" s="77">
        <v>2.16</v>
      </c>
      <c r="J32" s="77">
        <v>3.6</v>
      </c>
      <c r="K32" s="77" t="s">
        <v>691</v>
      </c>
      <c r="L32" s="77" t="s">
        <v>679</v>
      </c>
    </row>
    <row r="33" spans="1:12">
      <c r="A33" s="76"/>
      <c r="B33" s="75" t="s">
        <v>800</v>
      </c>
      <c r="C33" s="77">
        <v>25.28</v>
      </c>
      <c r="D33" s="77">
        <v>25.28</v>
      </c>
      <c r="E33" s="77">
        <v>24.74</v>
      </c>
      <c r="F33" s="77">
        <v>23.93</v>
      </c>
      <c r="G33" s="77">
        <v>21.51</v>
      </c>
      <c r="H33" s="77">
        <v>29.14</v>
      </c>
      <c r="I33" s="77">
        <v>17.989999999999998</v>
      </c>
      <c r="J33" s="77">
        <v>29.89</v>
      </c>
      <c r="K33" s="77" t="s">
        <v>640</v>
      </c>
      <c r="L33" s="77" t="s">
        <v>679</v>
      </c>
    </row>
    <row r="34" spans="1:12">
      <c r="A34" s="76"/>
      <c r="B34" s="75" t="s">
        <v>799</v>
      </c>
      <c r="C34" s="77">
        <v>298000</v>
      </c>
      <c r="D34" s="77">
        <v>262000</v>
      </c>
      <c r="E34" s="77">
        <v>245000</v>
      </c>
      <c r="F34" s="77">
        <v>209000</v>
      </c>
      <c r="G34" s="77">
        <v>223000</v>
      </c>
      <c r="H34" s="77">
        <v>306000</v>
      </c>
      <c r="I34" s="77">
        <v>154000</v>
      </c>
      <c r="J34" s="77">
        <v>260000</v>
      </c>
      <c r="K34" s="77" t="s">
        <v>596</v>
      </c>
      <c r="L34" s="77" t="s">
        <v>679</v>
      </c>
    </row>
    <row r="35" spans="1:12">
      <c r="A35" s="76" t="s">
        <v>608</v>
      </c>
      <c r="C35" s="77"/>
      <c r="D35" s="77"/>
      <c r="E35" s="77"/>
      <c r="F35" s="77"/>
      <c r="G35" s="77"/>
      <c r="H35" s="77"/>
      <c r="I35" s="77"/>
      <c r="J35" s="77"/>
      <c r="K35" s="77"/>
      <c r="L35" s="77"/>
    </row>
    <row r="36" spans="1:12">
      <c r="A36" s="79"/>
      <c r="B36" s="79" t="s">
        <v>644</v>
      </c>
      <c r="C36" s="78">
        <v>0.79985799999999996</v>
      </c>
      <c r="D36" s="78">
        <v>0.79985799999999996</v>
      </c>
      <c r="E36" s="78">
        <v>0.79710800000000004</v>
      </c>
      <c r="F36" s="78">
        <v>0.79418</v>
      </c>
      <c r="G36" s="78">
        <v>0.76</v>
      </c>
      <c r="H36" s="78">
        <v>0.85</v>
      </c>
      <c r="I36" s="78">
        <v>0.73</v>
      </c>
      <c r="J36" s="78">
        <v>0.88</v>
      </c>
      <c r="K36" s="77" t="s">
        <v>843</v>
      </c>
      <c r="L36" s="77"/>
    </row>
    <row r="37" spans="1:12">
      <c r="A37" s="79"/>
      <c r="B37" s="79" t="s">
        <v>743</v>
      </c>
      <c r="C37" s="78">
        <v>0.78822700000000001</v>
      </c>
      <c r="D37" s="78">
        <v>0.78822700000000001</v>
      </c>
      <c r="E37" s="78">
        <v>0.78521399999999997</v>
      </c>
      <c r="F37" s="78">
        <v>0.78187300000000004</v>
      </c>
      <c r="G37" s="78">
        <v>0.74</v>
      </c>
      <c r="H37" s="78">
        <v>0.84</v>
      </c>
      <c r="I37" s="78">
        <v>0.71</v>
      </c>
      <c r="J37" s="78">
        <v>0.86</v>
      </c>
      <c r="K37" s="77" t="s">
        <v>835</v>
      </c>
      <c r="L37" s="77"/>
    </row>
    <row r="38" spans="1:12">
      <c r="A38" s="76"/>
      <c r="B38" s="75" t="s">
        <v>771</v>
      </c>
      <c r="C38" s="77">
        <v>2.15</v>
      </c>
      <c r="D38" s="77">
        <v>2.1</v>
      </c>
      <c r="E38" s="77">
        <v>2.0499999999999998</v>
      </c>
      <c r="F38" s="77">
        <v>1.86</v>
      </c>
      <c r="G38" s="77">
        <v>1.78</v>
      </c>
      <c r="H38" s="77">
        <v>2.46</v>
      </c>
      <c r="I38" s="77">
        <v>1.35</v>
      </c>
      <c r="J38" s="77">
        <v>2.31</v>
      </c>
      <c r="K38" s="77" t="s">
        <v>841</v>
      </c>
      <c r="L38" s="77" t="s">
        <v>679</v>
      </c>
    </row>
    <row r="39" spans="1:12">
      <c r="A39" s="76"/>
      <c r="B39" s="75" t="s">
        <v>842</v>
      </c>
      <c r="C39" s="77">
        <v>790</v>
      </c>
      <c r="D39" s="77">
        <v>770</v>
      </c>
      <c r="E39" s="77">
        <v>750</v>
      </c>
      <c r="F39" s="77">
        <v>680</v>
      </c>
      <c r="G39" s="77">
        <v>660</v>
      </c>
      <c r="H39" s="77">
        <v>910</v>
      </c>
      <c r="I39" s="77">
        <v>500</v>
      </c>
      <c r="J39" s="77">
        <v>850</v>
      </c>
      <c r="K39" s="77" t="s">
        <v>841</v>
      </c>
      <c r="L39" s="77" t="s">
        <v>679</v>
      </c>
    </row>
    <row r="40" spans="1:12">
      <c r="A40" s="76"/>
      <c r="B40" s="75" t="s">
        <v>770</v>
      </c>
      <c r="C40" s="77">
        <v>1.31</v>
      </c>
      <c r="D40" s="77">
        <v>1.28</v>
      </c>
      <c r="E40" s="77">
        <v>1.26</v>
      </c>
      <c r="F40" s="77">
        <v>1.1499999999999999</v>
      </c>
      <c r="G40" s="77">
        <v>1.08</v>
      </c>
      <c r="H40" s="77">
        <v>1.52</v>
      </c>
      <c r="I40" s="77">
        <v>0.82</v>
      </c>
      <c r="J40" s="77">
        <v>1.42</v>
      </c>
      <c r="K40" s="77" t="s">
        <v>841</v>
      </c>
      <c r="L40" s="77" t="s">
        <v>679</v>
      </c>
    </row>
    <row r="41" spans="1:12">
      <c r="A41" s="76"/>
      <c r="B41" s="75" t="s">
        <v>769</v>
      </c>
      <c r="C41" s="77">
        <v>0.84</v>
      </c>
      <c r="D41" s="77">
        <v>0.82</v>
      </c>
      <c r="E41" s="77">
        <v>0.78</v>
      </c>
      <c r="F41" s="77">
        <v>0.71</v>
      </c>
      <c r="G41" s="77">
        <v>0.7</v>
      </c>
      <c r="H41" s="77">
        <v>0.95</v>
      </c>
      <c r="I41" s="77">
        <v>0.53</v>
      </c>
      <c r="J41" s="77">
        <v>0.88</v>
      </c>
      <c r="K41" s="77" t="s">
        <v>691</v>
      </c>
      <c r="L41" s="77" t="s">
        <v>679</v>
      </c>
    </row>
    <row r="42" spans="1:12">
      <c r="A42" s="76"/>
      <c r="B42" s="75" t="s">
        <v>768</v>
      </c>
      <c r="C42" s="77">
        <v>5.88</v>
      </c>
      <c r="D42" s="77">
        <v>5.88</v>
      </c>
      <c r="E42" s="77">
        <v>5.88</v>
      </c>
      <c r="F42" s="77">
        <v>5.89</v>
      </c>
      <c r="G42" s="77">
        <v>5</v>
      </c>
      <c r="H42" s="77">
        <v>6.78</v>
      </c>
      <c r="I42" s="77">
        <v>4.43</v>
      </c>
      <c r="J42" s="77">
        <v>7.36</v>
      </c>
      <c r="K42" s="77" t="s">
        <v>640</v>
      </c>
      <c r="L42" s="77" t="s">
        <v>679</v>
      </c>
    </row>
    <row r="43" spans="1:12">
      <c r="A43" s="76"/>
      <c r="B43" s="75" t="s">
        <v>767</v>
      </c>
      <c r="C43" s="77">
        <v>69300</v>
      </c>
      <c r="D43" s="77">
        <v>61000</v>
      </c>
      <c r="E43" s="77">
        <v>58200</v>
      </c>
      <c r="F43" s="77">
        <v>51400</v>
      </c>
      <c r="G43" s="77">
        <v>51900</v>
      </c>
      <c r="H43" s="77">
        <v>71200</v>
      </c>
      <c r="I43" s="77">
        <v>37800</v>
      </c>
      <c r="J43" s="77">
        <v>64000</v>
      </c>
      <c r="K43" s="77" t="s">
        <v>596</v>
      </c>
      <c r="L43" s="77" t="s">
        <v>679</v>
      </c>
    </row>
    <row r="44" spans="1:12">
      <c r="A44" s="76"/>
      <c r="B44" s="75" t="s">
        <v>840</v>
      </c>
      <c r="C44" s="77">
        <v>25.51</v>
      </c>
      <c r="D44" s="77">
        <v>22.46</v>
      </c>
      <c r="E44" s="77">
        <v>21.42</v>
      </c>
      <c r="F44" s="77">
        <v>18.920000000000002</v>
      </c>
      <c r="G44" s="77">
        <v>19.09</v>
      </c>
      <c r="H44" s="77">
        <v>26.2</v>
      </c>
      <c r="I44" s="77">
        <v>13.91</v>
      </c>
      <c r="J44" s="77">
        <v>23.56</v>
      </c>
      <c r="K44" s="77" t="s">
        <v>596</v>
      </c>
      <c r="L44" s="77" t="s">
        <v>837</v>
      </c>
    </row>
    <row r="45" spans="1:12">
      <c r="A45" s="76"/>
      <c r="B45" s="75" t="s">
        <v>797</v>
      </c>
      <c r="C45" s="77">
        <v>0</v>
      </c>
      <c r="D45" s="77">
        <v>0</v>
      </c>
      <c r="E45" s="77">
        <v>0</v>
      </c>
      <c r="F45" s="77">
        <v>0</v>
      </c>
      <c r="G45" s="77">
        <v>0</v>
      </c>
      <c r="H45" s="77">
        <v>0</v>
      </c>
      <c r="I45" s="77">
        <v>0</v>
      </c>
      <c r="J45" s="77">
        <v>0</v>
      </c>
      <c r="K45" s="77" t="s">
        <v>643</v>
      </c>
      <c r="L45" s="77"/>
    </row>
    <row r="46" spans="1:12">
      <c r="A46" s="76"/>
      <c r="B46" s="75" t="s">
        <v>765</v>
      </c>
      <c r="C46" s="77">
        <v>0.11</v>
      </c>
      <c r="D46" s="77">
        <v>0.11</v>
      </c>
      <c r="E46" s="77">
        <v>0.11</v>
      </c>
      <c r="F46" s="77">
        <v>0.12</v>
      </c>
      <c r="G46" s="77">
        <v>0.1</v>
      </c>
      <c r="H46" s="77">
        <v>0.14000000000000001</v>
      </c>
      <c r="I46" s="77">
        <v>0.1</v>
      </c>
      <c r="J46" s="77">
        <v>0.14000000000000001</v>
      </c>
      <c r="K46" s="77" t="s">
        <v>839</v>
      </c>
      <c r="L46" s="77"/>
    </row>
    <row r="47" spans="1:12">
      <c r="A47" s="76"/>
      <c r="B47" s="75" t="s">
        <v>838</v>
      </c>
      <c r="C47" s="77">
        <v>17.32</v>
      </c>
      <c r="D47" s="77">
        <v>17.32</v>
      </c>
      <c r="E47" s="77">
        <v>17.329999999999998</v>
      </c>
      <c r="F47" s="77">
        <v>17.350000000000001</v>
      </c>
      <c r="G47" s="77">
        <v>14.74</v>
      </c>
      <c r="H47" s="77">
        <v>19.97</v>
      </c>
      <c r="I47" s="77">
        <v>13.04</v>
      </c>
      <c r="J47" s="77">
        <v>21.67</v>
      </c>
      <c r="K47" s="77" t="s">
        <v>640</v>
      </c>
      <c r="L47" s="77" t="s">
        <v>837</v>
      </c>
    </row>
    <row r="48" spans="1:12">
      <c r="A48" s="76"/>
      <c r="B48" s="75" t="s">
        <v>836</v>
      </c>
      <c r="C48" s="77">
        <v>27.16</v>
      </c>
      <c r="D48" s="77">
        <v>27.16</v>
      </c>
      <c r="E48" s="77">
        <v>27.16</v>
      </c>
      <c r="F48" s="77">
        <v>27.16</v>
      </c>
      <c r="G48" s="77">
        <v>27.16</v>
      </c>
      <c r="H48" s="77">
        <v>27.16</v>
      </c>
      <c r="I48" s="77">
        <v>27.16</v>
      </c>
      <c r="J48" s="77">
        <v>27.16</v>
      </c>
      <c r="K48" s="77" t="s">
        <v>835</v>
      </c>
      <c r="L48" s="77"/>
    </row>
    <row r="49" spans="1:12">
      <c r="A49" s="76"/>
      <c r="B49" s="75" t="s">
        <v>764</v>
      </c>
      <c r="C49" s="77">
        <v>1</v>
      </c>
      <c r="D49" s="77">
        <v>1</v>
      </c>
      <c r="E49" s="77">
        <v>1</v>
      </c>
      <c r="F49" s="77">
        <v>1</v>
      </c>
      <c r="G49" s="77">
        <v>1</v>
      </c>
      <c r="H49" s="77">
        <v>1</v>
      </c>
      <c r="I49" s="77">
        <v>1</v>
      </c>
      <c r="J49" s="77">
        <v>1</v>
      </c>
      <c r="K49" s="77" t="s">
        <v>834</v>
      </c>
      <c r="L49" s="77"/>
    </row>
    <row r="50" spans="1:12">
      <c r="A50" s="76"/>
      <c r="B50" s="75" t="s">
        <v>763</v>
      </c>
      <c r="C50" s="77">
        <v>0</v>
      </c>
      <c r="D50" s="77">
        <v>0</v>
      </c>
      <c r="E50" s="77">
        <v>0</v>
      </c>
      <c r="F50" s="77">
        <v>0</v>
      </c>
      <c r="G50" s="77">
        <v>0</v>
      </c>
      <c r="H50" s="77">
        <v>1</v>
      </c>
      <c r="I50" s="77">
        <v>0</v>
      </c>
      <c r="J50" s="77">
        <v>1</v>
      </c>
      <c r="K50" s="77" t="s">
        <v>834</v>
      </c>
      <c r="L50" s="77"/>
    </row>
    <row r="51" spans="1:12">
      <c r="A51" s="79"/>
      <c r="B51" s="79" t="s">
        <v>761</v>
      </c>
      <c r="C51" s="78">
        <v>4.1506000000000001E-2</v>
      </c>
      <c r="D51" s="78">
        <v>4.1506000000000001E-2</v>
      </c>
      <c r="E51" s="78">
        <v>4.0148999999999997E-2</v>
      </c>
      <c r="F51" s="78">
        <v>3.7398000000000001E-2</v>
      </c>
      <c r="G51" s="78">
        <v>0.01</v>
      </c>
      <c r="H51" s="78">
        <v>0.06</v>
      </c>
      <c r="I51" s="78">
        <v>0.01</v>
      </c>
      <c r="J51" s="78">
        <v>0.06</v>
      </c>
      <c r="K51" s="77" t="s">
        <v>833</v>
      </c>
      <c r="L51" s="77"/>
    </row>
    <row r="52" spans="1:12">
      <c r="A52" s="76"/>
    </row>
    <row r="53" spans="1:12">
      <c r="A53" s="76"/>
    </row>
    <row r="54" spans="1:12">
      <c r="A54" s="76" t="s">
        <v>590</v>
      </c>
    </row>
    <row r="55" spans="1:12">
      <c r="A55" s="76"/>
      <c r="B55" s="75" t="s">
        <v>832</v>
      </c>
    </row>
    <row r="56" spans="1:12">
      <c r="A56" s="76"/>
      <c r="B56" s="75" t="s">
        <v>831</v>
      </c>
    </row>
    <row r="57" spans="1:12">
      <c r="A57" s="76"/>
      <c r="B57" s="75" t="s">
        <v>830</v>
      </c>
    </row>
    <row r="58" spans="1:12">
      <c r="A58" s="76"/>
      <c r="B58" s="75" t="s">
        <v>829</v>
      </c>
    </row>
    <row r="59" spans="1:12">
      <c r="A59" s="76"/>
      <c r="B59" s="75" t="s">
        <v>828</v>
      </c>
    </row>
    <row r="60" spans="1:12">
      <c r="A60" s="76"/>
      <c r="B60" s="75" t="s">
        <v>827</v>
      </c>
    </row>
    <row r="61" spans="1:12">
      <c r="A61" s="76"/>
      <c r="B61" s="75" t="s">
        <v>826</v>
      </c>
    </row>
    <row r="62" spans="1:12">
      <c r="A62" s="76"/>
      <c r="B62" s="75" t="s">
        <v>825</v>
      </c>
    </row>
    <row r="63" spans="1:12">
      <c r="A63" s="76"/>
      <c r="B63" s="75" t="s">
        <v>824</v>
      </c>
    </row>
    <row r="64" spans="1:12">
      <c r="A64" s="76"/>
      <c r="B64" s="75" t="s">
        <v>823</v>
      </c>
    </row>
    <row r="65" spans="1:2">
      <c r="A65" s="76"/>
      <c r="B65" s="75" t="s">
        <v>822</v>
      </c>
    </row>
    <row r="66" spans="1:2">
      <c r="A66" s="76"/>
      <c r="B66" s="75" t="s">
        <v>821</v>
      </c>
    </row>
    <row r="67" spans="1:2">
      <c r="A67" s="76"/>
      <c r="B67" s="75" t="s">
        <v>820</v>
      </c>
    </row>
    <row r="68" spans="1:2">
      <c r="A68" s="76"/>
      <c r="B68" s="75" t="s">
        <v>819</v>
      </c>
    </row>
    <row r="69" spans="1:2">
      <c r="A69" s="76"/>
      <c r="B69" s="75" t="s">
        <v>818</v>
      </c>
    </row>
    <row r="70" spans="1:2">
      <c r="A70" s="76"/>
      <c r="B70" s="75" t="s">
        <v>817</v>
      </c>
    </row>
    <row r="71" spans="1:2">
      <c r="A71" s="76"/>
      <c r="B71" s="75" t="s">
        <v>570</v>
      </c>
    </row>
    <row r="72" spans="1:2">
      <c r="A72" s="76"/>
      <c r="B72" s="75" t="s">
        <v>569</v>
      </c>
    </row>
    <row r="73" spans="1:2">
      <c r="A73" s="76"/>
    </row>
    <row r="74" spans="1:2">
      <c r="A74" s="76" t="s">
        <v>568</v>
      </c>
    </row>
    <row r="75" spans="1:2">
      <c r="A75" s="76"/>
      <c r="B75" s="75" t="s">
        <v>816</v>
      </c>
    </row>
    <row r="76" spans="1:2">
      <c r="A76" s="76"/>
      <c r="B76" s="75" t="s">
        <v>815</v>
      </c>
    </row>
    <row r="77" spans="1:2">
      <c r="A77" s="76"/>
      <c r="B77" s="75" t="s">
        <v>814</v>
      </c>
    </row>
    <row r="78" spans="1:2">
      <c r="A78" s="76"/>
      <c r="B78" s="75" t="s">
        <v>813</v>
      </c>
    </row>
    <row r="79" spans="1:2">
      <c r="A79" s="76"/>
      <c r="B79" s="75" t="s">
        <v>812</v>
      </c>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811</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810</v>
      </c>
      <c r="C6" s="77">
        <v>41.59</v>
      </c>
      <c r="D6" s="77">
        <v>41.59</v>
      </c>
      <c r="E6" s="77">
        <v>41.72</v>
      </c>
      <c r="F6" s="77">
        <v>41.72</v>
      </c>
      <c r="G6" s="77">
        <v>39.479999999999997</v>
      </c>
      <c r="H6" s="77">
        <v>54.62</v>
      </c>
      <c r="I6" s="77">
        <v>40.619999999999997</v>
      </c>
      <c r="J6" s="77">
        <v>55.84</v>
      </c>
      <c r="K6" s="77" t="s">
        <v>592</v>
      </c>
      <c r="L6" s="77"/>
    </row>
    <row r="7" spans="1:12">
      <c r="A7" s="79"/>
      <c r="B7" s="79" t="s">
        <v>809</v>
      </c>
      <c r="C7" s="78">
        <v>0.29935800000000001</v>
      </c>
      <c r="D7" s="78">
        <v>0.29935800000000001</v>
      </c>
      <c r="E7" s="78">
        <v>0.30027999999999999</v>
      </c>
      <c r="F7" s="78">
        <v>0.30027999999999999</v>
      </c>
      <c r="G7" s="78">
        <v>0.26</v>
      </c>
      <c r="H7" s="78">
        <v>0.4</v>
      </c>
      <c r="I7" s="78">
        <v>0.27</v>
      </c>
      <c r="J7" s="78">
        <v>0.41</v>
      </c>
      <c r="K7" s="77" t="s">
        <v>807</v>
      </c>
      <c r="L7" s="77" t="s">
        <v>679</v>
      </c>
    </row>
    <row r="8" spans="1:12">
      <c r="A8" s="79"/>
      <c r="B8" s="79" t="s">
        <v>808</v>
      </c>
      <c r="C8" s="78">
        <v>0.31511299999999998</v>
      </c>
      <c r="D8" s="78">
        <v>0.31511299999999998</v>
      </c>
      <c r="E8" s="78">
        <v>0.316085</v>
      </c>
      <c r="F8" s="78">
        <v>0.316085</v>
      </c>
      <c r="G8" s="78">
        <v>0.28999999999999998</v>
      </c>
      <c r="H8" s="78">
        <v>0.42</v>
      </c>
      <c r="I8" s="78">
        <v>0.3</v>
      </c>
      <c r="J8" s="78">
        <v>0.43</v>
      </c>
      <c r="K8" s="77" t="s">
        <v>807</v>
      </c>
      <c r="L8" s="77" t="s">
        <v>679</v>
      </c>
    </row>
    <row r="9" spans="1:12">
      <c r="A9" s="76"/>
      <c r="B9" s="75" t="s">
        <v>806</v>
      </c>
      <c r="C9" s="77">
        <v>0.45</v>
      </c>
      <c r="D9" s="77">
        <v>0.45</v>
      </c>
      <c r="E9" s="77">
        <v>0.46</v>
      </c>
      <c r="F9" s="77">
        <v>0.46</v>
      </c>
      <c r="G9" s="77">
        <v>0.43</v>
      </c>
      <c r="H9" s="77">
        <v>0.6</v>
      </c>
      <c r="I9" s="77">
        <v>0.44</v>
      </c>
      <c r="J9" s="77">
        <v>0.61</v>
      </c>
      <c r="K9" s="77"/>
      <c r="L9" s="77"/>
    </row>
    <row r="10" spans="1:12">
      <c r="A10" s="76"/>
      <c r="B10" s="75" t="s">
        <v>805</v>
      </c>
      <c r="C10" s="77">
        <v>1</v>
      </c>
      <c r="D10" s="77">
        <v>1</v>
      </c>
      <c r="E10" s="77">
        <v>1</v>
      </c>
      <c r="F10" s="77">
        <v>1</v>
      </c>
      <c r="G10" s="77">
        <v>1</v>
      </c>
      <c r="H10" s="77">
        <v>1</v>
      </c>
      <c r="I10" s="77">
        <v>1</v>
      </c>
      <c r="J10" s="77">
        <v>1</v>
      </c>
      <c r="K10" s="77" t="s">
        <v>638</v>
      </c>
      <c r="L10" s="77"/>
    </row>
    <row r="11" spans="1:12">
      <c r="A11" s="79"/>
      <c r="B11" s="79" t="s">
        <v>642</v>
      </c>
      <c r="C11" s="78">
        <v>2.8381E-2</v>
      </c>
      <c r="D11" s="78">
        <v>2.8381E-2</v>
      </c>
      <c r="E11" s="78">
        <v>2.8399000000000001E-2</v>
      </c>
      <c r="F11" s="78">
        <v>2.8399000000000001E-2</v>
      </c>
      <c r="G11" s="78">
        <v>2.0912E-2</v>
      </c>
      <c r="H11" s="78">
        <v>3.1371000000000003E-2</v>
      </c>
      <c r="I11" s="78">
        <v>1.7287E-2</v>
      </c>
      <c r="J11" s="78">
        <v>3.2975999999999998E-2</v>
      </c>
      <c r="K11" s="77"/>
      <c r="L11" s="77" t="s">
        <v>679</v>
      </c>
    </row>
    <row r="12" spans="1:12">
      <c r="A12" s="79"/>
      <c r="B12" s="79" t="s">
        <v>641</v>
      </c>
      <c r="C12" s="78">
        <v>0.03</v>
      </c>
      <c r="D12" s="78">
        <v>0.03</v>
      </c>
      <c r="E12" s="78">
        <v>0.03</v>
      </c>
      <c r="F12" s="78">
        <v>0.03</v>
      </c>
      <c r="G12" s="78">
        <v>0.03</v>
      </c>
      <c r="H12" s="78">
        <v>0.03</v>
      </c>
      <c r="I12" s="78">
        <v>0.03</v>
      </c>
      <c r="J12" s="78">
        <v>0.03</v>
      </c>
      <c r="K12" s="77"/>
      <c r="L12" s="77"/>
    </row>
    <row r="13" spans="1:12">
      <c r="A13" s="76"/>
      <c r="B13" s="75" t="s">
        <v>707</v>
      </c>
      <c r="C13" s="77">
        <v>3</v>
      </c>
      <c r="D13" s="77">
        <v>3</v>
      </c>
      <c r="E13" s="77">
        <v>3</v>
      </c>
      <c r="F13" s="77">
        <v>3</v>
      </c>
      <c r="G13" s="77">
        <v>2.5499999999999998</v>
      </c>
      <c r="H13" s="77">
        <v>3.45</v>
      </c>
      <c r="I13" s="77">
        <v>2.25</v>
      </c>
      <c r="J13" s="77">
        <v>3.75</v>
      </c>
      <c r="K13" s="77"/>
      <c r="L13" s="77"/>
    </row>
    <row r="14" spans="1:12">
      <c r="A14" s="76"/>
      <c r="B14" s="75" t="s">
        <v>639</v>
      </c>
      <c r="C14" s="77">
        <v>25</v>
      </c>
      <c r="D14" s="77">
        <v>25</v>
      </c>
      <c r="E14" s="77">
        <v>25</v>
      </c>
      <c r="F14" s="77">
        <v>25</v>
      </c>
      <c r="G14" s="77">
        <v>20</v>
      </c>
      <c r="H14" s="77">
        <v>35</v>
      </c>
      <c r="I14" s="77">
        <v>20</v>
      </c>
      <c r="J14" s="77">
        <v>35</v>
      </c>
      <c r="K14" s="77"/>
      <c r="L14" s="77" t="s">
        <v>679</v>
      </c>
    </row>
    <row r="15" spans="1:12">
      <c r="A15" s="76"/>
      <c r="B15" s="75" t="s">
        <v>636</v>
      </c>
      <c r="C15" s="77">
        <v>3</v>
      </c>
      <c r="D15" s="77">
        <v>3</v>
      </c>
      <c r="E15" s="77">
        <v>3</v>
      </c>
      <c r="F15" s="77">
        <v>3</v>
      </c>
      <c r="G15" s="77">
        <v>2.5</v>
      </c>
      <c r="H15" s="77">
        <v>3.5</v>
      </c>
      <c r="I15" s="77">
        <v>2</v>
      </c>
      <c r="J15" s="77">
        <v>3.5</v>
      </c>
      <c r="K15" s="77"/>
      <c r="L15" s="77" t="s">
        <v>679</v>
      </c>
    </row>
    <row r="16" spans="1:12">
      <c r="A16" s="76"/>
      <c r="B16" s="75" t="s">
        <v>804</v>
      </c>
      <c r="C16" s="77">
        <v>0.24</v>
      </c>
      <c r="D16" s="77">
        <v>0.24</v>
      </c>
      <c r="E16" s="77">
        <v>0.24</v>
      </c>
      <c r="F16" s="77">
        <v>0.24</v>
      </c>
      <c r="G16" s="77">
        <v>0.2</v>
      </c>
      <c r="H16" s="77">
        <v>0.28000000000000003</v>
      </c>
      <c r="I16" s="77">
        <v>0.18</v>
      </c>
      <c r="J16" s="77">
        <v>0.3</v>
      </c>
      <c r="K16" s="77"/>
      <c r="L16" s="77"/>
    </row>
    <row r="17" spans="1:12">
      <c r="A17" s="76" t="s">
        <v>633</v>
      </c>
      <c r="C17" s="77"/>
      <c r="D17" s="77"/>
      <c r="E17" s="77"/>
      <c r="F17" s="77"/>
      <c r="G17" s="77"/>
      <c r="H17" s="77"/>
      <c r="I17" s="77"/>
      <c r="J17" s="77"/>
      <c r="K17" s="77"/>
      <c r="L17" s="77"/>
    </row>
    <row r="18" spans="1:12">
      <c r="A18" s="79"/>
      <c r="B18" s="79" t="s">
        <v>632</v>
      </c>
      <c r="C18" s="78">
        <v>0.02</v>
      </c>
      <c r="D18" s="78">
        <v>0.02</v>
      </c>
      <c r="E18" s="78">
        <v>0.02</v>
      </c>
      <c r="F18" s="78">
        <v>0.02</v>
      </c>
      <c r="G18" s="78">
        <v>0.02</v>
      </c>
      <c r="H18" s="78">
        <v>0.02</v>
      </c>
      <c r="I18" s="78">
        <v>0.02</v>
      </c>
      <c r="J18" s="78">
        <v>0.02</v>
      </c>
      <c r="K18" s="77"/>
      <c r="L18" s="77"/>
    </row>
    <row r="19" spans="1:12">
      <c r="A19" s="79"/>
      <c r="B19" s="79" t="s">
        <v>631</v>
      </c>
      <c r="C19" s="78">
        <v>0.04</v>
      </c>
      <c r="D19" s="78">
        <v>0.04</v>
      </c>
      <c r="E19" s="78">
        <v>0.04</v>
      </c>
      <c r="F19" s="78">
        <v>0.04</v>
      </c>
      <c r="G19" s="78">
        <v>0.04</v>
      </c>
      <c r="H19" s="78">
        <v>0.04</v>
      </c>
      <c r="I19" s="78">
        <v>0.04</v>
      </c>
      <c r="J19" s="78">
        <v>0.04</v>
      </c>
      <c r="K19" s="77" t="s">
        <v>705</v>
      </c>
      <c r="L19" s="77" t="s">
        <v>679</v>
      </c>
    </row>
    <row r="20" spans="1:12">
      <c r="A20" s="79"/>
      <c r="B20" s="79" t="s">
        <v>630</v>
      </c>
      <c r="C20" s="78">
        <v>0.4</v>
      </c>
      <c r="D20" s="78">
        <v>0.4</v>
      </c>
      <c r="E20" s="78">
        <v>0.4</v>
      </c>
      <c r="F20" s="78">
        <v>0.4</v>
      </c>
      <c r="G20" s="78">
        <v>0.4</v>
      </c>
      <c r="H20" s="78">
        <v>0.4</v>
      </c>
      <c r="I20" s="78">
        <v>0.4</v>
      </c>
      <c r="J20" s="78">
        <v>0.4</v>
      </c>
      <c r="K20" s="77"/>
      <c r="L20" s="77"/>
    </row>
    <row r="21" spans="1:12">
      <c r="A21" s="76"/>
      <c r="B21" s="75" t="s">
        <v>628</v>
      </c>
      <c r="C21" s="77">
        <v>2</v>
      </c>
      <c r="D21" s="77">
        <v>2</v>
      </c>
      <c r="E21" s="77">
        <v>2</v>
      </c>
      <c r="F21" s="77">
        <v>2</v>
      </c>
      <c r="G21" s="77">
        <v>2</v>
      </c>
      <c r="H21" s="77">
        <v>2</v>
      </c>
      <c r="I21" s="77">
        <v>2</v>
      </c>
      <c r="J21" s="77">
        <v>2</v>
      </c>
      <c r="K21" s="77" t="s">
        <v>741</v>
      </c>
      <c r="L21" s="77" t="s">
        <v>679</v>
      </c>
    </row>
    <row r="22" spans="1:12">
      <c r="A22" s="76"/>
      <c r="B22" s="75" t="s">
        <v>627</v>
      </c>
      <c r="C22" s="77">
        <v>8</v>
      </c>
      <c r="D22" s="77">
        <v>8</v>
      </c>
      <c r="E22" s="77">
        <v>8</v>
      </c>
      <c r="F22" s="77">
        <v>8</v>
      </c>
      <c r="G22" s="77">
        <v>8</v>
      </c>
      <c r="H22" s="77">
        <v>8</v>
      </c>
      <c r="I22" s="77">
        <v>8</v>
      </c>
      <c r="J22" s="77">
        <v>8</v>
      </c>
      <c r="K22" s="77"/>
      <c r="L22" s="77" t="s">
        <v>679</v>
      </c>
    </row>
    <row r="23" spans="1:12">
      <c r="A23" s="76" t="s">
        <v>626</v>
      </c>
      <c r="C23" s="77"/>
      <c r="D23" s="77"/>
      <c r="E23" s="77"/>
      <c r="F23" s="77"/>
      <c r="G23" s="77"/>
      <c r="H23" s="77"/>
      <c r="I23" s="77"/>
      <c r="J23" s="77"/>
      <c r="K23" s="77"/>
      <c r="L23" s="77"/>
    </row>
    <row r="24" spans="1:12">
      <c r="A24" s="79"/>
      <c r="B24" s="79" t="s">
        <v>700</v>
      </c>
      <c r="C24" s="78">
        <v>0.95450000000000002</v>
      </c>
      <c r="D24" s="78">
        <v>0.96360000000000001</v>
      </c>
      <c r="E24" s="78">
        <v>0.9909</v>
      </c>
      <c r="F24" s="78">
        <v>0.99817999999999996</v>
      </c>
      <c r="G24" s="78">
        <v>0.90900000000000003</v>
      </c>
      <c r="H24" s="78">
        <v>0.99817999999999996</v>
      </c>
      <c r="I24" s="78">
        <v>0.95450000000000002</v>
      </c>
      <c r="J24" s="78">
        <v>0.99909000000000003</v>
      </c>
      <c r="K24" s="77" t="s">
        <v>629</v>
      </c>
      <c r="L24" s="77" t="s">
        <v>710</v>
      </c>
    </row>
    <row r="25" spans="1:12">
      <c r="A25" s="76"/>
      <c r="B25" s="75" t="s">
        <v>624</v>
      </c>
      <c r="C25" s="77">
        <v>40</v>
      </c>
      <c r="D25" s="77">
        <v>30</v>
      </c>
      <c r="E25" s="77">
        <v>30</v>
      </c>
      <c r="F25" s="77">
        <v>20</v>
      </c>
      <c r="G25" s="77">
        <v>20</v>
      </c>
      <c r="H25" s="77">
        <v>40</v>
      </c>
      <c r="I25" s="77">
        <v>10</v>
      </c>
      <c r="J25" s="77">
        <v>30</v>
      </c>
      <c r="K25" s="77" t="s">
        <v>629</v>
      </c>
      <c r="L25" s="77" t="s">
        <v>710</v>
      </c>
    </row>
    <row r="26" spans="1:12">
      <c r="A26" s="76"/>
      <c r="B26" s="75" t="s">
        <v>623</v>
      </c>
      <c r="C26" s="77">
        <v>0</v>
      </c>
      <c r="D26" s="77">
        <v>0</v>
      </c>
      <c r="E26" s="77">
        <v>0</v>
      </c>
      <c r="F26" s="77">
        <v>0</v>
      </c>
      <c r="G26" s="77">
        <v>0</v>
      </c>
      <c r="H26" s="77">
        <v>0</v>
      </c>
      <c r="I26" s="77">
        <v>0</v>
      </c>
      <c r="J26" s="77">
        <v>0</v>
      </c>
      <c r="K26" s="77" t="s">
        <v>629</v>
      </c>
      <c r="L26" s="77" t="s">
        <v>710</v>
      </c>
    </row>
    <row r="27" spans="1:12">
      <c r="A27" s="76"/>
      <c r="B27" s="75" t="s">
        <v>622</v>
      </c>
      <c r="C27" s="77">
        <v>1.2</v>
      </c>
      <c r="D27" s="77">
        <v>1</v>
      </c>
      <c r="E27" s="77">
        <v>1</v>
      </c>
      <c r="F27" s="77">
        <v>1</v>
      </c>
      <c r="G27" s="77">
        <v>1</v>
      </c>
      <c r="H27" s="77">
        <v>3</v>
      </c>
      <c r="I27" s="77">
        <v>0</v>
      </c>
      <c r="J27" s="77">
        <v>1</v>
      </c>
      <c r="K27" s="77" t="s">
        <v>629</v>
      </c>
      <c r="L27" s="77" t="s">
        <v>710</v>
      </c>
    </row>
    <row r="28" spans="1:12">
      <c r="A28" s="76"/>
      <c r="B28" s="75" t="s">
        <v>699</v>
      </c>
      <c r="C28" s="77">
        <v>0.3</v>
      </c>
      <c r="D28" s="77">
        <v>0.3</v>
      </c>
      <c r="E28" s="77">
        <v>0.3</v>
      </c>
      <c r="F28" s="77">
        <v>0.3</v>
      </c>
      <c r="G28" s="77">
        <v>0.1</v>
      </c>
      <c r="H28" s="77">
        <v>2</v>
      </c>
      <c r="I28" s="77">
        <v>0.1</v>
      </c>
      <c r="J28" s="77">
        <v>1</v>
      </c>
      <c r="K28" s="77" t="s">
        <v>629</v>
      </c>
      <c r="L28" s="77" t="s">
        <v>710</v>
      </c>
    </row>
    <row r="29" spans="1:12">
      <c r="A29" s="76" t="s">
        <v>621</v>
      </c>
      <c r="C29" s="77"/>
      <c r="D29" s="77"/>
      <c r="E29" s="77"/>
      <c r="F29" s="77"/>
      <c r="G29" s="77"/>
      <c r="H29" s="77"/>
      <c r="I29" s="77"/>
      <c r="J29" s="77"/>
      <c r="K29" s="77"/>
      <c r="L29" s="77"/>
    </row>
    <row r="30" spans="1:12">
      <c r="A30" s="76"/>
      <c r="B30" s="75" t="s">
        <v>803</v>
      </c>
      <c r="C30" s="77">
        <v>3.46</v>
      </c>
      <c r="D30" s="77">
        <v>3.38</v>
      </c>
      <c r="E30" s="77">
        <v>3.21</v>
      </c>
      <c r="F30" s="77">
        <v>2.91</v>
      </c>
      <c r="G30" s="77">
        <v>2.86</v>
      </c>
      <c r="H30" s="77">
        <v>3.97</v>
      </c>
      <c r="I30" s="77">
        <v>2.35</v>
      </c>
      <c r="J30" s="77">
        <v>3.99</v>
      </c>
      <c r="K30" s="77" t="s">
        <v>695</v>
      </c>
      <c r="L30" s="77" t="s">
        <v>679</v>
      </c>
    </row>
    <row r="31" spans="1:12">
      <c r="A31" s="76"/>
      <c r="B31" s="75" t="s">
        <v>802</v>
      </c>
      <c r="C31" s="77">
        <v>2.14</v>
      </c>
      <c r="D31" s="77">
        <v>2.09</v>
      </c>
      <c r="E31" s="77">
        <v>1.98</v>
      </c>
      <c r="F31" s="77">
        <v>1.8</v>
      </c>
      <c r="G31" s="77">
        <v>1.73</v>
      </c>
      <c r="H31" s="77">
        <v>2.4500000000000002</v>
      </c>
      <c r="I31" s="77">
        <v>1.43</v>
      </c>
      <c r="J31" s="77">
        <v>2.46</v>
      </c>
      <c r="K31" s="77" t="s">
        <v>695</v>
      </c>
      <c r="L31" s="77"/>
    </row>
    <row r="32" spans="1:12">
      <c r="A32" s="76"/>
      <c r="B32" s="75" t="s">
        <v>801</v>
      </c>
      <c r="C32" s="77">
        <v>1.33</v>
      </c>
      <c r="D32" s="77">
        <v>1.29</v>
      </c>
      <c r="E32" s="77">
        <v>1.23</v>
      </c>
      <c r="F32" s="77">
        <v>1.1100000000000001</v>
      </c>
      <c r="G32" s="77">
        <v>1.1299999999999999</v>
      </c>
      <c r="H32" s="77">
        <v>1.52</v>
      </c>
      <c r="I32" s="77">
        <v>0.92</v>
      </c>
      <c r="J32" s="77">
        <v>1.53</v>
      </c>
      <c r="K32" s="77" t="s">
        <v>695</v>
      </c>
      <c r="L32" s="77"/>
    </row>
    <row r="33" spans="1:12">
      <c r="A33" s="76"/>
      <c r="B33" s="75" t="s">
        <v>800</v>
      </c>
      <c r="C33" s="77">
        <v>2.11</v>
      </c>
      <c r="D33" s="77">
        <v>2.11</v>
      </c>
      <c r="E33" s="77">
        <v>2.1</v>
      </c>
      <c r="F33" s="77">
        <v>2.1</v>
      </c>
      <c r="G33" s="77">
        <v>1.62</v>
      </c>
      <c r="H33" s="77">
        <v>2.4</v>
      </c>
      <c r="I33" s="77">
        <v>1.42</v>
      </c>
      <c r="J33" s="77">
        <v>2.58</v>
      </c>
      <c r="K33" s="77" t="s">
        <v>596</v>
      </c>
      <c r="L33" s="77"/>
    </row>
    <row r="34" spans="1:12">
      <c r="A34" s="76"/>
      <c r="B34" s="75" t="s">
        <v>799</v>
      </c>
      <c r="C34" s="77">
        <v>126000</v>
      </c>
      <c r="D34" s="77">
        <v>122000</v>
      </c>
      <c r="E34" s="77">
        <v>115000</v>
      </c>
      <c r="F34" s="77">
        <v>103000</v>
      </c>
      <c r="G34" s="77">
        <v>103000</v>
      </c>
      <c r="H34" s="77">
        <v>142000</v>
      </c>
      <c r="I34" s="77">
        <v>79000</v>
      </c>
      <c r="J34" s="77">
        <v>133000</v>
      </c>
      <c r="K34" s="77" t="s">
        <v>634</v>
      </c>
      <c r="L34" s="77"/>
    </row>
    <row r="35" spans="1:12">
      <c r="A35" s="76" t="s">
        <v>608</v>
      </c>
      <c r="C35" s="77"/>
      <c r="D35" s="77"/>
      <c r="E35" s="77"/>
      <c r="F35" s="77"/>
      <c r="G35" s="77"/>
      <c r="H35" s="77"/>
      <c r="I35" s="77"/>
      <c r="J35" s="77"/>
      <c r="K35" s="77"/>
      <c r="L35" s="77"/>
    </row>
    <row r="36" spans="1:12">
      <c r="A36" s="79"/>
      <c r="B36" s="79" t="s">
        <v>644</v>
      </c>
      <c r="C36" s="78">
        <v>0.70926699999999998</v>
      </c>
      <c r="D36" s="78">
        <v>0.70926699999999998</v>
      </c>
      <c r="E36" s="78">
        <v>0.708314</v>
      </c>
      <c r="F36" s="78">
        <v>0.708314</v>
      </c>
      <c r="G36" s="78">
        <v>0.48</v>
      </c>
      <c r="H36" s="78">
        <v>0.74</v>
      </c>
      <c r="I36" s="78">
        <v>0.47</v>
      </c>
      <c r="J36" s="78">
        <v>0.73</v>
      </c>
      <c r="K36" s="77" t="s">
        <v>798</v>
      </c>
      <c r="L36" s="77" t="s">
        <v>679</v>
      </c>
    </row>
    <row r="37" spans="1:12">
      <c r="A37" s="79"/>
      <c r="B37" s="79" t="s">
        <v>743</v>
      </c>
      <c r="C37" s="78">
        <v>0.69351099999999999</v>
      </c>
      <c r="D37" s="78">
        <v>0.69351099999999999</v>
      </c>
      <c r="E37" s="78">
        <v>0.69250999999999996</v>
      </c>
      <c r="F37" s="78">
        <v>0.69250999999999996</v>
      </c>
      <c r="G37" s="78">
        <v>0.45</v>
      </c>
      <c r="H37" s="78">
        <v>0.72</v>
      </c>
      <c r="I37" s="78">
        <v>0.44</v>
      </c>
      <c r="J37" s="78">
        <v>0.71</v>
      </c>
      <c r="K37" s="77" t="s">
        <v>798</v>
      </c>
      <c r="L37" s="77" t="s">
        <v>679</v>
      </c>
    </row>
    <row r="38" spans="1:12">
      <c r="A38" s="76"/>
      <c r="B38" s="75" t="s">
        <v>771</v>
      </c>
      <c r="C38" s="77">
        <v>1.0900000000000001</v>
      </c>
      <c r="D38" s="77">
        <v>1.07</v>
      </c>
      <c r="E38" s="77">
        <v>1.01</v>
      </c>
      <c r="F38" s="77">
        <v>0.92</v>
      </c>
      <c r="G38" s="77">
        <v>0.9</v>
      </c>
      <c r="H38" s="77">
        <v>1.25</v>
      </c>
      <c r="I38" s="77">
        <v>0.74</v>
      </c>
      <c r="J38" s="77">
        <v>1.26</v>
      </c>
      <c r="K38" s="77" t="s">
        <v>695</v>
      </c>
      <c r="L38" s="77" t="s">
        <v>679</v>
      </c>
    </row>
    <row r="39" spans="1:12">
      <c r="A39" s="76"/>
      <c r="B39" s="75" t="s">
        <v>770</v>
      </c>
      <c r="C39" s="77">
        <v>0.67</v>
      </c>
      <c r="D39" s="77">
        <v>0.66</v>
      </c>
      <c r="E39" s="77">
        <v>0.63</v>
      </c>
      <c r="F39" s="77">
        <v>0.56999999999999995</v>
      </c>
      <c r="G39" s="77">
        <v>0.55000000000000004</v>
      </c>
      <c r="H39" s="77">
        <v>0.77</v>
      </c>
      <c r="I39" s="77">
        <v>0.45</v>
      </c>
      <c r="J39" s="77">
        <v>0.78</v>
      </c>
      <c r="K39" s="77" t="s">
        <v>640</v>
      </c>
      <c r="L39" s="77"/>
    </row>
    <row r="40" spans="1:12">
      <c r="A40" s="76"/>
      <c r="B40" s="75" t="s">
        <v>769</v>
      </c>
      <c r="C40" s="77">
        <v>0.42</v>
      </c>
      <c r="D40" s="77">
        <v>0.41</v>
      </c>
      <c r="E40" s="77">
        <v>0.39</v>
      </c>
      <c r="F40" s="77">
        <v>0.35</v>
      </c>
      <c r="G40" s="77">
        <v>0.36</v>
      </c>
      <c r="H40" s="77">
        <v>0.48</v>
      </c>
      <c r="I40" s="77">
        <v>0.28999999999999998</v>
      </c>
      <c r="J40" s="77">
        <v>0.48</v>
      </c>
      <c r="K40" s="77" t="s">
        <v>640</v>
      </c>
      <c r="L40" s="77"/>
    </row>
    <row r="41" spans="1:12">
      <c r="A41" s="76"/>
      <c r="B41" s="75" t="s">
        <v>768</v>
      </c>
      <c r="C41" s="77">
        <v>0.66</v>
      </c>
      <c r="D41" s="77">
        <v>0.66</v>
      </c>
      <c r="E41" s="77">
        <v>0.66</v>
      </c>
      <c r="F41" s="77">
        <v>0.66</v>
      </c>
      <c r="G41" s="77">
        <v>0.51</v>
      </c>
      <c r="H41" s="77">
        <v>0.76</v>
      </c>
      <c r="I41" s="77">
        <v>0.45</v>
      </c>
      <c r="J41" s="77">
        <v>0.82</v>
      </c>
      <c r="K41" s="77" t="s">
        <v>596</v>
      </c>
      <c r="L41" s="77"/>
    </row>
    <row r="42" spans="1:12">
      <c r="A42" s="76"/>
      <c r="B42" s="75" t="s">
        <v>767</v>
      </c>
      <c r="C42" s="77">
        <v>39700</v>
      </c>
      <c r="D42" s="77">
        <v>38500</v>
      </c>
      <c r="E42" s="77">
        <v>36300</v>
      </c>
      <c r="F42" s="77">
        <v>32400</v>
      </c>
      <c r="G42" s="77">
        <v>32500</v>
      </c>
      <c r="H42" s="77">
        <v>44600</v>
      </c>
      <c r="I42" s="77">
        <v>24900</v>
      </c>
      <c r="J42" s="77">
        <v>41900</v>
      </c>
      <c r="K42" s="77" t="s">
        <v>634</v>
      </c>
      <c r="L42" s="77"/>
    </row>
    <row r="43" spans="1:12">
      <c r="A43" s="76"/>
      <c r="B43" s="75" t="s">
        <v>766</v>
      </c>
      <c r="C43" s="77">
        <v>0.06</v>
      </c>
      <c r="D43" s="77">
        <v>0.06</v>
      </c>
      <c r="E43" s="77">
        <v>0.06</v>
      </c>
      <c r="F43" s="77">
        <v>0.05</v>
      </c>
      <c r="G43" s="77">
        <v>0.06</v>
      </c>
      <c r="H43" s="77">
        <v>7.0000000000000007E-2</v>
      </c>
      <c r="I43" s="77">
        <v>0.05</v>
      </c>
      <c r="J43" s="77">
        <v>0.08</v>
      </c>
      <c r="K43" s="77" t="s">
        <v>640</v>
      </c>
      <c r="L43" s="77"/>
    </row>
    <row r="44" spans="1:12">
      <c r="A44" s="76"/>
      <c r="B44" s="75" t="s">
        <v>797</v>
      </c>
      <c r="C44" s="77">
        <v>0</v>
      </c>
      <c r="D44" s="77">
        <v>0</v>
      </c>
      <c r="E44" s="77">
        <v>0</v>
      </c>
      <c r="F44" s="77">
        <v>0</v>
      </c>
      <c r="G44" s="77">
        <v>0</v>
      </c>
      <c r="H44" s="77">
        <v>1</v>
      </c>
      <c r="I44" s="77">
        <v>0</v>
      </c>
      <c r="J44" s="77">
        <v>1</v>
      </c>
      <c r="K44" s="77" t="s">
        <v>691</v>
      </c>
      <c r="L44" s="77"/>
    </row>
    <row r="45" spans="1:12">
      <c r="A45" s="76"/>
      <c r="B45" s="75" t="s">
        <v>765</v>
      </c>
      <c r="C45" s="77">
        <v>0.09</v>
      </c>
      <c r="D45" s="77">
        <v>0.09</v>
      </c>
      <c r="E45" s="77">
        <v>0.09</v>
      </c>
      <c r="F45" s="77">
        <v>0.09</v>
      </c>
      <c r="G45" s="77">
        <v>0</v>
      </c>
      <c r="H45" s="77">
        <v>0.09</v>
      </c>
      <c r="I45" s="77">
        <v>0</v>
      </c>
      <c r="J45" s="77">
        <v>0.09</v>
      </c>
      <c r="K45" s="77" t="s">
        <v>796</v>
      </c>
      <c r="L45" s="77"/>
    </row>
    <row r="46" spans="1:12">
      <c r="A46" s="76"/>
      <c r="B46" s="75" t="s">
        <v>764</v>
      </c>
      <c r="C46" s="77">
        <v>1</v>
      </c>
      <c r="D46" s="77">
        <v>1</v>
      </c>
      <c r="E46" s="77">
        <v>1</v>
      </c>
      <c r="F46" s="77">
        <v>1</v>
      </c>
      <c r="G46" s="77">
        <v>0</v>
      </c>
      <c r="H46" s="77">
        <v>1</v>
      </c>
      <c r="I46" s="77">
        <v>0</v>
      </c>
      <c r="J46" s="77">
        <v>1</v>
      </c>
      <c r="K46" s="77" t="s">
        <v>795</v>
      </c>
      <c r="L46" s="77"/>
    </row>
    <row r="47" spans="1:12">
      <c r="A47" s="76"/>
      <c r="B47" s="75" t="s">
        <v>763</v>
      </c>
      <c r="C47" s="77">
        <v>1</v>
      </c>
      <c r="D47" s="77">
        <v>1</v>
      </c>
      <c r="E47" s="77">
        <v>1</v>
      </c>
      <c r="F47" s="77">
        <v>1</v>
      </c>
      <c r="G47" s="77">
        <v>0</v>
      </c>
      <c r="H47" s="77">
        <v>1</v>
      </c>
      <c r="I47" s="77">
        <v>0</v>
      </c>
      <c r="J47" s="77">
        <v>1</v>
      </c>
      <c r="K47" s="77" t="s">
        <v>795</v>
      </c>
      <c r="L47" s="77"/>
    </row>
    <row r="48" spans="1:12">
      <c r="A48" s="79"/>
      <c r="B48" s="79" t="s">
        <v>761</v>
      </c>
      <c r="C48" s="78">
        <v>1.7679E-2</v>
      </c>
      <c r="D48" s="78">
        <v>1.7679E-2</v>
      </c>
      <c r="E48" s="78">
        <v>1.7676999999999998E-2</v>
      </c>
      <c r="F48" s="78">
        <v>1.7676999999999998E-2</v>
      </c>
      <c r="G48" s="78">
        <v>0.01</v>
      </c>
      <c r="H48" s="78">
        <v>0.15</v>
      </c>
      <c r="I48" s="78">
        <v>0.01</v>
      </c>
      <c r="J48" s="78">
        <v>0.15</v>
      </c>
      <c r="K48" s="77" t="s">
        <v>740</v>
      </c>
      <c r="L48" s="77" t="s">
        <v>679</v>
      </c>
    </row>
    <row r="49" spans="1:2">
      <c r="A49" s="76"/>
    </row>
    <row r="50" spans="1:2">
      <c r="A50" s="76"/>
    </row>
    <row r="51" spans="1:2">
      <c r="A51" s="76" t="s">
        <v>590</v>
      </c>
    </row>
    <row r="52" spans="1:2">
      <c r="A52" s="76"/>
      <c r="B52" s="75" t="s">
        <v>794</v>
      </c>
    </row>
    <row r="53" spans="1:2">
      <c r="A53" s="76"/>
      <c r="B53" s="75" t="s">
        <v>793</v>
      </c>
    </row>
    <row r="54" spans="1:2">
      <c r="A54" s="76"/>
      <c r="B54" s="75" t="s">
        <v>792</v>
      </c>
    </row>
    <row r="55" spans="1:2">
      <c r="A55" s="76"/>
      <c r="B55" s="75" t="s">
        <v>791</v>
      </c>
    </row>
    <row r="56" spans="1:2">
      <c r="A56" s="76"/>
      <c r="B56" s="75" t="s">
        <v>790</v>
      </c>
    </row>
    <row r="57" spans="1:2">
      <c r="A57" s="76"/>
      <c r="B57" s="75" t="s">
        <v>789</v>
      </c>
    </row>
    <row r="58" spans="1:2">
      <c r="A58" s="76"/>
      <c r="B58" s="75" t="s">
        <v>788</v>
      </c>
    </row>
    <row r="59" spans="1:2">
      <c r="A59" s="76"/>
      <c r="B59" s="75" t="s">
        <v>787</v>
      </c>
    </row>
    <row r="60" spans="1:2">
      <c r="A60" s="76"/>
      <c r="B60" s="75" t="s">
        <v>786</v>
      </c>
    </row>
    <row r="61" spans="1:2">
      <c r="A61" s="76"/>
      <c r="B61" s="75" t="s">
        <v>785</v>
      </c>
    </row>
    <row r="62" spans="1:2">
      <c r="A62" s="76"/>
      <c r="B62" s="75" t="s">
        <v>784</v>
      </c>
    </row>
    <row r="63" spans="1:2">
      <c r="A63" s="76"/>
      <c r="B63" s="75" t="s">
        <v>783</v>
      </c>
    </row>
    <row r="64" spans="1:2">
      <c r="A64" s="76"/>
      <c r="B64" s="75" t="s">
        <v>782</v>
      </c>
    </row>
    <row r="65" spans="1:2">
      <c r="A65" s="76"/>
      <c r="B65" s="75" t="s">
        <v>570</v>
      </c>
    </row>
    <row r="66" spans="1:2">
      <c r="A66" s="76"/>
      <c r="B66" s="75" t="s">
        <v>569</v>
      </c>
    </row>
    <row r="67" spans="1:2">
      <c r="A67" s="76"/>
    </row>
    <row r="68" spans="1:2">
      <c r="A68" s="76" t="s">
        <v>568</v>
      </c>
    </row>
    <row r="69" spans="1:2">
      <c r="A69" s="76"/>
      <c r="B69" s="75" t="s">
        <v>778</v>
      </c>
    </row>
    <row r="70" spans="1:2">
      <c r="A70" s="76"/>
      <c r="B70" s="75" t="s">
        <v>777</v>
      </c>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5" customWidth="1"/>
    <col min="2" max="2" width="52" style="75" customWidth="1"/>
    <col min="3" max="16384" width="9.85546875" style="75"/>
  </cols>
  <sheetData>
    <row r="1" spans="1:12">
      <c r="A1" s="82" t="s">
        <v>657</v>
      </c>
      <c r="B1" s="82"/>
      <c r="C1" s="186" t="s">
        <v>775</v>
      </c>
      <c r="D1" s="186"/>
      <c r="E1" s="186"/>
      <c r="F1" s="186"/>
      <c r="G1" s="186"/>
      <c r="H1" s="186"/>
      <c r="I1" s="186"/>
      <c r="J1" s="186"/>
      <c r="K1" s="186"/>
      <c r="L1" s="186"/>
    </row>
    <row r="2" spans="1:12">
      <c r="A2" s="81" t="s">
        <v>655</v>
      </c>
      <c r="B2" s="81"/>
      <c r="C2" s="80">
        <v>2015</v>
      </c>
      <c r="D2" s="80">
        <v>2020</v>
      </c>
      <c r="E2" s="80">
        <v>2030</v>
      </c>
      <c r="F2" s="80">
        <v>2050</v>
      </c>
      <c r="G2" s="80">
        <v>2020</v>
      </c>
      <c r="H2" s="80">
        <v>2020</v>
      </c>
      <c r="I2" s="80">
        <v>2050</v>
      </c>
      <c r="J2" s="80">
        <v>2050</v>
      </c>
      <c r="K2" s="80" t="s">
        <v>654</v>
      </c>
      <c r="L2" s="80" t="s">
        <v>654</v>
      </c>
    </row>
    <row r="3" spans="1:12">
      <c r="A3" s="81" t="s">
        <v>653</v>
      </c>
      <c r="B3" s="81"/>
      <c r="C3" s="80" t="s">
        <v>652</v>
      </c>
      <c r="D3" s="80" t="s">
        <v>652</v>
      </c>
      <c r="E3" s="80" t="s">
        <v>652</v>
      </c>
      <c r="F3" s="80" t="s">
        <v>652</v>
      </c>
      <c r="G3" s="80" t="s">
        <v>651</v>
      </c>
      <c r="H3" s="80" t="s">
        <v>650</v>
      </c>
      <c r="I3" s="80" t="s">
        <v>651</v>
      </c>
      <c r="J3" s="80" t="s">
        <v>650</v>
      </c>
      <c r="K3" s="80" t="s">
        <v>649</v>
      </c>
      <c r="L3" s="80" t="s">
        <v>648</v>
      </c>
    </row>
    <row r="4" spans="1:12">
      <c r="A4" s="81" t="s">
        <v>647</v>
      </c>
      <c r="B4" s="81" t="s">
        <v>646</v>
      </c>
      <c r="C4" s="80"/>
      <c r="D4" s="80"/>
      <c r="E4" s="80"/>
      <c r="F4" s="80"/>
      <c r="G4" s="80"/>
      <c r="H4" s="80"/>
      <c r="I4" s="80"/>
      <c r="J4" s="80"/>
      <c r="K4" s="80"/>
      <c r="L4" s="80"/>
    </row>
    <row r="5" spans="1:12">
      <c r="A5" s="76" t="s">
        <v>645</v>
      </c>
      <c r="C5" s="77"/>
      <c r="D5" s="77"/>
      <c r="E5" s="77"/>
      <c r="F5" s="77"/>
      <c r="G5" s="77"/>
      <c r="H5" s="77"/>
      <c r="I5" s="77"/>
      <c r="J5" s="77"/>
      <c r="K5" s="77"/>
      <c r="L5" s="77"/>
    </row>
    <row r="6" spans="1:12">
      <c r="A6" s="76"/>
      <c r="B6" s="75" t="s">
        <v>712</v>
      </c>
      <c r="C6" s="77">
        <v>51.64</v>
      </c>
      <c r="D6" s="77">
        <v>51.64</v>
      </c>
      <c r="E6" s="77">
        <v>51.64</v>
      </c>
      <c r="F6" s="77">
        <v>51.64</v>
      </c>
      <c r="G6" s="77">
        <v>40.380000000000003</v>
      </c>
      <c r="H6" s="77">
        <v>51.81</v>
      </c>
      <c r="I6" s="77">
        <v>39.659999999999997</v>
      </c>
      <c r="J6" s="77">
        <v>51.86</v>
      </c>
      <c r="K6" s="77" t="s">
        <v>592</v>
      </c>
      <c r="L6" s="77" t="s">
        <v>679</v>
      </c>
    </row>
    <row r="7" spans="1:12">
      <c r="A7" s="79"/>
      <c r="B7" s="79" t="s">
        <v>644</v>
      </c>
      <c r="C7" s="78">
        <v>1.1475040000000001</v>
      </c>
      <c r="D7" s="78">
        <v>1.1475040000000001</v>
      </c>
      <c r="E7" s="78">
        <v>1.1475040000000001</v>
      </c>
      <c r="F7" s="78">
        <v>1.1474880000000001</v>
      </c>
      <c r="G7" s="78">
        <v>0.89</v>
      </c>
      <c r="H7" s="78">
        <v>1.1599999999999999</v>
      </c>
      <c r="I7" s="78">
        <v>0.88</v>
      </c>
      <c r="J7" s="78">
        <v>1.1599999999999999</v>
      </c>
      <c r="K7" s="77" t="s">
        <v>774</v>
      </c>
      <c r="L7" s="77" t="s">
        <v>679</v>
      </c>
    </row>
    <row r="8" spans="1:12">
      <c r="A8" s="79"/>
      <c r="B8" s="79" t="s">
        <v>743</v>
      </c>
      <c r="C8" s="78">
        <v>1.1475040000000001</v>
      </c>
      <c r="D8" s="78">
        <v>1.1475040000000001</v>
      </c>
      <c r="E8" s="78">
        <v>1.1475040000000001</v>
      </c>
      <c r="F8" s="78">
        <v>1.1474880000000001</v>
      </c>
      <c r="G8" s="78">
        <v>0.89</v>
      </c>
      <c r="H8" s="78">
        <v>1.1599999999999999</v>
      </c>
      <c r="I8" s="78">
        <v>0.88</v>
      </c>
      <c r="J8" s="78">
        <v>1.1599999999999999</v>
      </c>
      <c r="K8" s="77" t="s">
        <v>774</v>
      </c>
      <c r="L8" s="77" t="s">
        <v>679</v>
      </c>
    </row>
    <row r="9" spans="1:12">
      <c r="A9" s="79"/>
      <c r="B9" s="79" t="s">
        <v>642</v>
      </c>
      <c r="C9" s="78">
        <v>2.2039E-2</v>
      </c>
      <c r="D9" s="78">
        <v>2.2039E-2</v>
      </c>
      <c r="E9" s="78">
        <v>2.2039E-2</v>
      </c>
      <c r="F9" s="78">
        <v>2.2026E-2</v>
      </c>
      <c r="G9" s="78">
        <v>2.0979999999999999E-2</v>
      </c>
      <c r="H9" s="78">
        <v>2.4587000000000001E-2</v>
      </c>
      <c r="I9" s="78">
        <v>1.7093000000000001E-2</v>
      </c>
      <c r="J9" s="78">
        <v>2.4549000000000001E-2</v>
      </c>
      <c r="K9" s="77" t="s">
        <v>698</v>
      </c>
      <c r="L9" s="77"/>
    </row>
    <row r="10" spans="1:12">
      <c r="A10" s="79"/>
      <c r="B10" s="79" t="s">
        <v>641</v>
      </c>
      <c r="C10" s="78">
        <v>0.03</v>
      </c>
      <c r="D10" s="78">
        <v>0.03</v>
      </c>
      <c r="E10" s="78">
        <v>0.03</v>
      </c>
      <c r="F10" s="78">
        <v>0.03</v>
      </c>
      <c r="G10" s="78">
        <v>0.03</v>
      </c>
      <c r="H10" s="78">
        <v>0.03</v>
      </c>
      <c r="I10" s="78">
        <v>0.03</v>
      </c>
      <c r="J10" s="78">
        <v>0.03</v>
      </c>
      <c r="K10" s="77"/>
      <c r="L10" s="77"/>
    </row>
    <row r="11" spans="1:12">
      <c r="A11" s="76"/>
      <c r="B11" s="75" t="s">
        <v>707</v>
      </c>
      <c r="C11" s="77">
        <v>2</v>
      </c>
      <c r="D11" s="77">
        <v>2</v>
      </c>
      <c r="E11" s="77">
        <v>2</v>
      </c>
      <c r="F11" s="77">
        <v>2</v>
      </c>
      <c r="G11" s="77">
        <v>1.7</v>
      </c>
      <c r="H11" s="77">
        <v>2.2999999999999998</v>
      </c>
      <c r="I11" s="77">
        <v>1.5</v>
      </c>
      <c r="J11" s="77">
        <v>2.5</v>
      </c>
      <c r="K11" s="77"/>
      <c r="L11" s="77"/>
    </row>
    <row r="12" spans="1:12">
      <c r="A12" s="76"/>
      <c r="B12" s="75" t="s">
        <v>639</v>
      </c>
      <c r="C12" s="77">
        <v>25</v>
      </c>
      <c r="D12" s="77">
        <v>25</v>
      </c>
      <c r="E12" s="77">
        <v>25</v>
      </c>
      <c r="F12" s="77">
        <v>25</v>
      </c>
      <c r="G12" s="77">
        <v>20</v>
      </c>
      <c r="H12" s="77">
        <v>35</v>
      </c>
      <c r="I12" s="77">
        <v>20</v>
      </c>
      <c r="J12" s="77">
        <v>35</v>
      </c>
      <c r="K12" s="77"/>
      <c r="L12" s="77" t="s">
        <v>679</v>
      </c>
    </row>
    <row r="13" spans="1:12">
      <c r="A13" s="76"/>
      <c r="B13" s="75" t="s">
        <v>636</v>
      </c>
      <c r="C13" s="77">
        <v>2</v>
      </c>
      <c r="D13" s="77">
        <v>2</v>
      </c>
      <c r="E13" s="77">
        <v>2</v>
      </c>
      <c r="F13" s="77">
        <v>2</v>
      </c>
      <c r="G13" s="77">
        <v>1.5</v>
      </c>
      <c r="H13" s="77">
        <v>2.5</v>
      </c>
      <c r="I13" s="77">
        <v>1.5</v>
      </c>
      <c r="J13" s="77">
        <v>2.5</v>
      </c>
      <c r="K13" s="77"/>
      <c r="L13" s="77" t="s">
        <v>679</v>
      </c>
    </row>
    <row r="14" spans="1:12">
      <c r="A14" s="76"/>
      <c r="B14" s="75" t="s">
        <v>706</v>
      </c>
      <c r="C14" s="77">
        <v>0.06</v>
      </c>
      <c r="D14" s="77">
        <v>0.06</v>
      </c>
      <c r="E14" s="77">
        <v>0.06</v>
      </c>
      <c r="F14" s="77">
        <v>0.06</v>
      </c>
      <c r="G14" s="77">
        <v>0.05</v>
      </c>
      <c r="H14" s="77">
        <v>7.0000000000000007E-2</v>
      </c>
      <c r="I14" s="77">
        <v>0.04</v>
      </c>
      <c r="J14" s="77">
        <v>7.0000000000000007E-2</v>
      </c>
      <c r="K14" s="77"/>
      <c r="L14" s="77"/>
    </row>
    <row r="15" spans="1:12">
      <c r="A15" s="76" t="s">
        <v>633</v>
      </c>
      <c r="C15" s="77"/>
      <c r="D15" s="77"/>
      <c r="E15" s="77"/>
      <c r="F15" s="77"/>
      <c r="G15" s="77"/>
      <c r="H15" s="77"/>
      <c r="I15" s="77"/>
      <c r="J15" s="77"/>
      <c r="K15" s="77"/>
      <c r="L15" s="77"/>
    </row>
    <row r="16" spans="1:12">
      <c r="A16" s="79"/>
      <c r="B16" s="79" t="s">
        <v>632</v>
      </c>
      <c r="C16" s="78"/>
      <c r="D16" s="78"/>
      <c r="E16" s="78"/>
      <c r="F16" s="78"/>
      <c r="G16" s="78"/>
      <c r="H16" s="78"/>
      <c r="I16" s="78"/>
      <c r="J16" s="78"/>
      <c r="K16" s="77"/>
      <c r="L16" s="77"/>
    </row>
    <row r="17" spans="1:12">
      <c r="A17" s="79"/>
      <c r="B17" s="79" t="s">
        <v>631</v>
      </c>
      <c r="C17" s="78">
        <v>0.1</v>
      </c>
      <c r="D17" s="78">
        <v>0.1</v>
      </c>
      <c r="E17" s="78">
        <v>0.1</v>
      </c>
      <c r="F17" s="78">
        <v>0.1</v>
      </c>
      <c r="G17" s="78">
        <v>0.1</v>
      </c>
      <c r="H17" s="78">
        <v>0.1</v>
      </c>
      <c r="I17" s="78">
        <v>0.1</v>
      </c>
      <c r="J17" s="78">
        <v>0.1</v>
      </c>
      <c r="K17" s="77" t="s">
        <v>741</v>
      </c>
      <c r="L17" s="77" t="s">
        <v>679</v>
      </c>
    </row>
    <row r="18" spans="1:12">
      <c r="A18" s="79"/>
      <c r="B18" s="79" t="s">
        <v>630</v>
      </c>
      <c r="C18" s="78">
        <v>0.4</v>
      </c>
      <c r="D18" s="78">
        <v>0.4</v>
      </c>
      <c r="E18" s="78">
        <v>0.4</v>
      </c>
      <c r="F18" s="78">
        <v>0.4</v>
      </c>
      <c r="G18" s="78">
        <v>0.4</v>
      </c>
      <c r="H18" s="78">
        <v>0.4</v>
      </c>
      <c r="I18" s="78">
        <v>0.4</v>
      </c>
      <c r="J18" s="78">
        <v>0.4</v>
      </c>
      <c r="K18" s="77"/>
      <c r="L18" s="77" t="s">
        <v>679</v>
      </c>
    </row>
    <row r="19" spans="1:12">
      <c r="A19" s="76"/>
      <c r="B19" s="75" t="s">
        <v>628</v>
      </c>
      <c r="C19" s="77">
        <v>2</v>
      </c>
      <c r="D19" s="77">
        <v>2</v>
      </c>
      <c r="E19" s="77">
        <v>2</v>
      </c>
      <c r="F19" s="77">
        <v>2</v>
      </c>
      <c r="G19" s="77">
        <v>2</v>
      </c>
      <c r="H19" s="77">
        <v>2</v>
      </c>
      <c r="I19" s="77">
        <v>2</v>
      </c>
      <c r="J19" s="77">
        <v>2</v>
      </c>
      <c r="K19" s="77" t="s">
        <v>703</v>
      </c>
      <c r="L19" s="77" t="s">
        <v>679</v>
      </c>
    </row>
    <row r="20" spans="1:12">
      <c r="A20" s="76"/>
      <c r="B20" s="75" t="s">
        <v>627</v>
      </c>
      <c r="C20" s="77">
        <v>8</v>
      </c>
      <c r="D20" s="77">
        <v>8</v>
      </c>
      <c r="E20" s="77">
        <v>8</v>
      </c>
      <c r="F20" s="77">
        <v>8</v>
      </c>
      <c r="G20" s="77">
        <v>8</v>
      </c>
      <c r="H20" s="77">
        <v>8</v>
      </c>
      <c r="I20" s="77">
        <v>8</v>
      </c>
      <c r="J20" s="77">
        <v>8</v>
      </c>
      <c r="K20" s="77"/>
      <c r="L20" s="77" t="s">
        <v>679</v>
      </c>
    </row>
    <row r="21" spans="1:12">
      <c r="A21" s="76" t="s">
        <v>626</v>
      </c>
      <c r="C21" s="77"/>
      <c r="D21" s="77"/>
      <c r="E21" s="77"/>
      <c r="F21" s="77"/>
      <c r="G21" s="77"/>
      <c r="H21" s="77"/>
      <c r="I21" s="77"/>
      <c r="J21" s="77"/>
      <c r="K21" s="77"/>
      <c r="L21" s="77"/>
    </row>
    <row r="22" spans="1:12">
      <c r="A22" s="79"/>
      <c r="B22" s="79" t="s">
        <v>700</v>
      </c>
      <c r="C22" s="78">
        <v>0.97970000000000002</v>
      </c>
      <c r="D22" s="78">
        <v>0.97970000000000002</v>
      </c>
      <c r="E22" s="78">
        <v>0.97970000000000002</v>
      </c>
      <c r="F22" s="78">
        <v>0.97970000000000002</v>
      </c>
      <c r="G22" s="78">
        <v>0.94925000000000004</v>
      </c>
      <c r="H22" s="78">
        <v>0.98985000000000001</v>
      </c>
      <c r="I22" s="78">
        <v>0.97970000000000002</v>
      </c>
      <c r="J22" s="78">
        <v>0.98985000000000001</v>
      </c>
      <c r="K22" s="77" t="s">
        <v>773</v>
      </c>
      <c r="L22" s="77" t="s">
        <v>679</v>
      </c>
    </row>
    <row r="23" spans="1:12">
      <c r="A23" s="76"/>
      <c r="B23" s="75" t="s">
        <v>624</v>
      </c>
      <c r="C23" s="77">
        <v>90</v>
      </c>
      <c r="D23" s="77">
        <v>60</v>
      </c>
      <c r="E23" s="77">
        <v>40</v>
      </c>
      <c r="F23" s="77">
        <v>30</v>
      </c>
      <c r="G23" s="77">
        <v>40</v>
      </c>
      <c r="H23" s="77">
        <v>80</v>
      </c>
      <c r="I23" s="77">
        <v>20</v>
      </c>
      <c r="J23" s="77">
        <v>40</v>
      </c>
      <c r="K23" s="77" t="s">
        <v>638</v>
      </c>
      <c r="L23" s="77" t="s">
        <v>692</v>
      </c>
    </row>
    <row r="24" spans="1:12">
      <c r="A24" s="76"/>
      <c r="B24" s="75" t="s">
        <v>623</v>
      </c>
      <c r="C24" s="77">
        <v>16</v>
      </c>
      <c r="D24" s="77">
        <v>11</v>
      </c>
      <c r="E24" s="77">
        <v>8</v>
      </c>
      <c r="F24" s="77">
        <v>4</v>
      </c>
      <c r="G24" s="77">
        <v>4</v>
      </c>
      <c r="H24" s="77">
        <v>16</v>
      </c>
      <c r="I24" s="77">
        <v>2</v>
      </c>
      <c r="J24" s="77">
        <v>16</v>
      </c>
      <c r="K24" s="77" t="s">
        <v>638</v>
      </c>
      <c r="L24" s="77" t="s">
        <v>692</v>
      </c>
    </row>
    <row r="25" spans="1:12">
      <c r="A25" s="76"/>
      <c r="B25" s="75" t="s">
        <v>622</v>
      </c>
      <c r="C25" s="77">
        <v>1</v>
      </c>
      <c r="D25" s="77">
        <v>1</v>
      </c>
      <c r="E25" s="77">
        <v>1</v>
      </c>
      <c r="F25" s="77">
        <v>0</v>
      </c>
      <c r="G25" s="77">
        <v>0</v>
      </c>
      <c r="H25" s="77">
        <v>1</v>
      </c>
      <c r="I25" s="77">
        <v>0</v>
      </c>
      <c r="J25" s="77">
        <v>1</v>
      </c>
      <c r="K25" s="77" t="s">
        <v>638</v>
      </c>
      <c r="L25" s="77" t="s">
        <v>692</v>
      </c>
    </row>
    <row r="26" spans="1:12">
      <c r="A26" s="76"/>
      <c r="B26" s="75" t="s">
        <v>699</v>
      </c>
      <c r="C26" s="77">
        <v>2</v>
      </c>
      <c r="D26" s="77">
        <v>0.3</v>
      </c>
      <c r="E26" s="77">
        <v>0.3</v>
      </c>
      <c r="F26" s="77">
        <v>0.3</v>
      </c>
      <c r="G26" s="77">
        <v>0.1</v>
      </c>
      <c r="H26" s="77">
        <v>2</v>
      </c>
      <c r="I26" s="77">
        <v>0.1</v>
      </c>
      <c r="J26" s="77">
        <v>1</v>
      </c>
      <c r="K26" s="77" t="s">
        <v>638</v>
      </c>
      <c r="L26" s="77" t="s">
        <v>692</v>
      </c>
    </row>
    <row r="27" spans="1:12">
      <c r="A27" s="76" t="s">
        <v>621</v>
      </c>
      <c r="C27" s="77"/>
      <c r="D27" s="77"/>
      <c r="E27" s="77"/>
      <c r="F27" s="77"/>
      <c r="G27" s="77"/>
      <c r="H27" s="77"/>
      <c r="I27" s="77"/>
      <c r="J27" s="77"/>
      <c r="K27" s="77"/>
      <c r="L27" s="77"/>
    </row>
    <row r="28" spans="1:12">
      <c r="A28" s="76"/>
      <c r="B28" s="75" t="s">
        <v>620</v>
      </c>
      <c r="C28" s="77">
        <v>0.51</v>
      </c>
      <c r="D28" s="77">
        <v>0.49</v>
      </c>
      <c r="E28" s="77">
        <v>0.47</v>
      </c>
      <c r="F28" s="77">
        <v>0.45</v>
      </c>
      <c r="G28" s="77">
        <v>0.43</v>
      </c>
      <c r="H28" s="77">
        <v>0.57999999999999996</v>
      </c>
      <c r="I28" s="77">
        <v>0.35</v>
      </c>
      <c r="J28" s="77">
        <v>0.62</v>
      </c>
      <c r="K28" s="77" t="s">
        <v>772</v>
      </c>
      <c r="L28" s="77"/>
    </row>
    <row r="29" spans="1:12">
      <c r="A29" s="76"/>
      <c r="B29" s="75" t="s">
        <v>617</v>
      </c>
      <c r="C29" s="77">
        <v>0.37</v>
      </c>
      <c r="D29" s="77">
        <v>0.36</v>
      </c>
      <c r="E29" s="77">
        <v>0.34</v>
      </c>
      <c r="F29" s="77">
        <v>0.34</v>
      </c>
      <c r="G29" s="77">
        <v>0.31</v>
      </c>
      <c r="H29" s="77">
        <v>0.43</v>
      </c>
      <c r="I29" s="77">
        <v>0.26</v>
      </c>
      <c r="J29" s="77">
        <v>0.46</v>
      </c>
      <c r="K29" s="77" t="s">
        <v>772</v>
      </c>
      <c r="L29" s="77"/>
    </row>
    <row r="30" spans="1:12">
      <c r="A30" s="76"/>
      <c r="B30" s="75" t="s">
        <v>616</v>
      </c>
      <c r="C30" s="77">
        <v>0.14000000000000001</v>
      </c>
      <c r="D30" s="77">
        <v>0.13</v>
      </c>
      <c r="E30" s="77">
        <v>0.13</v>
      </c>
      <c r="F30" s="77">
        <v>0.11</v>
      </c>
      <c r="G30" s="77">
        <v>0.12</v>
      </c>
      <c r="H30" s="77">
        <v>0.16</v>
      </c>
      <c r="I30" s="77">
        <v>0.09</v>
      </c>
      <c r="J30" s="77">
        <v>0.16</v>
      </c>
      <c r="K30" s="77" t="s">
        <v>772</v>
      </c>
      <c r="L30" s="77"/>
    </row>
    <row r="31" spans="1:12">
      <c r="A31" s="76"/>
      <c r="B31" s="75" t="s">
        <v>613</v>
      </c>
      <c r="C31" s="77">
        <v>2.57</v>
      </c>
      <c r="D31" s="77">
        <v>2.7</v>
      </c>
      <c r="E31" s="77">
        <v>3.41</v>
      </c>
      <c r="F31" s="77">
        <v>3.76</v>
      </c>
      <c r="G31" s="77">
        <v>2.33</v>
      </c>
      <c r="H31" s="77">
        <v>3.68</v>
      </c>
      <c r="I31" s="77">
        <v>3.27</v>
      </c>
      <c r="J31" s="77">
        <v>5.27</v>
      </c>
      <c r="K31" s="77" t="s">
        <v>691</v>
      </c>
      <c r="L31" s="77"/>
    </row>
    <row r="32" spans="1:12">
      <c r="A32" s="76"/>
      <c r="B32" s="75" t="s">
        <v>612</v>
      </c>
      <c r="C32" s="77">
        <v>1.39</v>
      </c>
      <c r="D32" s="77">
        <v>1.52</v>
      </c>
      <c r="E32" s="77">
        <v>2.23</v>
      </c>
      <c r="F32" s="77">
        <v>2.58</v>
      </c>
      <c r="G32" s="77">
        <v>1.5</v>
      </c>
      <c r="H32" s="77">
        <v>1.98</v>
      </c>
      <c r="I32" s="77">
        <v>2.5499999999999998</v>
      </c>
      <c r="J32" s="77">
        <v>3.41</v>
      </c>
      <c r="K32" s="77" t="s">
        <v>691</v>
      </c>
      <c r="L32" s="77"/>
    </row>
    <row r="33" spans="1:12">
      <c r="A33" s="76"/>
      <c r="B33" s="75" t="s">
        <v>610</v>
      </c>
      <c r="C33" s="77">
        <v>1.18</v>
      </c>
      <c r="D33" s="77">
        <v>1.18</v>
      </c>
      <c r="E33" s="77">
        <v>1.18</v>
      </c>
      <c r="F33" s="77">
        <v>1.18</v>
      </c>
      <c r="G33" s="77">
        <v>0.82</v>
      </c>
      <c r="H33" s="77">
        <v>1.7</v>
      </c>
      <c r="I33" s="77">
        <v>0.72</v>
      </c>
      <c r="J33" s="77">
        <v>1.86</v>
      </c>
      <c r="K33" s="77" t="s">
        <v>691</v>
      </c>
      <c r="L33" s="77"/>
    </row>
    <row r="34" spans="1:12">
      <c r="A34" s="76"/>
      <c r="B34" s="75" t="s">
        <v>609</v>
      </c>
      <c r="C34" s="77">
        <v>42800</v>
      </c>
      <c r="D34" s="77">
        <v>42000</v>
      </c>
      <c r="E34" s="77">
        <v>40500</v>
      </c>
      <c r="F34" s="77">
        <v>38200</v>
      </c>
      <c r="G34" s="77">
        <v>35800</v>
      </c>
      <c r="H34" s="77">
        <v>48500</v>
      </c>
      <c r="I34" s="77">
        <v>28800</v>
      </c>
      <c r="J34" s="77">
        <v>48500</v>
      </c>
      <c r="K34" s="77"/>
      <c r="L34" s="77"/>
    </row>
    <row r="35" spans="1:12">
      <c r="A35" s="76" t="s">
        <v>608</v>
      </c>
      <c r="C35" s="77"/>
      <c r="D35" s="77"/>
      <c r="E35" s="77"/>
      <c r="F35" s="77"/>
      <c r="G35" s="77"/>
      <c r="H35" s="77"/>
      <c r="I35" s="77"/>
      <c r="J35" s="77"/>
      <c r="K35" s="77"/>
      <c r="L35" s="77"/>
    </row>
    <row r="36" spans="1:12">
      <c r="A36" s="76"/>
      <c r="B36" s="75" t="s">
        <v>771</v>
      </c>
      <c r="C36" s="77">
        <v>0.57999999999999996</v>
      </c>
      <c r="D36" s="77">
        <v>0.56999999999999995</v>
      </c>
      <c r="E36" s="77">
        <v>0.54</v>
      </c>
      <c r="F36" s="77">
        <v>0.52</v>
      </c>
      <c r="G36" s="77">
        <v>0.49</v>
      </c>
      <c r="H36" s="77">
        <v>0.67</v>
      </c>
      <c r="I36" s="77">
        <v>0.4</v>
      </c>
      <c r="J36" s="77">
        <v>0.71</v>
      </c>
      <c r="K36" s="77" t="s">
        <v>596</v>
      </c>
      <c r="L36" s="77" t="s">
        <v>679</v>
      </c>
    </row>
    <row r="37" spans="1:12">
      <c r="A37" s="76"/>
      <c r="B37" s="75" t="s">
        <v>770</v>
      </c>
      <c r="C37" s="77">
        <v>0.42</v>
      </c>
      <c r="D37" s="77">
        <v>0.41</v>
      </c>
      <c r="E37" s="77">
        <v>0.39</v>
      </c>
      <c r="F37" s="77">
        <v>0.39</v>
      </c>
      <c r="G37" s="77">
        <v>0.36</v>
      </c>
      <c r="H37" s="77">
        <v>0.49</v>
      </c>
      <c r="I37" s="77">
        <v>0.3</v>
      </c>
      <c r="J37" s="77">
        <v>0.53</v>
      </c>
      <c r="K37" s="77" t="s">
        <v>596</v>
      </c>
      <c r="L37" s="77"/>
    </row>
    <row r="38" spans="1:12">
      <c r="A38" s="76"/>
      <c r="B38" s="75" t="s">
        <v>769</v>
      </c>
      <c r="C38" s="77">
        <v>0.16</v>
      </c>
      <c r="D38" s="77">
        <v>0.15</v>
      </c>
      <c r="E38" s="77">
        <v>0.14000000000000001</v>
      </c>
      <c r="F38" s="77">
        <v>0.13</v>
      </c>
      <c r="G38" s="77">
        <v>0.13</v>
      </c>
      <c r="H38" s="77">
        <v>0.18</v>
      </c>
      <c r="I38" s="77">
        <v>0.11</v>
      </c>
      <c r="J38" s="77">
        <v>0.18</v>
      </c>
      <c r="K38" s="77" t="s">
        <v>596</v>
      </c>
      <c r="L38" s="77"/>
    </row>
    <row r="39" spans="1:12">
      <c r="A39" s="76"/>
      <c r="B39" s="75" t="s">
        <v>768</v>
      </c>
      <c r="C39" s="77">
        <v>2.95</v>
      </c>
      <c r="D39" s="77">
        <v>3.1</v>
      </c>
      <c r="E39" s="77">
        <v>3.91</v>
      </c>
      <c r="F39" s="77">
        <v>4.32</v>
      </c>
      <c r="G39" s="77">
        <v>2.68</v>
      </c>
      <c r="H39" s="77">
        <v>3.3</v>
      </c>
      <c r="I39" s="77">
        <v>3.77</v>
      </c>
      <c r="J39" s="77">
        <v>4.6500000000000004</v>
      </c>
      <c r="K39" s="77" t="s">
        <v>691</v>
      </c>
      <c r="L39" s="77"/>
    </row>
    <row r="40" spans="1:12">
      <c r="A40" s="76"/>
      <c r="B40" s="75" t="s">
        <v>767</v>
      </c>
      <c r="C40" s="77">
        <v>49100</v>
      </c>
      <c r="D40" s="77">
        <v>48200</v>
      </c>
      <c r="E40" s="77">
        <v>46400</v>
      </c>
      <c r="F40" s="77">
        <v>43900</v>
      </c>
      <c r="G40" s="77">
        <v>41100</v>
      </c>
      <c r="H40" s="77">
        <v>55600</v>
      </c>
      <c r="I40" s="77">
        <v>33000</v>
      </c>
      <c r="J40" s="77">
        <v>55700</v>
      </c>
      <c r="K40" s="77"/>
      <c r="L40" s="77"/>
    </row>
    <row r="41" spans="1:12">
      <c r="A41" s="76"/>
      <c r="B41" s="75" t="s">
        <v>766</v>
      </c>
      <c r="C41" s="77">
        <v>0.02</v>
      </c>
      <c r="D41" s="77">
        <v>0.02</v>
      </c>
      <c r="E41" s="77">
        <v>0.02</v>
      </c>
      <c r="F41" s="77">
        <v>0.01</v>
      </c>
      <c r="G41" s="77">
        <v>0.01</v>
      </c>
      <c r="H41" s="77">
        <v>0.02</v>
      </c>
      <c r="I41" s="77">
        <v>0.01</v>
      </c>
      <c r="J41" s="77">
        <v>0.02</v>
      </c>
      <c r="K41" s="77" t="s">
        <v>596</v>
      </c>
      <c r="L41" s="77"/>
    </row>
    <row r="42" spans="1:12">
      <c r="A42" s="76"/>
      <c r="B42" s="75" t="s">
        <v>765</v>
      </c>
      <c r="C42" s="77">
        <v>0.25</v>
      </c>
      <c r="D42" s="77">
        <v>0.25</v>
      </c>
      <c r="E42" s="77">
        <v>0.25</v>
      </c>
      <c r="F42" s="77">
        <v>0.25</v>
      </c>
      <c r="G42" s="77">
        <v>0</v>
      </c>
      <c r="H42" s="77">
        <v>0.25</v>
      </c>
      <c r="I42" s="77">
        <v>0</v>
      </c>
      <c r="J42" s="77">
        <v>0.25</v>
      </c>
      <c r="K42" s="77" t="s">
        <v>705</v>
      </c>
      <c r="L42" s="77"/>
    </row>
    <row r="43" spans="1:12">
      <c r="A43" s="76"/>
      <c r="B43" s="75" t="s">
        <v>764</v>
      </c>
      <c r="C43" s="77">
        <v>1</v>
      </c>
      <c r="D43" s="77">
        <v>1</v>
      </c>
      <c r="E43" s="77">
        <v>1</v>
      </c>
      <c r="F43" s="77">
        <v>1</v>
      </c>
      <c r="G43" s="77">
        <v>0</v>
      </c>
      <c r="H43" s="77">
        <v>1</v>
      </c>
      <c r="I43" s="77">
        <v>0</v>
      </c>
      <c r="J43" s="77">
        <v>1</v>
      </c>
      <c r="K43" s="77" t="s">
        <v>762</v>
      </c>
      <c r="L43" s="77"/>
    </row>
    <row r="44" spans="1:12">
      <c r="A44" s="76"/>
      <c r="B44" s="75" t="s">
        <v>763</v>
      </c>
      <c r="C44" s="77">
        <v>1</v>
      </c>
      <c r="D44" s="77">
        <v>1</v>
      </c>
      <c r="E44" s="77">
        <v>1</v>
      </c>
      <c r="F44" s="77">
        <v>1</v>
      </c>
      <c r="G44" s="77">
        <v>0</v>
      </c>
      <c r="H44" s="77">
        <v>1</v>
      </c>
      <c r="I44" s="77">
        <v>0</v>
      </c>
      <c r="J44" s="77">
        <v>1</v>
      </c>
      <c r="K44" s="77" t="s">
        <v>762</v>
      </c>
      <c r="L44" s="77"/>
    </row>
    <row r="45" spans="1:12">
      <c r="A45" s="79"/>
      <c r="B45" s="79" t="s">
        <v>761</v>
      </c>
      <c r="C45" s="78">
        <v>1.9432000000000001E-2</v>
      </c>
      <c r="D45" s="78">
        <v>1.9432000000000001E-2</v>
      </c>
      <c r="E45" s="78">
        <v>1.9432000000000001E-2</v>
      </c>
      <c r="F45" s="78">
        <v>1.9442000000000001E-2</v>
      </c>
      <c r="G45" s="78">
        <v>0.01</v>
      </c>
      <c r="H45" s="78">
        <v>0.26</v>
      </c>
      <c r="I45" s="78">
        <v>0.01</v>
      </c>
      <c r="J45" s="78">
        <v>0.28000000000000003</v>
      </c>
      <c r="K45" s="77" t="s">
        <v>705</v>
      </c>
      <c r="L45" s="77" t="s">
        <v>679</v>
      </c>
    </row>
    <row r="46" spans="1:12">
      <c r="A46" s="76"/>
    </row>
    <row r="47" spans="1:12">
      <c r="A47" s="76"/>
    </row>
    <row r="48" spans="1:12">
      <c r="A48" s="76" t="s">
        <v>590</v>
      </c>
    </row>
    <row r="49" spans="1:2">
      <c r="A49" s="76"/>
      <c r="B49" s="75" t="s">
        <v>760</v>
      </c>
    </row>
    <row r="50" spans="1:2">
      <c r="A50" s="76"/>
      <c r="B50" s="75" t="s">
        <v>759</v>
      </c>
    </row>
    <row r="51" spans="1:2">
      <c r="A51" s="76"/>
      <c r="B51" s="75" t="s">
        <v>758</v>
      </c>
    </row>
    <row r="52" spans="1:2">
      <c r="A52" s="76"/>
      <c r="B52" s="75" t="s">
        <v>757</v>
      </c>
    </row>
    <row r="53" spans="1:2">
      <c r="A53" s="76"/>
      <c r="B53" s="75" t="s">
        <v>756</v>
      </c>
    </row>
    <row r="54" spans="1:2">
      <c r="A54" s="76"/>
      <c r="B54" s="75" t="s">
        <v>755</v>
      </c>
    </row>
    <row r="55" spans="1:2">
      <c r="A55" s="76"/>
      <c r="B55" s="75" t="s">
        <v>754</v>
      </c>
    </row>
    <row r="56" spans="1:2">
      <c r="A56" s="76"/>
      <c r="B56" s="75" t="s">
        <v>753</v>
      </c>
    </row>
    <row r="57" spans="1:2">
      <c r="A57" s="76"/>
      <c r="B57" s="75" t="s">
        <v>752</v>
      </c>
    </row>
    <row r="58" spans="1:2">
      <c r="A58" s="76"/>
      <c r="B58" s="75" t="s">
        <v>751</v>
      </c>
    </row>
    <row r="59" spans="1:2">
      <c r="A59" s="76"/>
      <c r="B59" s="75" t="s">
        <v>750</v>
      </c>
    </row>
    <row r="60" spans="1:2">
      <c r="A60" s="76"/>
      <c r="B60" s="75" t="s">
        <v>749</v>
      </c>
    </row>
    <row r="61" spans="1:2">
      <c r="A61" s="76"/>
      <c r="B61" s="75" t="s">
        <v>748</v>
      </c>
    </row>
    <row r="62" spans="1:2">
      <c r="A62" s="76"/>
      <c r="B62" s="75" t="s">
        <v>570</v>
      </c>
    </row>
    <row r="63" spans="1:2">
      <c r="A63" s="76"/>
      <c r="B63" s="75" t="s">
        <v>569</v>
      </c>
    </row>
    <row r="64" spans="1:2">
      <c r="A64" s="76"/>
    </row>
    <row r="65" spans="1:2">
      <c r="A65" s="76" t="s">
        <v>568</v>
      </c>
    </row>
    <row r="66" spans="1:2">
      <c r="A66" s="76"/>
      <c r="B66" s="75" t="s">
        <v>747</v>
      </c>
    </row>
    <row r="67" spans="1:2">
      <c r="A67" s="76"/>
      <c r="B67" s="75" t="s">
        <v>746</v>
      </c>
    </row>
    <row r="68" spans="1:2">
      <c r="A68" s="76"/>
    </row>
    <row r="69" spans="1:2">
      <c r="A69" s="76"/>
    </row>
    <row r="70" spans="1:2">
      <c r="A70" s="76"/>
    </row>
    <row r="71" spans="1:2">
      <c r="A71" s="76"/>
    </row>
    <row r="72" spans="1:2">
      <c r="A72" s="76"/>
    </row>
    <row r="73" spans="1:2">
      <c r="A73" s="76"/>
    </row>
    <row r="74" spans="1:2">
      <c r="A74" s="76"/>
    </row>
    <row r="75" spans="1:2">
      <c r="A75" s="76"/>
    </row>
    <row r="76" spans="1:2">
      <c r="A76" s="76"/>
    </row>
    <row r="77" spans="1:2">
      <c r="A77" s="76"/>
    </row>
    <row r="78" spans="1:2">
      <c r="A78" s="76"/>
    </row>
    <row r="79" spans="1:2">
      <c r="A79" s="76"/>
    </row>
    <row r="80" spans="1:2">
      <c r="A80" s="76"/>
    </row>
    <row r="81" spans="1:1">
      <c r="A81" s="76"/>
    </row>
    <row r="82" spans="1:1">
      <c r="A82" s="76"/>
    </row>
    <row r="83" spans="1:1">
      <c r="A83" s="76"/>
    </row>
    <row r="84" spans="1:1">
      <c r="A84" s="76"/>
    </row>
    <row r="85" spans="1:1">
      <c r="A85" s="76"/>
    </row>
    <row r="86" spans="1:1">
      <c r="A86" s="76"/>
    </row>
    <row r="87" spans="1:1">
      <c r="A87" s="76"/>
    </row>
    <row r="88" spans="1:1">
      <c r="A88" s="76"/>
    </row>
    <row r="89" spans="1:1">
      <c r="A89" s="76"/>
    </row>
    <row r="90" spans="1:1">
      <c r="A90" s="76"/>
    </row>
    <row r="91" spans="1:1">
      <c r="A91" s="76"/>
    </row>
    <row r="92" spans="1:1">
      <c r="A92" s="76"/>
    </row>
    <row r="93" spans="1:1">
      <c r="A93" s="76"/>
    </row>
    <row r="94" spans="1:1">
      <c r="A94" s="76"/>
    </row>
    <row r="95" spans="1:1">
      <c r="A95" s="76"/>
    </row>
    <row r="96" spans="1:1">
      <c r="A96" s="76"/>
    </row>
    <row r="97" spans="1:1">
      <c r="A97" s="76"/>
    </row>
    <row r="98" spans="1:1">
      <c r="A98" s="76"/>
    </row>
    <row r="99" spans="1:1">
      <c r="A99" s="76"/>
    </row>
    <row r="100" spans="1:1">
      <c r="A100" s="76"/>
    </row>
    <row r="101" spans="1:1">
      <c r="A101" s="76"/>
    </row>
    <row r="102" spans="1:1">
      <c r="A102" s="76"/>
    </row>
    <row r="103" spans="1:1">
      <c r="A103" s="76"/>
    </row>
    <row r="104" spans="1:1">
      <c r="A104" s="76"/>
    </row>
    <row r="105" spans="1:1">
      <c r="A105" s="76"/>
    </row>
    <row r="106" spans="1:1">
      <c r="A106" s="76"/>
    </row>
    <row r="107" spans="1:1">
      <c r="A107" s="76"/>
    </row>
    <row r="108" spans="1:1">
      <c r="A108" s="76"/>
    </row>
    <row r="109" spans="1:1">
      <c r="A109" s="76"/>
    </row>
    <row r="110" spans="1:1">
      <c r="A110" s="76"/>
    </row>
    <row r="111" spans="1:1">
      <c r="A111" s="76"/>
    </row>
    <row r="112" spans="1:1">
      <c r="A112" s="76"/>
    </row>
    <row r="113" spans="1:1">
      <c r="A113" s="76"/>
    </row>
    <row r="114" spans="1:1">
      <c r="A114" s="76"/>
    </row>
    <row r="115" spans="1:1">
      <c r="A115" s="76"/>
    </row>
    <row r="116" spans="1:1">
      <c r="A116" s="76"/>
    </row>
    <row r="117" spans="1:1">
      <c r="A117" s="76"/>
    </row>
    <row r="118" spans="1:1">
      <c r="A118" s="76"/>
    </row>
    <row r="119" spans="1:1">
      <c r="A119" s="76"/>
    </row>
    <row r="120" spans="1:1">
      <c r="A120" s="76"/>
    </row>
    <row r="121" spans="1:1">
      <c r="A121" s="76"/>
    </row>
    <row r="122" spans="1:1">
      <c r="A122" s="76"/>
    </row>
    <row r="123" spans="1:1">
      <c r="A123" s="76"/>
    </row>
    <row r="124" spans="1:1">
      <c r="A124" s="76"/>
    </row>
    <row r="125" spans="1:1">
      <c r="A125" s="76"/>
    </row>
    <row r="126" spans="1:1">
      <c r="A126" s="76"/>
    </row>
    <row r="127" spans="1:1">
      <c r="A127" s="76"/>
    </row>
    <row r="128" spans="1:1">
      <c r="A128" s="76"/>
    </row>
    <row r="129" spans="1:1">
      <c r="A129" s="76"/>
    </row>
    <row r="130" spans="1:1">
      <c r="A130" s="76"/>
    </row>
    <row r="131" spans="1:1">
      <c r="A131" s="76"/>
    </row>
    <row r="132" spans="1:1">
      <c r="A132" s="76"/>
    </row>
    <row r="133" spans="1:1">
      <c r="A133" s="76"/>
    </row>
    <row r="134" spans="1:1">
      <c r="A134" s="76"/>
    </row>
    <row r="135" spans="1:1">
      <c r="A135" s="76"/>
    </row>
    <row r="136" spans="1:1">
      <c r="A136" s="76"/>
    </row>
    <row r="137" spans="1:1">
      <c r="A137" s="76"/>
    </row>
    <row r="138" spans="1:1">
      <c r="A138" s="76"/>
    </row>
    <row r="139" spans="1:1">
      <c r="A139" s="76"/>
    </row>
    <row r="140" spans="1:1">
      <c r="A140" s="76"/>
    </row>
    <row r="141" spans="1:1">
      <c r="A141" s="76"/>
    </row>
    <row r="142" spans="1:1">
      <c r="A142" s="76"/>
    </row>
    <row r="143" spans="1:1">
      <c r="A143" s="76"/>
    </row>
    <row r="144" spans="1:1">
      <c r="A144" s="76"/>
    </row>
    <row r="145" spans="1:1">
      <c r="A145" s="76"/>
    </row>
    <row r="146" spans="1:1">
      <c r="A146" s="76"/>
    </row>
    <row r="147" spans="1:1">
      <c r="A147" s="76"/>
    </row>
    <row r="148" spans="1:1">
      <c r="A148" s="76"/>
    </row>
    <row r="149" spans="1:1">
      <c r="A149" s="76"/>
    </row>
    <row r="150" spans="1:1">
      <c r="A150" s="76"/>
    </row>
    <row r="151" spans="1:1">
      <c r="A151" s="76"/>
    </row>
    <row r="152" spans="1:1">
      <c r="A152" s="76"/>
    </row>
    <row r="153" spans="1:1">
      <c r="A153" s="76"/>
    </row>
    <row r="154" spans="1:1">
      <c r="A154" s="76"/>
    </row>
    <row r="155" spans="1:1">
      <c r="A155" s="76"/>
    </row>
    <row r="156" spans="1:1">
      <c r="A156" s="76"/>
    </row>
    <row r="157" spans="1:1">
      <c r="A157" s="76"/>
    </row>
    <row r="158" spans="1:1">
      <c r="A158" s="76"/>
    </row>
    <row r="159" spans="1:1">
      <c r="A159" s="76"/>
    </row>
    <row r="160" spans="1:1">
      <c r="A160" s="76"/>
    </row>
    <row r="161" spans="1:1">
      <c r="A161" s="76"/>
    </row>
    <row r="162" spans="1:1">
      <c r="A162" s="76"/>
    </row>
    <row r="163" spans="1:1">
      <c r="A163" s="76"/>
    </row>
    <row r="164" spans="1:1">
      <c r="A164" s="76"/>
    </row>
    <row r="165" spans="1:1">
      <c r="A165" s="76"/>
    </row>
    <row r="166" spans="1:1">
      <c r="A166" s="76"/>
    </row>
    <row r="167" spans="1:1">
      <c r="A167" s="76"/>
    </row>
    <row r="168" spans="1:1">
      <c r="A168" s="76"/>
    </row>
    <row r="169" spans="1:1">
      <c r="A169" s="76"/>
    </row>
    <row r="170" spans="1:1">
      <c r="A170" s="76"/>
    </row>
    <row r="171" spans="1:1">
      <c r="A171" s="76"/>
    </row>
    <row r="172" spans="1:1">
      <c r="A172" s="76"/>
    </row>
    <row r="173" spans="1:1">
      <c r="A173" s="76"/>
    </row>
    <row r="174" spans="1:1">
      <c r="A174" s="76"/>
    </row>
    <row r="175" spans="1:1">
      <c r="A175" s="76"/>
    </row>
    <row r="176" spans="1:1">
      <c r="A176" s="76"/>
    </row>
    <row r="177" spans="1:1">
      <c r="A177" s="76"/>
    </row>
    <row r="178" spans="1:1">
      <c r="A178" s="76"/>
    </row>
    <row r="179" spans="1:1">
      <c r="A179" s="76"/>
    </row>
    <row r="180" spans="1:1">
      <c r="A180" s="76"/>
    </row>
    <row r="181" spans="1:1">
      <c r="A181" s="76"/>
    </row>
    <row r="182" spans="1:1">
      <c r="A182" s="76"/>
    </row>
    <row r="183" spans="1:1">
      <c r="A183" s="76"/>
    </row>
    <row r="184" spans="1:1">
      <c r="A184" s="76"/>
    </row>
    <row r="185" spans="1:1">
      <c r="A185" s="76"/>
    </row>
    <row r="186" spans="1:1">
      <c r="A186" s="76"/>
    </row>
    <row r="187" spans="1:1">
      <c r="A187" s="76"/>
    </row>
    <row r="188" spans="1:1">
      <c r="A188" s="76"/>
    </row>
    <row r="189" spans="1:1">
      <c r="A189" s="76"/>
    </row>
    <row r="190" spans="1:1">
      <c r="A190" s="76"/>
    </row>
    <row r="191" spans="1:1">
      <c r="A191" s="76"/>
    </row>
    <row r="192" spans="1:1">
      <c r="A192" s="76"/>
    </row>
    <row r="193" spans="1:1">
      <c r="A193" s="76"/>
    </row>
    <row r="194" spans="1:1">
      <c r="A194" s="76"/>
    </row>
    <row r="195" spans="1:1">
      <c r="A195" s="76"/>
    </row>
    <row r="196" spans="1:1">
      <c r="A196" s="76"/>
    </row>
    <row r="197" spans="1:1">
      <c r="A197" s="76"/>
    </row>
    <row r="198" spans="1:1">
      <c r="A198" s="76"/>
    </row>
    <row r="199" spans="1:1">
      <c r="A199" s="76"/>
    </row>
    <row r="200" spans="1:1">
      <c r="A200" s="76"/>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2022-09-14T14:40:46Z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968609035015106</vt:r8>
  </property>
</Properties>
</file>