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816D36D7-A3B6-40B8-9CC7-D4D972429F75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8" l="1"/>
  <c r="J6" i="8"/>
  <c r="H27" i="5" l="1"/>
  <c r="G27" i="5"/>
  <c r="G26" i="5"/>
  <c r="F26" i="5"/>
  <c r="N13" i="5"/>
  <c r="L13" i="5"/>
  <c r="J13" i="5"/>
  <c r="B13" i="5"/>
  <c r="N12" i="5"/>
  <c r="L12" i="5"/>
  <c r="J12" i="5"/>
  <c r="B12" i="5"/>
  <c r="N11" i="5"/>
  <c r="L11" i="5"/>
  <c r="J11" i="5"/>
  <c r="B11" i="5"/>
  <c r="N10" i="5"/>
  <c r="L10" i="5"/>
  <c r="J10" i="5"/>
  <c r="B10" i="5"/>
  <c r="N9" i="5"/>
  <c r="L9" i="5"/>
  <c r="J9" i="5"/>
  <c r="B9" i="5"/>
  <c r="N8" i="5"/>
  <c r="L8" i="5"/>
  <c r="J8" i="5"/>
  <c r="B8" i="5"/>
  <c r="N7" i="5"/>
  <c r="L7" i="5"/>
  <c r="J7" i="5"/>
  <c r="B7" i="5"/>
  <c r="N6" i="5"/>
  <c r="L6" i="5"/>
  <c r="J6" i="5"/>
  <c r="B6" i="5"/>
  <c r="B2" i="5"/>
  <c r="H37" i="8"/>
  <c r="G37" i="8"/>
  <c r="G36" i="8"/>
  <c r="F36" i="8"/>
  <c r="N18" i="8"/>
  <c r="L18" i="8"/>
  <c r="J18" i="8"/>
  <c r="B18" i="8"/>
  <c r="N17" i="8"/>
  <c r="L17" i="8"/>
  <c r="J17" i="8"/>
  <c r="B17" i="8"/>
  <c r="N16" i="8"/>
  <c r="L16" i="8"/>
  <c r="J16" i="8"/>
  <c r="B16" i="8"/>
  <c r="N15" i="8"/>
  <c r="L15" i="8"/>
  <c r="J15" i="8"/>
  <c r="B15" i="8"/>
  <c r="N14" i="8"/>
  <c r="L14" i="8"/>
  <c r="J14" i="8"/>
  <c r="B14" i="8"/>
  <c r="N13" i="8"/>
  <c r="L13" i="8"/>
  <c r="J13" i="8"/>
  <c r="B13" i="8"/>
  <c r="N12" i="8"/>
  <c r="L12" i="8"/>
  <c r="J12" i="8"/>
  <c r="B12" i="8"/>
  <c r="N11" i="8"/>
  <c r="L11" i="8"/>
  <c r="J11" i="8"/>
  <c r="B11" i="8"/>
  <c r="N10" i="8"/>
  <c r="L10" i="8"/>
  <c r="J10" i="8"/>
  <c r="B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B6" i="8"/>
  <c r="B2" i="8"/>
  <c r="G28" i="4"/>
  <c r="G27" i="4"/>
  <c r="G26" i="4"/>
  <c r="K13" i="4"/>
  <c r="I13" i="4"/>
  <c r="G13" i="4"/>
  <c r="B13" i="4"/>
  <c r="K12" i="4"/>
  <c r="I12" i="4"/>
  <c r="G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<sst xmlns="http://schemas.openxmlformats.org/spreadsheetml/2006/main" count="506" uniqueCount="229">
  <si>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</si>
  <si>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</si>
  <si>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</si>
  <si>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</si>
  <si>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</si>
  <si>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</si>
  <si>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</si>
  <si>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</si>
  <si>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</si>
  <si>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</si>
  <si>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</si>
  <si>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</si>
  <si>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</si>
  <si>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</si>
  <si>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</si>
  <si>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</si>
  <si>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</si>
  <si>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</si>
  <si>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</si>
  <si>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</si>
  <si>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</si>
  <si>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</si>
  <si>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</si>
  <si>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</si>
  <si>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</si>
  <si>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</si>
  <si>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</si>
  <si>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</si>
  <si>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</si>
  <si>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</si>
  <si>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</si>
  <si>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</si>
  <si>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</si>
  <si>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</si>
  <si>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</si>
  <si>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</si>
  <si>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</si>
  <si>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</si>
  <si>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</si>
  <si>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</si>
  <si>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</si>
  <si>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</si>
  <si>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</si>
  <si>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</si>
  <si>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</si>
  <si>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</si>
  <si>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</si>
  <si>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</si>
  <si>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</si>
  <si>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</si>
  <si>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</si>
  <si>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</si>
  <si>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</si>
  <si>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</si>
  <si>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</si>
  <si>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</si>
  <si>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</si>
  <si>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</si>
  <si>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</si>
  <si>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</si>
  <si>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</si>
  <si>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</si>
  <si>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</si>
  <si>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</si>
  <si>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</si>
  <si>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</si>
  <si>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</si>
  <si>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</si>
  <si>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</si>
  <si>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</si>
  <si>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</si>
  <si>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</si>
  <si>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</si>
  <si>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</si>
  <si>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</si>
  <si>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</si>
  <si>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</si>
  <si>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</si>
  <si>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</si>
  <si>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</si>
  <si>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</si>
  <si>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</si>
  <si>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</si>
  <si>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</si>
  <si>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</si>
  <si>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</si>
  <si>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</si>
  <si>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</si>
  <si>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</si>
  <si>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</si>
  <si>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</si>
  <si>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</si>
  <si>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</si>
  <si>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</si>
  <si>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</si>
  <si>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</si>
  <si>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</si>
  <si>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</si>
  <si>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</si>
  <si>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</si>
  <si>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</si>
  <si>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</si>
  <si>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</si>
  <si>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</si>
  <si>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</si>
  <si>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</si>
  <si>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</si>
  <si>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</si>
  <si>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</si>
  <si>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</si>
  <si>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</si>
  <si>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</si>
  <si>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</si>
  <si>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</si>
  <si>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</si>
  <si>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</si>
  <si>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</si>
  <si>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</si>
  <si>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</si>
  <si>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</si>
  <si>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</si>
  <si>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</si>
  <si>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</si>
  <si>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</si>
  <si>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</si>
  <si>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</si>
  <si>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</si>
  <si>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</si>
  <si>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</si>
  <si>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</si>
  <si>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</si>
  <si>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</si>
  <si>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</si>
  <si>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</si>
  <si>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</si>
  <si>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</si>
  <si>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</si>
  <si>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</si>
  <si>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</si>
  <si>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</si>
  <si>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</si>
  <si>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</si>
  <si>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</si>
  <si>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</si>
  <si>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</si>
  <si>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</si>
  <si>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</si>
  <si>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</si>
  <si>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</si>
  <si>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</si>
  <si>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</si>
  <si>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</si>
  <si>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</si>
  <si>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</si>
  <si>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</si>
  <si>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</si>
  <si>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</si>
  <si>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</si>
  <si>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</si>
  <si>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</si>
  <si>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</si>
  <si>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</si>
  <si>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</si>
  <si>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</si>
  <si>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</si>
  <si>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</si>
  <si>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</si>
  <si>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</si>
  <si>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</si>
  <si>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</si>
  <si>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</si>
  <si>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</si>
  <si>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</si>
  <si>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</si>
  <si>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</si>
  <si>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</si>
  <si>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</si>
  <si>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</si>
  <si>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</si>
  <si>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</si>
  <si>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</si>
  <si>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</si>
  <si>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</si>
  <si>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</si>
  <si>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</si>
  <si>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</si>
  <si>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</si>
  <si>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</si>
  <si>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</si>
  <si>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</si>
  <si>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</si>
  <si>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</si>
  <si>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</si>
  <si>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</si>
  <si>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</si>
  <si>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</si>
  <si>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</si>
  <si>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</si>
  <si>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</si>
  <si>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</si>
  <si>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</si>
  <si>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</si>
  <si>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</si>
  <si>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</si>
  <si>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</si>
  <si>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</si>
  <si>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</si>
  <si>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</si>
  <si>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</si>
  <si>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</si>
  <si>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</si>
  <si>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</si>
  <si>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</si>
  <si>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</si>
  <si>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</si>
  <si>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</si>
  <si>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</si>
  <si>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</si>
  <si>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</si>
  <si>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</si>
  <si>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</si>
  <si>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</si>
  <si>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</si>
  <si>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DH_IND*</t>
  </si>
  <si>
    <t>DH_SOL*</t>
  </si>
  <si>
    <t>DH_IND</t>
  </si>
  <si>
    <t>DH_SOL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</si>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</sst>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G20" sqref="G20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12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12" si="1">1+$C16</f>
        <v>1.02</v>
      </c>
      <c r="H6" s="2">
        <v>1</v>
      </c>
      <c r="I6" s="16">
        <f t="shared" ref="I6:I12" si="2">-D16</f>
        <v>-0.1</v>
      </c>
      <c r="J6" s="2">
        <v>5</v>
      </c>
      <c r="K6" s="2" t="str">
        <f t="shared" ref="K6:K12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si="0"/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si="1"/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0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1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0"/>
        <v>UC_PWR_MaxGrowth_DH_IND</v>
      </c>
      <c r="C12" s="2" t="s">
        <v>13</v>
      </c>
      <c r="D12" s="2" t="s">
        <v>223</v>
      </c>
      <c r="E12">
        <v>2018</v>
      </c>
      <c r="F12" s="2" t="s">
        <v>15</v>
      </c>
      <c r="G12" s="26">
        <f t="shared" si="1"/>
        <v>1.1000000000000001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 t="shared" ref="B13" si="4">_xlfn.TEXTJOIN("_",TRUE,"UC",A23,"MaxGrowth",B23)</f>
        <v>UC_PWR_MaxGrowth_DH_SOL</v>
      </c>
      <c r="C13" s="2" t="s">
        <v>13</v>
      </c>
      <c r="D13" s="2" t="s">
        <v>224</v>
      </c>
      <c r="E13">
        <v>2018</v>
      </c>
      <c r="F13" s="2" t="s">
        <v>15</v>
      </c>
      <c r="G13" s="26">
        <f t="shared" ref="G13" si="5">1+$C23</f>
        <v>1.1000000000000001</v>
      </c>
      <c r="H13" s="2">
        <v>1</v>
      </c>
      <c r="I13" s="16">
        <f t="shared" ref="I13" si="6">-D23</f>
        <v>-0.1</v>
      </c>
      <c r="J13" s="2">
        <v>5</v>
      </c>
      <c r="K13" s="2" t="str">
        <f t="shared" ref="K13" si="7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225</v>
      </c>
      <c r="C22" s="11">
        <v>0.1</v>
      </c>
      <c r="D22">
        <v>0.1</v>
      </c>
    </row>
    <row r="23" spans="1:11" x14ac:dyDescent="0.25">
      <c r="A23" t="s">
        <v>128</v>
      </c>
      <c r="B23" t="s">
        <v>226</v>
      </c>
      <c r="C23" s="11">
        <v>0.1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topLeftCell="A5" zoomScaleNormal="100" workbookViewId="0">
      <selection activeCell="G25" sqref="G25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85546875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</v>
      </c>
      <c r="K7" s="2">
        <v>1</v>
      </c>
      <c r="L7" s="16">
        <f>-D23</f>
        <v>0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6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</v>
      </c>
      <c r="K14" s="2">
        <v>1</v>
      </c>
      <c r="L14" s="16">
        <f t="shared" si="2"/>
        <v>-0.3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0.02</v>
      </c>
      <c r="D22">
        <v>0</v>
      </c>
    </row>
    <row r="23" spans="1:14" x14ac:dyDescent="0.25">
      <c r="A23" t="s">
        <v>194</v>
      </c>
      <c r="B23" t="s">
        <v>137</v>
      </c>
      <c r="C23" s="50">
        <v>0.02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IF([1]Regions!C$3&lt;&gt;"",[1]Regions!C$3,"*")</f>
        <v>IE</v>
      </c>
      <c r="G36" s="48" t="str">
        <f>IF([1]Regions!C$3&lt;&gt;"",[1]Regions!D$3,"*")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7"/>
  <sheetViews>
    <sheetView zoomScaleNormal="100" workbookViewId="0">
      <selection activeCell="A9" sqref="A9:XFD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1+C16</f>
        <v>1.02</v>
      </c>
      <c r="K6" s="2">
        <v>1</v>
      </c>
      <c r="L6" s="16">
        <f>-D16</f>
        <v>-0.1</v>
      </c>
      <c r="M6" s="2">
        <v>5</v>
      </c>
      <c r="N6" s="2" t="str">
        <f>_xlfn.TEXTJOIN(" ",TRUE,A16, "maximum growth rate of",B16)</f>
        <v>SRV maximum growth rate of Biomass</v>
      </c>
    </row>
    <row r="7" spans="1:14" x14ac:dyDescent="0.25">
      <c r="B7" s="2" t="str">
        <f>_xlfn.TEXTJOIN("_",TRUE,"UC",A17,"MaxGrowth",B17)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1+C17</f>
        <v>1.02</v>
      </c>
      <c r="K7" s="2">
        <v>1</v>
      </c>
      <c r="L7" s="16">
        <f>-D17</f>
        <v>-0.1</v>
      </c>
      <c r="M7" s="2">
        <v>5</v>
      </c>
      <c r="N7" s="2" t="str">
        <f>_xlfn.TEXTJOIN(" ",TRUE,A17, "maximum growth rate of",B17)</f>
        <v>SRV maximum growth rate of Biogas</v>
      </c>
    </row>
    <row r="8" spans="1:14" x14ac:dyDescent="0.25">
      <c r="B8" s="2" t="str">
        <f>_xlfn.TEXTJOIN("_",TRUE,"UC",A18,"MaxGrowth",B18)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1+C18</f>
        <v>1.5</v>
      </c>
      <c r="K8" s="2">
        <v>1</v>
      </c>
      <c r="L8" s="16">
        <f>-D18</f>
        <v>-0.3</v>
      </c>
      <c r="M8" s="2">
        <v>5</v>
      </c>
      <c r="N8" s="2" t="str">
        <f>_xlfn.TEXTJOIN(" ",TRUE,A18, "maximum growth rate of",B18)</f>
        <v>SRV maximum growth rate of AmbientHeat</v>
      </c>
    </row>
    <row r="9" spans="1:14" x14ac:dyDescent="0.25">
      <c r="B9" s="2" t="str">
        <f t="shared" ref="B9:B10" si="0">_xlfn.TEXTJOIN("_",TRUE,"UC",A20,"MaxGrowth",B20)</f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>1+C20</f>
        <v>1.03</v>
      </c>
      <c r="K9" s="2">
        <v>1</v>
      </c>
      <c r="L9" s="16">
        <f t="shared" ref="L9:L10" si="1">-D20</f>
        <v>0</v>
      </c>
      <c r="M9" s="2">
        <v>5</v>
      </c>
      <c r="N9" s="2" t="str">
        <f t="shared" ref="N9:N10" si="2">_xlfn.TEXTJOIN(" ",TRUE,A20, "maximum growth rate of",B20)</f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>1+C21</f>
        <v>1.3</v>
      </c>
      <c r="K10" s="2">
        <v>1</v>
      </c>
      <c r="L10" s="16">
        <f t="shared" si="1"/>
        <v>-0.3</v>
      </c>
      <c r="M10" s="2">
        <v>5</v>
      </c>
      <c r="N10" s="2" t="str">
        <f t="shared" si="2"/>
        <v>SRV maximum growth rate of Electricity</v>
      </c>
    </row>
    <row r="11" spans="1:14" x14ac:dyDescent="0.25">
      <c r="B11" s="2" t="str">
        <f>_xlfn.TEXTJOIN("_",TRUE,"UC",A22,"MaxGrowth",B22)</f>
        <v>UC_SRV_MaxGrowth_Solar</v>
      </c>
      <c r="C11" s="2" t="s">
        <v>144</v>
      </c>
      <c r="D11" s="2"/>
      <c r="F11" t="s">
        <v>227</v>
      </c>
      <c r="G11" s="2" t="s">
        <v>142</v>
      </c>
      <c r="H11" s="2">
        <v>2021</v>
      </c>
      <c r="I11" s="2" t="s">
        <v>15</v>
      </c>
      <c r="J11" s="29">
        <f>1+C22</f>
        <v>1.1499999999999999</v>
      </c>
      <c r="K11" s="2">
        <v>1</v>
      </c>
      <c r="L11" s="16">
        <f>-D22</f>
        <v>-0.2</v>
      </c>
      <c r="M11" s="2">
        <v>5</v>
      </c>
      <c r="N11" s="2" t="str">
        <f>_xlfn.TEXTJOIN(" ",TRUE,A22, "maximum growth rate of",B22)</f>
        <v>SRV maximum growth rate of Solar</v>
      </c>
    </row>
    <row r="12" spans="1:14" x14ac:dyDescent="0.25">
      <c r="B12" s="2" t="str">
        <f>_xlfn.TEXTJOIN("_",TRUE,"UC",A22,"MinGrowth",B22)</f>
        <v>UC_SRV_MinGrowth_Solar</v>
      </c>
      <c r="C12" s="2" t="s">
        <v>144</v>
      </c>
      <c r="D12" s="2"/>
      <c r="F12" t="s">
        <v>227</v>
      </c>
      <c r="G12" s="2" t="s">
        <v>142</v>
      </c>
      <c r="H12" s="2">
        <v>2021</v>
      </c>
      <c r="I12" s="2" t="s">
        <v>185</v>
      </c>
      <c r="J12" s="29">
        <f>1+C22/10</f>
        <v>1.0149999999999999</v>
      </c>
      <c r="K12" s="2">
        <v>1</v>
      </c>
      <c r="L12" s="16">
        <f>-D22</f>
        <v>-0.2</v>
      </c>
      <c r="M12" s="2">
        <v>5</v>
      </c>
      <c r="N12" s="2" t="str">
        <f>_xlfn.TEXTJOIN(" ",TRUE,A22, "minimum growth rate of",B22)</f>
        <v>SRV minimum growth rate of Solar</v>
      </c>
    </row>
    <row r="13" spans="1:14" x14ac:dyDescent="0.25">
      <c r="B13" s="2" t="str">
        <f>_xlfn.TEXTJOIN("_",TRUE,"UC",A23,"MinGrowth",B23)</f>
        <v>UC_SRV_MinGrowth_LPG</v>
      </c>
      <c r="C13" s="2" t="s">
        <v>144</v>
      </c>
      <c r="D13" s="2"/>
      <c r="F13" t="s">
        <v>228</v>
      </c>
      <c r="G13" s="2" t="s">
        <v>142</v>
      </c>
      <c r="H13" s="2">
        <v>2021</v>
      </c>
      <c r="I13" s="2" t="s">
        <v>15</v>
      </c>
      <c r="J13" s="29">
        <f>1+C23</f>
        <v>1.01</v>
      </c>
      <c r="K13" s="2">
        <v>1</v>
      </c>
      <c r="L13" s="16">
        <f>-D23</f>
        <v>0</v>
      </c>
      <c r="M13" s="2">
        <v>5</v>
      </c>
      <c r="N13" s="2" t="str">
        <f>_xlfn.TEXTJOIN(" ",TRUE,A23, "maximum growth rate of",B23)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0.5</v>
      </c>
      <c r="D18">
        <v>0.3</v>
      </c>
    </row>
    <row r="19" spans="1:8" x14ac:dyDescent="0.25">
      <c r="A19" t="s">
        <v>139</v>
      </c>
      <c r="B19" t="s">
        <v>191</v>
      </c>
      <c r="C19" s="50">
        <v>0.2</v>
      </c>
      <c r="D19">
        <v>0.3</v>
      </c>
    </row>
    <row r="20" spans="1:8" x14ac:dyDescent="0.25">
      <c r="A20" t="s">
        <v>139</v>
      </c>
      <c r="B20" t="s">
        <v>192</v>
      </c>
      <c r="C20" s="50">
        <v>0.03</v>
      </c>
      <c r="D20">
        <v>0</v>
      </c>
    </row>
    <row r="21" spans="1:8" x14ac:dyDescent="0.25">
      <c r="A21" t="s">
        <v>139</v>
      </c>
      <c r="B21" t="s">
        <v>199</v>
      </c>
      <c r="C21" s="50">
        <v>0.3</v>
      </c>
      <c r="D21">
        <v>0.3</v>
      </c>
    </row>
    <row r="22" spans="1:8" x14ac:dyDescent="0.25">
      <c r="A22" t="s">
        <v>139</v>
      </c>
      <c r="B22" t="s">
        <v>203</v>
      </c>
      <c r="C22" s="50">
        <v>0.15</v>
      </c>
      <c r="D22">
        <v>0.2</v>
      </c>
    </row>
    <row r="23" spans="1:8" x14ac:dyDescent="0.25">
      <c r="A23" t="s">
        <v>139</v>
      </c>
      <c r="B23" t="s">
        <v>201</v>
      </c>
      <c r="C23" s="50">
        <v>0.01</v>
      </c>
      <c r="D23">
        <v>0</v>
      </c>
    </row>
    <row r="25" spans="1:8" x14ac:dyDescent="0.25">
      <c r="B25" s="45" t="s">
        <v>213</v>
      </c>
      <c r="H25" s="46"/>
    </row>
    <row r="26" spans="1:8" ht="15.75" thickBot="1" x14ac:dyDescent="0.3">
      <c r="B26" s="47" t="s">
        <v>214</v>
      </c>
      <c r="C26" s="47" t="s">
        <v>8</v>
      </c>
      <c r="D26" s="47" t="s">
        <v>215</v>
      </c>
      <c r="E26" s="47" t="s">
        <v>7</v>
      </c>
      <c r="F26" s="48" t="str">
        <f>IF([1]Regions!C$3&lt;&gt;"",[1]Regions!C$3,"*")</f>
        <v>IE</v>
      </c>
      <c r="G26" s="48" t="str">
        <f>IF([1]Regions!C$3&lt;&gt;"",[1]Regions!D$3,"*")</f>
        <v>National</v>
      </c>
      <c r="H26" s="49" t="s">
        <v>216</v>
      </c>
    </row>
    <row r="27" spans="1:8" x14ac:dyDescent="0.25">
      <c r="D27" t="s">
        <v>217</v>
      </c>
      <c r="E27">
        <v>2018</v>
      </c>
      <c r="F27">
        <v>2222</v>
      </c>
      <c r="G27">
        <f>F27</f>
        <v>2222</v>
      </c>
      <c r="H27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2023-04-15T06:41:50Z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531760632991790</vt:r8>
  </property>
</Properties>
</file>