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48739642-49E4-4FE0-A318-FFC352A96287}" xr6:coauthVersionLast="45" xr6:coauthVersionMax="47" xr10:uidLastSave="{00000000-0000-0000-0000-000000000000}"/>
  <bookViews>
    <workbookView xWindow="-8145" yWindow="-16320" windowWidth="29040" windowHeight="15840" tabRatio="820" activeTab="2" xr2:uid="{00000000-000D-0000-FFFF-FFFF00000000}"/>
  </bookViews>
  <sheets>
    <sheet name="Cover" sheetId="7" r:id="rId1"/>
    <sheet name="Fuel Techs" sheetId="8" r:id="rId2"/>
    <sheet name="DH_ Supply" sheetId="9" r:id="rId3"/>
    <sheet name="DH_Grid_Extension" sheetId="5" r:id="rId4"/>
    <sheet name="Data" sheetId="6" r:id="rId5"/>
    <sheet name="Waste &amp; Geothermal Heat Sources" sheetId="25" r:id="rId6"/>
    <sheet name="41 Electric boiler, large" sheetId="21" r:id="rId7"/>
    <sheet name="45.3.a Geoth. DH, 1200m, E (LT)" sheetId="23" r:id="rId8"/>
    <sheet name="46 Solar District Heating" sheetId="10" r:id="rId9"/>
    <sheet name="45.2.a Geothermal DH, 1200m, A" sheetId="11" r:id="rId10"/>
    <sheet name="45.2.b Geothermal DH, 2000m, A" sheetId="12" r:id="rId11"/>
    <sheet name="45.1.b Geothermal DH, 2000m, E" sheetId="24" r:id="rId12"/>
    <sheet name="45.1.a Geothermal DH, 1200m, E" sheetId="22" r:id="rId13"/>
    <sheet name="40 Comp. hp, airsource 10 MW" sheetId="18" r:id="rId14"/>
    <sheet name="40 Absorption heat pump, DH" sheetId="20" r:id="rId15"/>
    <sheet name="40 Comp. hp, excess heat 10 MW" sheetId="19" r:id="rId16"/>
    <sheet name="09a Wood Chips HOP, large" sheetId="15" r:id="rId17"/>
    <sheet name="08 WtE CHP, Medium" sheetId="17" r:id="rId18"/>
    <sheet name="09c Straw, Large, 40 degree" sheetId="16" r:id="rId19"/>
    <sheet name="09a Wood Chips HOP, medium" sheetId="14" r:id="rId20"/>
    <sheet name="44 Natural Gas DH Only" sheetId="13" r:id="rId21"/>
  </sheets>
  <externalReferences>
    <externalReference r:id="rId22"/>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0" i="9" l="1"/>
  <c r="I9" i="9"/>
  <c r="O8" i="9" l="1"/>
  <c r="N8" i="9"/>
  <c r="M8" i="9"/>
  <c r="M9" i="9"/>
  <c r="Q9" i="9" l="1"/>
  <c r="L9" i="9"/>
  <c r="K9" i="9"/>
  <c r="H9" i="9"/>
  <c r="Q8" i="9"/>
  <c r="L8" i="9"/>
  <c r="K8" i="9"/>
  <c r="I8" i="9"/>
  <c r="O9" i="9" l="1"/>
  <c r="N9" i="9"/>
  <c r="V9" i="9"/>
  <c r="U9" i="9"/>
  <c r="V8" i="9"/>
  <c r="U8" i="9"/>
  <c r="S11" i="5" l="1"/>
  <c r="T11"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11" i="5" l="1"/>
  <c r="AD20" i="5" l="1"/>
  <c r="AC20" i="5"/>
  <c r="AB20" i="5"/>
  <c r="AA20" i="5"/>
  <c r="Z20" i="5"/>
  <c r="Y20" i="5"/>
  <c r="X20" i="5"/>
  <c r="W20" i="5"/>
  <c r="V20" i="5"/>
  <c r="U20" i="5"/>
  <c r="T20" i="5"/>
  <c r="S20" i="5"/>
  <c r="R20" i="5"/>
  <c r="Q20" i="5"/>
  <c r="P20" i="5"/>
  <c r="O20" i="5"/>
  <c r="N20" i="5"/>
  <c r="M20" i="5"/>
  <c r="L20" i="5"/>
  <c r="K20" i="5"/>
  <c r="J20" i="5"/>
  <c r="I20" i="5"/>
  <c r="H20" i="5"/>
  <c r="G20" i="5"/>
  <c r="F20" i="5"/>
  <c r="E20" i="5"/>
  <c r="D20" i="5"/>
  <c r="AE20" i="5" s="1"/>
  <c r="AD19" i="5"/>
  <c r="AC19" i="5"/>
  <c r="AB19" i="5"/>
  <c r="AA19" i="5"/>
  <c r="Z19" i="5"/>
  <c r="Y19" i="5"/>
  <c r="X19" i="5"/>
  <c r="W19" i="5"/>
  <c r="V19" i="5"/>
  <c r="U19" i="5"/>
  <c r="T19" i="5"/>
  <c r="S19" i="5"/>
  <c r="R19" i="5"/>
  <c r="Q19" i="5"/>
  <c r="P19" i="5"/>
  <c r="O19" i="5"/>
  <c r="N19" i="5"/>
  <c r="M19" i="5"/>
  <c r="L19" i="5"/>
  <c r="K19" i="5"/>
  <c r="J19" i="5"/>
  <c r="I19" i="5"/>
  <c r="H19" i="5"/>
  <c r="G19" i="5"/>
  <c r="F19" i="5"/>
  <c r="E19" i="5"/>
  <c r="D19" i="5"/>
  <c r="AE19" i="5" s="1"/>
  <c r="AD18" i="5"/>
  <c r="AC18" i="5"/>
  <c r="AB18" i="5"/>
  <c r="AA18" i="5"/>
  <c r="Z18" i="5"/>
  <c r="Y18" i="5"/>
  <c r="X18" i="5"/>
  <c r="W18" i="5"/>
  <c r="V18" i="5"/>
  <c r="U18" i="5"/>
  <c r="T18" i="5"/>
  <c r="S18" i="5"/>
  <c r="R18" i="5"/>
  <c r="Q18" i="5"/>
  <c r="P18" i="5"/>
  <c r="O18" i="5"/>
  <c r="N18" i="5"/>
  <c r="M18" i="5"/>
  <c r="L18" i="5"/>
  <c r="K18" i="5"/>
  <c r="J18" i="5"/>
  <c r="I18" i="5"/>
  <c r="H18" i="5"/>
  <c r="G18" i="5"/>
  <c r="F18" i="5"/>
  <c r="E18" i="5"/>
  <c r="D18" i="5"/>
  <c r="AE18" i="5" s="1"/>
  <c r="AD17" i="5"/>
  <c r="AC17" i="5"/>
  <c r="AB17" i="5"/>
  <c r="AA17" i="5"/>
  <c r="Z17" i="5"/>
  <c r="Y17" i="5"/>
  <c r="X17" i="5"/>
  <c r="W17" i="5"/>
  <c r="V17" i="5"/>
  <c r="U17" i="5"/>
  <c r="T17" i="5"/>
  <c r="S17" i="5"/>
  <c r="R17" i="5"/>
  <c r="Q17" i="5"/>
  <c r="P17" i="5"/>
  <c r="O17" i="5"/>
  <c r="N17" i="5"/>
  <c r="M17" i="5"/>
  <c r="L17" i="5"/>
  <c r="K17" i="5"/>
  <c r="J17" i="5"/>
  <c r="I17" i="5"/>
  <c r="H17" i="5"/>
  <c r="G17" i="5"/>
  <c r="F17" i="5"/>
  <c r="E17" i="5"/>
  <c r="D17" i="5"/>
  <c r="AE17" i="5" s="1"/>
  <c r="E10" i="5"/>
  <c r="D10" i="5"/>
  <c r="AE10" i="5" s="1"/>
  <c r="AD13" i="5"/>
  <c r="AD27" i="5" s="1" a="1"/>
  <c r="AD27" i="5" s="1"/>
  <c r="AD34" i="5" s="1"/>
  <c r="AC13" i="5"/>
  <c r="AC27" i="5" s="1" a="1"/>
  <c r="AC27" i="5" s="1"/>
  <c r="AC34" i="5" s="1"/>
  <c r="AC48" i="5" s="1"/>
  <c r="AB13" i="5"/>
  <c r="AA13" i="5"/>
  <c r="AA27" i="5" s="1" a="1"/>
  <c r="AA27" i="5" s="1"/>
  <c r="AA34" i="5" s="1"/>
  <c r="AA48" i="5" s="1"/>
  <c r="Z13" i="5"/>
  <c r="Z27" i="5" s="1" a="1"/>
  <c r="Z27" i="5" s="1"/>
  <c r="Z34" i="5" s="1"/>
  <c r="Z48" i="5" s="1"/>
  <c r="Y13" i="5"/>
  <c r="Y27" i="5" s="1" a="1"/>
  <c r="Y27" i="5" s="1"/>
  <c r="Y34" i="5" s="1"/>
  <c r="X13" i="5"/>
  <c r="W13" i="5"/>
  <c r="V13" i="5"/>
  <c r="V27" i="5" s="1" a="1"/>
  <c r="V27" i="5" s="1"/>
  <c r="V34" i="5" s="1"/>
  <c r="U13" i="5"/>
  <c r="U27" i="5" s="1" a="1"/>
  <c r="U27" i="5" s="1"/>
  <c r="U34" i="5" s="1"/>
  <c r="U48" i="5" s="1"/>
  <c r="T13" i="5"/>
  <c r="S13" i="5"/>
  <c r="S27" i="5" s="1" a="1"/>
  <c r="S27" i="5" s="1"/>
  <c r="S34" i="5" s="1"/>
  <c r="R13" i="5"/>
  <c r="R27" i="5" s="1" a="1"/>
  <c r="R27" i="5" s="1"/>
  <c r="R34" i="5" s="1"/>
  <c r="R48" i="5" s="1"/>
  <c r="Q13" i="5"/>
  <c r="Q27" i="5" s="1" a="1"/>
  <c r="Q27" i="5" s="1"/>
  <c r="Q34" i="5" s="1"/>
  <c r="P13" i="5"/>
  <c r="O13" i="5"/>
  <c r="N13" i="5"/>
  <c r="N27" i="5" s="1" a="1"/>
  <c r="N27" i="5" s="1"/>
  <c r="N34" i="5" s="1"/>
  <c r="N48" i="5" s="1"/>
  <c r="M13" i="5"/>
  <c r="M27" i="5" s="1" a="1"/>
  <c r="M27" i="5" s="1"/>
  <c r="M34" i="5" s="1"/>
  <c r="M48" i="5" s="1"/>
  <c r="L13" i="5"/>
  <c r="K13" i="5"/>
  <c r="K27" i="5" s="1" a="1"/>
  <c r="K27" i="5" s="1"/>
  <c r="K34" i="5" s="1"/>
  <c r="J13" i="5"/>
  <c r="J27" i="5" s="1" a="1"/>
  <c r="J27" i="5" s="1"/>
  <c r="J34" i="5" s="1"/>
  <c r="I13" i="5"/>
  <c r="I27" i="5" s="1" a="1"/>
  <c r="I27" i="5" s="1"/>
  <c r="I34" i="5" s="1"/>
  <c r="H13" i="5"/>
  <c r="G13" i="5"/>
  <c r="F13" i="5"/>
  <c r="F27" i="5" s="1" a="1"/>
  <c r="F27" i="5" s="1"/>
  <c r="F34" i="5" s="1"/>
  <c r="E13" i="5"/>
  <c r="E27" i="5" s="1" a="1"/>
  <c r="E27" i="5" s="1"/>
  <c r="E34" i="5" s="1"/>
  <c r="E48" i="5" s="1"/>
  <c r="D13" i="5"/>
  <c r="AE13" i="5" s="1"/>
  <c r="AD12" i="5"/>
  <c r="AD26" i="5" s="1" a="1"/>
  <c r="AD26" i="5" s="1"/>
  <c r="AD33" i="5" s="1"/>
  <c r="AC12" i="5"/>
  <c r="AC26" i="5" s="1" a="1"/>
  <c r="AC26" i="5" s="1"/>
  <c r="AC33" i="5" s="1"/>
  <c r="AB12" i="5"/>
  <c r="AB26" i="5" s="1" a="1"/>
  <c r="AB26" i="5" s="1"/>
  <c r="AB33" i="5" s="1"/>
  <c r="AA12" i="5"/>
  <c r="Z12" i="5"/>
  <c r="Y12" i="5"/>
  <c r="Y26" i="5" s="1" a="1"/>
  <c r="Y26" i="5" s="1"/>
  <c r="Y33" i="5" s="1"/>
  <c r="X12" i="5"/>
  <c r="X26" i="5" s="1" a="1"/>
  <c r="X26" i="5" s="1"/>
  <c r="X33" i="5" s="1"/>
  <c r="W12" i="5"/>
  <c r="V12" i="5"/>
  <c r="V26" i="5" s="1" a="1"/>
  <c r="V26" i="5" s="1"/>
  <c r="V33" i="5" s="1"/>
  <c r="V47" i="5" s="1"/>
  <c r="U12" i="5"/>
  <c r="U26" i="5" s="1" a="1"/>
  <c r="U26" i="5" s="1"/>
  <c r="U33" i="5" s="1"/>
  <c r="U47" i="5" s="1"/>
  <c r="T12" i="5"/>
  <c r="T26" i="5" s="1" a="1"/>
  <c r="T26" i="5" s="1"/>
  <c r="T33" i="5" s="1"/>
  <c r="S12" i="5"/>
  <c r="R12" i="5"/>
  <c r="Q12" i="5"/>
  <c r="Q26" i="5" s="1" a="1"/>
  <c r="Q26" i="5" s="1"/>
  <c r="Q33" i="5" s="1"/>
  <c r="P12" i="5"/>
  <c r="P26" i="5" s="1" a="1"/>
  <c r="P26" i="5" s="1"/>
  <c r="P33" i="5" s="1"/>
  <c r="O12" i="5"/>
  <c r="N12" i="5"/>
  <c r="N26" i="5" s="1" a="1"/>
  <c r="N26" i="5" s="1"/>
  <c r="N33" i="5" s="1"/>
  <c r="M12" i="5"/>
  <c r="M26" i="5" s="1" a="1"/>
  <c r="M26" i="5" s="1"/>
  <c r="M33" i="5" s="1"/>
  <c r="L12" i="5"/>
  <c r="L26" i="5" s="1" a="1"/>
  <c r="L26" i="5" s="1"/>
  <c r="L33" i="5" s="1"/>
  <c r="K12" i="5"/>
  <c r="J12" i="5"/>
  <c r="I12" i="5"/>
  <c r="I26" i="5" s="1" a="1"/>
  <c r="I26" i="5" s="1"/>
  <c r="I33" i="5" s="1"/>
  <c r="H12" i="5"/>
  <c r="H26" i="5" s="1" a="1"/>
  <c r="H26" i="5" s="1"/>
  <c r="H33" i="5" s="1"/>
  <c r="H47" i="5" s="1"/>
  <c r="G12" i="5"/>
  <c r="G26" i="5" s="1" a="1"/>
  <c r="G26" i="5" s="1"/>
  <c r="G33" i="5" s="1"/>
  <c r="G47" i="5" s="1"/>
  <c r="F12" i="5"/>
  <c r="F26" i="5" s="1" a="1"/>
  <c r="F26" i="5" s="1"/>
  <c r="F33" i="5" s="1"/>
  <c r="E12" i="5"/>
  <c r="E26" i="5" s="1" a="1"/>
  <c r="E26" i="5" s="1"/>
  <c r="E33" i="5" s="1"/>
  <c r="D12" i="5"/>
  <c r="AD11" i="5"/>
  <c r="AC11" i="5"/>
  <c r="AB11" i="5"/>
  <c r="AB25" i="5" s="1" a="1"/>
  <c r="AB25" i="5" s="1"/>
  <c r="AB32" i="5" s="1"/>
  <c r="AB46" i="5" s="1"/>
  <c r="AA11" i="5"/>
  <c r="AA25" i="5" s="1" a="1"/>
  <c r="AA25" i="5" s="1"/>
  <c r="AA32" i="5" s="1"/>
  <c r="Z11" i="5"/>
  <c r="Z25" i="5" s="1" a="1"/>
  <c r="Z25" i="5" s="1"/>
  <c r="Z32" i="5" s="1"/>
  <c r="Y11" i="5"/>
  <c r="Y25" i="5" s="1" a="1"/>
  <c r="Y25" i="5" s="1"/>
  <c r="Y32" i="5" s="1"/>
  <c r="X11" i="5"/>
  <c r="X25" i="5" s="1" a="1"/>
  <c r="X25" i="5" s="1"/>
  <c r="X32" i="5" s="1"/>
  <c r="W11" i="5"/>
  <c r="W25" i="5" s="1" a="1"/>
  <c r="W25" i="5" s="1"/>
  <c r="W32" i="5" s="1"/>
  <c r="V11" i="5"/>
  <c r="U11" i="5"/>
  <c r="T25" i="5" a="1"/>
  <c r="T25" i="5" s="1"/>
  <c r="T32" i="5" s="1"/>
  <c r="S25" i="5" a="1"/>
  <c r="S25" i="5" s="1"/>
  <c r="S32" i="5" s="1"/>
  <c r="R11" i="5"/>
  <c r="R25" i="5" s="1" a="1"/>
  <c r="R25" i="5" s="1"/>
  <c r="R32" i="5" s="1"/>
  <c r="Q11" i="5"/>
  <c r="Q25" i="5" s="1" a="1"/>
  <c r="Q25" i="5" s="1"/>
  <c r="Q32" i="5" s="1"/>
  <c r="P11" i="5"/>
  <c r="P25" i="5" s="1" a="1"/>
  <c r="P25" i="5" s="1"/>
  <c r="P32" i="5" s="1"/>
  <c r="O11" i="5"/>
  <c r="O25" i="5" s="1" a="1"/>
  <c r="O25" i="5" s="1"/>
  <c r="O32" i="5" s="1"/>
  <c r="N11" i="5"/>
  <c r="M11" i="5"/>
  <c r="L11" i="5"/>
  <c r="L25" i="5" s="1" a="1"/>
  <c r="L25" i="5" s="1"/>
  <c r="L32" i="5" s="1"/>
  <c r="K11" i="5"/>
  <c r="K25" i="5" s="1" a="1"/>
  <c r="K25" i="5" s="1"/>
  <c r="K32" i="5" s="1"/>
  <c r="J11" i="5"/>
  <c r="J25" i="5" s="1" a="1"/>
  <c r="J25" i="5" s="1"/>
  <c r="J32" i="5" s="1"/>
  <c r="I11" i="5"/>
  <c r="I25" i="5" s="1" a="1"/>
  <c r="I25" i="5" s="1"/>
  <c r="I32" i="5" s="1"/>
  <c r="H11" i="5"/>
  <c r="H25" i="5" s="1" a="1"/>
  <c r="H25" i="5" s="1"/>
  <c r="H32" i="5" s="1"/>
  <c r="H46" i="5" s="1"/>
  <c r="G11" i="5"/>
  <c r="F11" i="5"/>
  <c r="D11" i="5"/>
  <c r="AD10" i="5"/>
  <c r="AD24" i="5" s="1" a="1"/>
  <c r="AD24" i="5" s="1"/>
  <c r="AD31" i="5" s="1"/>
  <c r="AC10" i="5"/>
  <c r="AC24" i="5" s="1" a="1"/>
  <c r="AC24" i="5" s="1"/>
  <c r="AC31" i="5" s="1"/>
  <c r="AB10" i="5"/>
  <c r="AB24" i="5" s="1" a="1"/>
  <c r="AB24" i="5" s="1"/>
  <c r="AB31" i="5" s="1"/>
  <c r="AA10" i="5"/>
  <c r="AA24" i="5" s="1" a="1"/>
  <c r="AA24" i="5" s="1"/>
  <c r="AA31" i="5" s="1"/>
  <c r="Z10" i="5"/>
  <c r="Z24" i="5" s="1" a="1"/>
  <c r="Z24" i="5" s="1"/>
  <c r="Z31" i="5" s="1"/>
  <c r="Y10" i="5"/>
  <c r="X10" i="5"/>
  <c r="W10" i="5"/>
  <c r="W24" i="5" s="1" a="1"/>
  <c r="W24" i="5" s="1"/>
  <c r="W31" i="5" s="1"/>
  <c r="V10" i="5"/>
  <c r="V24" i="5" s="1" a="1"/>
  <c r="V24" i="5" s="1"/>
  <c r="V31" i="5" s="1"/>
  <c r="U10" i="5"/>
  <c r="U24" i="5" s="1" a="1"/>
  <c r="U24" i="5" s="1"/>
  <c r="U31" i="5" s="1"/>
  <c r="T10" i="5"/>
  <c r="T24" i="5" s="1" a="1"/>
  <c r="T24" i="5" s="1"/>
  <c r="T31" i="5" s="1"/>
  <c r="S10" i="5"/>
  <c r="R10" i="5"/>
  <c r="R24" i="5" s="1" a="1"/>
  <c r="R24" i="5" s="1"/>
  <c r="R31" i="5" s="1"/>
  <c r="Q10" i="5"/>
  <c r="P10" i="5"/>
  <c r="O10" i="5"/>
  <c r="O24" i="5" s="1" a="1"/>
  <c r="O24" i="5" s="1"/>
  <c r="O31" i="5" s="1"/>
  <c r="N10" i="5"/>
  <c r="N24" i="5" s="1" a="1"/>
  <c r="N24" i="5" s="1"/>
  <c r="N31" i="5" s="1"/>
  <c r="M10" i="5"/>
  <c r="M24" i="5" s="1" a="1"/>
  <c r="M24" i="5" s="1"/>
  <c r="M31" i="5" s="1"/>
  <c r="L10" i="5"/>
  <c r="L24" i="5" s="1" a="1"/>
  <c r="L24" i="5" s="1"/>
  <c r="L31" i="5" s="1"/>
  <c r="K10" i="5"/>
  <c r="K24" i="5" s="1" a="1"/>
  <c r="K24" i="5" s="1"/>
  <c r="K31" i="5" s="1"/>
  <c r="J10" i="5"/>
  <c r="J24" i="5" s="1" a="1"/>
  <c r="J24" i="5" s="1"/>
  <c r="J31" i="5" s="1"/>
  <c r="I10" i="5"/>
  <c r="H10" i="5"/>
  <c r="G10" i="5"/>
  <c r="G24" i="5" s="1" a="1"/>
  <c r="G24" i="5" s="1"/>
  <c r="G31" i="5" s="1"/>
  <c r="F10" i="5"/>
  <c r="F24" i="5" s="1" a="1"/>
  <c r="F24" i="5" s="1"/>
  <c r="F31" i="5" s="1"/>
  <c r="F45" i="5" s="1"/>
  <c r="S24" i="5" l="1" a="1"/>
  <c r="S24" i="5" s="1"/>
  <c r="S31" i="5" s="1"/>
  <c r="Q24" i="5" a="1"/>
  <c r="Q24" i="5" s="1"/>
  <c r="Q31" i="5" s="1"/>
  <c r="M25" i="5" a="1"/>
  <c r="M25" i="5" s="1"/>
  <c r="M32" i="5" s="1"/>
  <c r="U25" i="5" a="1"/>
  <c r="U25" i="5" s="1"/>
  <c r="U32" i="5" s="1"/>
  <c r="U46" i="5" s="1"/>
  <c r="AC25" i="5" a="1"/>
  <c r="AC25" i="5" s="1"/>
  <c r="AC32" i="5" s="1"/>
  <c r="W27" i="5" a="1"/>
  <c r="W27" i="5" s="1"/>
  <c r="W34" i="5" s="1"/>
  <c r="P24" i="5" a="1"/>
  <c r="P24" i="5" s="1"/>
  <c r="P31" i="5" s="1"/>
  <c r="X24" i="5" a="1"/>
  <c r="X24" i="5" s="1"/>
  <c r="X31" i="5" s="1"/>
  <c r="I24" i="5" a="1"/>
  <c r="I24" i="5" s="1"/>
  <c r="I31" i="5" s="1"/>
  <c r="Y24" i="5" a="1"/>
  <c r="Y24" i="5" s="1"/>
  <c r="Y31" i="5" s="1"/>
  <c r="F25" i="5" a="1"/>
  <c r="F25" i="5" s="1"/>
  <c r="F32" i="5" s="1"/>
  <c r="N25" i="5" a="1"/>
  <c r="N25" i="5" s="1"/>
  <c r="N32" i="5" s="1"/>
  <c r="V25" i="5" a="1"/>
  <c r="V25" i="5" s="1"/>
  <c r="V32" i="5" s="1"/>
  <c r="AD25" i="5" a="1"/>
  <c r="AD25" i="5" s="1"/>
  <c r="AD32" i="5" s="1"/>
  <c r="S26" i="5" a="1"/>
  <c r="S26" i="5" s="1"/>
  <c r="S33" i="5" s="1"/>
  <c r="S47" i="5" s="1"/>
  <c r="AA26" i="5" a="1"/>
  <c r="AA26" i="5" s="1"/>
  <c r="AA33" i="5" s="1"/>
  <c r="AA47" i="5" s="1"/>
  <c r="H27" i="5" a="1"/>
  <c r="H27" i="5" s="1"/>
  <c r="H34" i="5" s="1"/>
  <c r="H48" i="5" s="1"/>
  <c r="P27" i="5" a="1"/>
  <c r="P27" i="5" s="1"/>
  <c r="P34" i="5" s="1"/>
  <c r="P48" i="5" s="1"/>
  <c r="X27" i="5" a="1"/>
  <c r="X27" i="5" s="1"/>
  <c r="X34" i="5" s="1"/>
  <c r="X48" i="5" s="1"/>
  <c r="D25" i="5" a="1"/>
  <c r="D25" i="5" s="1"/>
  <c r="D39" i="5" s="1"/>
  <c r="AE39" i="5" s="1"/>
  <c r="AE11" i="5"/>
  <c r="D26" i="5" a="1"/>
  <c r="D26" i="5" s="1"/>
  <c r="D40" i="5" s="1"/>
  <c r="AE40" i="5" s="1"/>
  <c r="AE12" i="5"/>
  <c r="O26" i="5" a="1"/>
  <c r="O26" i="5" s="1"/>
  <c r="O33" i="5" s="1"/>
  <c r="O47" i="5" s="1"/>
  <c r="W26" i="5" a="1"/>
  <c r="W26" i="5" s="1"/>
  <c r="W33" i="5" s="1"/>
  <c r="W47" i="5" s="1"/>
  <c r="D27" i="5" a="1"/>
  <c r="D27" i="5" s="1"/>
  <c r="D41" i="5" s="1"/>
  <c r="AE41" i="5" s="1"/>
  <c r="L27" i="5" a="1"/>
  <c r="L27" i="5" s="1"/>
  <c r="L34" i="5" s="1"/>
  <c r="L48" i="5" s="1"/>
  <c r="T27" i="5" a="1"/>
  <c r="T27" i="5" s="1"/>
  <c r="T34" i="5" s="1"/>
  <c r="T48" i="5" s="1"/>
  <c r="AB27" i="5" a="1"/>
  <c r="AB27" i="5" s="1"/>
  <c r="AB34" i="5" s="1"/>
  <c r="AB48" i="5" s="1"/>
  <c r="E24" i="5" a="1"/>
  <c r="E24" i="5" s="1"/>
  <c r="E31" i="5" s="1"/>
  <c r="W45" i="5"/>
  <c r="L46" i="5"/>
  <c r="T46" i="5"/>
  <c r="I47" i="5"/>
  <c r="Q47" i="5"/>
  <c r="Y47" i="5"/>
  <c r="F48" i="5"/>
  <c r="V48" i="5"/>
  <c r="AD48" i="5"/>
  <c r="F46" i="5"/>
  <c r="N46" i="5"/>
  <c r="V46" i="5"/>
  <c r="AD46" i="5"/>
  <c r="K26" i="5" a="1"/>
  <c r="K26" i="5" s="1"/>
  <c r="K33" i="5" s="1"/>
  <c r="K47" i="5" s="1"/>
  <c r="H24" i="5" a="1"/>
  <c r="H24" i="5" s="1"/>
  <c r="H31" i="5" s="1"/>
  <c r="E25" i="5" a="1"/>
  <c r="E25" i="5" s="1"/>
  <c r="E32" i="5" s="1"/>
  <c r="J26" i="5" a="1"/>
  <c r="J26" i="5" s="1"/>
  <c r="J33" i="5" s="1"/>
  <c r="J47" i="5" s="1"/>
  <c r="G27" i="5" a="1"/>
  <c r="G27" i="5" s="1"/>
  <c r="G34" i="5" s="1"/>
  <c r="G48" i="5" s="1"/>
  <c r="O27" i="5" a="1"/>
  <c r="O27" i="5" s="1"/>
  <c r="O34" i="5" s="1"/>
  <c r="O48" i="5" s="1"/>
  <c r="D24" i="5" a="1"/>
  <c r="D24" i="5" s="1"/>
  <c r="AE24" i="5" s="1"/>
  <c r="R45" i="5"/>
  <c r="O46" i="5"/>
  <c r="W46" i="5"/>
  <c r="L47" i="5"/>
  <c r="T47" i="5"/>
  <c r="AB47" i="5"/>
  <c r="I48" i="5"/>
  <c r="Q48" i="5"/>
  <c r="Y48" i="5"/>
  <c r="M46" i="5"/>
  <c r="W48" i="5"/>
  <c r="R26" i="5" a="1"/>
  <c r="R26" i="5" s="1"/>
  <c r="R33" i="5" s="1"/>
  <c r="R47" i="5" s="1"/>
  <c r="P46" i="5"/>
  <c r="X46" i="5"/>
  <c r="E47" i="5"/>
  <c r="M47" i="5"/>
  <c r="AC47" i="5"/>
  <c r="J48" i="5"/>
  <c r="AC46" i="5"/>
  <c r="T45" i="5"/>
  <c r="I46" i="5"/>
  <c r="Q46" i="5"/>
  <c r="Y46" i="5"/>
  <c r="F47" i="5"/>
  <c r="AD47" i="5"/>
  <c r="K48" i="5"/>
  <c r="S48" i="5"/>
  <c r="J46" i="5"/>
  <c r="R46" i="5"/>
  <c r="Z46" i="5"/>
  <c r="Z26" i="5" a="1"/>
  <c r="Z26" i="5" s="1"/>
  <c r="Z33" i="5" s="1"/>
  <c r="Z47" i="5" s="1"/>
  <c r="V45" i="5"/>
  <c r="K46" i="5"/>
  <c r="AA46" i="5"/>
  <c r="P47" i="5"/>
  <c r="X47" i="5"/>
  <c r="G25" i="5" a="1"/>
  <c r="G25" i="5" s="1"/>
  <c r="N41" i="5"/>
  <c r="N39" i="5"/>
  <c r="AD41" i="5"/>
  <c r="AC41" i="5"/>
  <c r="AA41" i="5"/>
  <c r="Z41" i="5"/>
  <c r="Y41" i="5"/>
  <c r="W41" i="5"/>
  <c r="V41" i="5"/>
  <c r="U41" i="5"/>
  <c r="S41" i="5"/>
  <c r="R41" i="5"/>
  <c r="Q41" i="5"/>
  <c r="M41" i="5"/>
  <c r="K41" i="5"/>
  <c r="J41" i="5"/>
  <c r="I41" i="5"/>
  <c r="F41" i="5"/>
  <c r="E41" i="5"/>
  <c r="AD40" i="5"/>
  <c r="AC40" i="5"/>
  <c r="AB40" i="5"/>
  <c r="Y40" i="5"/>
  <c r="X40" i="5"/>
  <c r="V40" i="5"/>
  <c r="U40" i="5"/>
  <c r="T40" i="5"/>
  <c r="Q40" i="5"/>
  <c r="P40" i="5"/>
  <c r="M40" i="5"/>
  <c r="L40" i="5"/>
  <c r="I40" i="5"/>
  <c r="H40" i="5"/>
  <c r="G40" i="5"/>
  <c r="F40" i="5"/>
  <c r="E40" i="5"/>
  <c r="AD39" i="5"/>
  <c r="AC39" i="5"/>
  <c r="AB39" i="5"/>
  <c r="AA39" i="5"/>
  <c r="Z39" i="5"/>
  <c r="Y39" i="5"/>
  <c r="X39" i="5"/>
  <c r="W39" i="5"/>
  <c r="V39" i="5"/>
  <c r="U39" i="5"/>
  <c r="T39" i="5"/>
  <c r="R39" i="5"/>
  <c r="Q39" i="5"/>
  <c r="P39" i="5"/>
  <c r="O39" i="5"/>
  <c r="M39" i="5"/>
  <c r="L39" i="5"/>
  <c r="K39" i="5"/>
  <c r="J39" i="5"/>
  <c r="I39" i="5"/>
  <c r="H39" i="5"/>
  <c r="F39" i="5"/>
  <c r="W38" i="5"/>
  <c r="V38" i="5"/>
  <c r="T38" i="5"/>
  <c r="R38" i="5"/>
  <c r="F38" i="5"/>
  <c r="X41" i="5" l="1"/>
  <c r="AA40" i="5"/>
  <c r="P41" i="5"/>
  <c r="L41" i="5"/>
  <c r="H41" i="5"/>
  <c r="W40" i="5"/>
  <c r="O40" i="5"/>
  <c r="S40" i="5"/>
  <c r="T41" i="5"/>
  <c r="AB41" i="5"/>
  <c r="D34" i="5"/>
  <c r="AE27" i="5"/>
  <c r="D33" i="5"/>
  <c r="AE26" i="5"/>
  <c r="D32" i="5"/>
  <c r="AE25" i="5"/>
  <c r="G41" i="5"/>
  <c r="R40" i="5"/>
  <c r="Z40" i="5"/>
  <c r="J40" i="5"/>
  <c r="K40" i="5"/>
  <c r="G39" i="5"/>
  <c r="G32" i="5"/>
  <c r="G46" i="5" s="1"/>
  <c r="O41" i="5"/>
  <c r="D38" i="5"/>
  <c r="AE38" i="5" s="1"/>
  <c r="D31" i="5"/>
  <c r="AE32" i="5" l="1"/>
  <c r="D46" i="5"/>
  <c r="AE46" i="5" s="1"/>
  <c r="AE33" i="5"/>
  <c r="D47" i="5"/>
  <c r="AE47" i="5" s="1"/>
  <c r="D45" i="5"/>
  <c r="AE45" i="5" s="1"/>
  <c r="AE31" i="5"/>
  <c r="AE34" i="5"/>
  <c r="D48" i="5"/>
  <c r="AE48"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M9" authorId="0"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<sst xmlns="http://schemas.openxmlformats.org/spreadsheetml/2006/main" count="3723" uniqueCount="994">
  <si>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</si>
  <si>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</si>
  <si>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</si>
  <si>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</si>
  <si>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</si>
  <si>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</si>
  <si>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</si>
  <si>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</si>
  <si>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</si>
  <si>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</si>
  <si>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</si>
  <si>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</si>
  <si>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</si>
  <si>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</si>
  <si>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</si>
  <si>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</si>
  <si>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</si>
  <si>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</si>
  <si>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</si>
  <si>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</si>
  <si>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</si>
  <si>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</si>
  <si>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</si>
  <si>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</si>
  <si>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</si>
  <si>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</si>
  <si>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</si>
  <si>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</si>
  <si>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</si>
  <si>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</si>
  <si>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</si>
  <si>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</si>
  <si>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</si>
  <si>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</si>
  <si>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</si>
  <si>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</si>
  <si>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</si>
  <si>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</si>
  <si>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</si>
  <si>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</si>
  <si>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</si>
  <si>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</si>
  <si>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</si>
  <si>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</si>
  <si>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</si>
  <si>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</si>
  <si>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</si>
  <si>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</si>
  <si>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</si>
  <si>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</si>
  <si>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</si>
  <si>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</si>
  <si>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</si>
  <si>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</si>
  <si>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</si>
  <si>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</si>
  <si>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</si>
  <si>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</si>
  <si>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</si>
  <si>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</si>
  <si>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</si>
  <si>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</si>
  <si>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</si>
  <si>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</si>
  <si>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</si>
  <si>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</si>
  <si>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</si>
  <si>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</si>
  <si>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</si>
  <si>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</si>
  <si>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</si>
  <si>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</si>
  <si>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</si>
  <si>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</si>
  <si>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</si>
  <si>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</si>
  <si>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</si>
  <si>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</si>
  <si>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</si>
  <si>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</si>
  <si>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</si>
  <si>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</si>
  <si>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</si>
  <si>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</si>
  <si>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</si>
  <si>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</si>
  <si>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</si>
  <si>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</si>
  <si>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</si>
  <si>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</si>
  <si>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</si>
  <si>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</si>
  <si>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</si>
  <si>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</si>
  <si>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</si>
  <si>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</si>
  <si>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</si>
  <si>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</si>
  <si>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</si>
  <si>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</si>
  <si>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</si>
  <si>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</si>
  <si>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</si>
  <si>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</si>
  <si>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</si>
  <si>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</si>
  <si>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</si>
  <si>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</si>
  <si>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</si>
  <si>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</si>
  <si>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</si>
  <si>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</si>
  <si>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</si>
  <si>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</si>
  <si>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</si>
  <si>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</si>
  <si>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</si>
  <si>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</si>
  <si>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</si>
  <si>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</si>
  <si>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</si>
  <si>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</si>
  <si>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</si>
  <si>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</si>
  <si>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</si>
  <si>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</si>
  <si>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</si>
  <si>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</si>
  <si>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</si>
  <si>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</si>
  <si>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</si>
  <si>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</si>
  <si>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</si>
  <si>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</si>
  <si>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</si>
  <si>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</si>
  <si>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</si>
  <si>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</si>
  <si>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</si>
  <si>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</si>
  <si>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</si>
  <si>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</si>
  <si>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</si>
  <si>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</si>
  <si>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</si>
  <si>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</si>
  <si>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</si>
  <si>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</si>
  <si>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</si>
  <si>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</si>
  <si>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</si>
  <si>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</si>
  <si>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</si>
  <si>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</si>
  <si>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</si>
  <si>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</si>
  <si>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</si>
  <si>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</si>
  <si>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</si>
  <si>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</si>
  <si>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</si>
  <si>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</si>
  <si>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</si>
  <si>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</si>
  <si>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</si>
  <si>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</si>
  <si>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</si>
  <si>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</si>
  <si>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</si>
  <si>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</si>
  <si>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</si>
  <si>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</si>
  <si>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</si>
  <si>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</si>
  <si>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</si>
  <si>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</si>
  <si>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</si>
  <si>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</si>
  <si>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</si>
  <si>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</si>
  <si>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</si>
  <si>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</si>
  <si>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</si>
  <si>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</si>
  <si>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</si>
  <si>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</si>
  <si>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</si>
  <si>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</si>
  <si>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</si>
  <si>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</si>
  <si>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</si>
  <si>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</si>
  <si>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</si>
  <si>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</si>
  <si>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</si>
  <si>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</si>
  <si>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</si>
  <si>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</si>
  <si>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</si>
  <si>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</si>
  <si>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</si>
  <si>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</si>
  <si>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</si>
  <si>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</si>
  <si>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</si>
  <si>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</si>
  <si>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</si>
  <si>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</si>
  <si>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</si>
  <si>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</si>
  <si>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</si>
  <si>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</si>
  <si>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</si>
  <si>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</si>
  <si>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</si>
  <si>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</si>
  <si>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</si>
  <si>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</si>
  <si>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</si>
  <si>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</si>
  <si>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</si>
  <si>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</si>
  <si>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</si>
  <si>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</si>
  <si>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</si>
  <si>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</si>
  <si>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</si>
  <si>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</si>
  <si>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</si>
  <si>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</si>
  <si>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</si>
  <si>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</si>
  <si>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</si>
  <si>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</si>
  <si>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</si>
  <si>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</si>
  <si>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</si>
  <si>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</si>
  <si>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</si>
  <si>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</si>
  <si>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</si>
  <si>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</si>
  <si>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</si>
  <si>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</si>
  <si>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</si>
  <si>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</si>
  <si>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</si>
  <si>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</si>
  <si>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</si>
  <si>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</si>
  <si>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</si>
  <si>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</si>
  <si>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</si>
  <si>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</si>
  <si>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</si>
  <si>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</si>
  <si>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</si>
  <si>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</si>
  <si>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</si>
  <si>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</si>
  <si>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</si>
  <si>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</si>
  <si>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</si>
  <si>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</si>
  <si>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</si>
  <si>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</si>
  <si>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</si>
  <si>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</si>
  <si>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</si>
  <si>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</si>
  <si>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</si>
  <si>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</si>
  <si>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</si>
  <si>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</si>
  <si>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</si>
  <si>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</si>
  <si>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</si>
  <si>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</si>
  <si>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</si>
  <si>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</si>
  <si>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</si>
  <si>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</si>
  <si>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</si>
  <si>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</si>
  <si>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</si>
  <si>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</si>
  <si>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</si>
  <si>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</si>
  <si>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</si>
  <si>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</si>
  <si>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</si>
  <si>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</si>
  <si>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</si>
  <si>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</si>
  <si>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</si>
  <si>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</si>
  <si>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</si>
  <si>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</si>
  <si>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</si>
  <si>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</si>
  <si>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</si>
  <si>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</si>
  <si>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</si>
  <si>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</si>
  <si>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</si>
  <si>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</si>
  <si>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</si>
  <si>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</si>
  <si>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</si>
  <si>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</si>
  <si>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</si>
  <si>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</si>
  <si>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</si>
  <si>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</si>
  <si>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</si>
  <si>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</si>
  <si>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</si>
  <si>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</si>
  <si>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</si>
  <si>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</si>
  <si>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</si>
  <si>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</si>
  <si>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</si>
  <si>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</si>
  <si>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</si>
  <si>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</si>
  <si>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</si>
  <si>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</si>
  <si>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</si>
  <si>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</si>
  <si>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</si>
  <si>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</si>
  <si>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</si>
  <si>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</si>
  <si>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</si>
  <si>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</si>
  <si>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</si>
  <si>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</si>
  <si>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</si>
  <si>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</si>
  <si>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</si>
  <si>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</si>
  <si>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</si>
  <si>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</si>
  <si>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</si>
  <si>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</si>
  <si>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</si>
  <si>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</si>
  <si>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</si>
  <si>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</si>
  <si>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</si>
  <si>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</si>
  <si>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</si>
  <si>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</si>
  <si>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</si>
  <si>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</si>
  <si>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</si>
  <si>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</si>
  <si>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</si>
  <si>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</si>
  <si>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</si>
  <si>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</si>
  <si>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</si>
  <si>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</si>
  <si>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</si>
  <si>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</si>
  <si>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</si>
  <si>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</si>
  <si>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</si>
  <si>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</si>
  <si>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</si>
  <si>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</si>
  <si>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</si>
  <si>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</si>
  <si>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</si>
  <si>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</si>
  <si>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</si>
  <si>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</si>
  <si>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</si>
  <si>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</si>
  <si>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</si>
  <si>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</si>
  <si>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</si>
  <si>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</si>
  <si>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</si>
  <si>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</si>
  <si>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</si>
  <si>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</si>
  <si>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</si>
  <si>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</si>
  <si>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</si>
  <si>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</si>
  <si>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</si>
  <si>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</si>
  <si>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</si>
  <si>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</si>
  <si>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</si>
  <si>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</si>
  <si>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</si>
  <si>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</si>
  <si>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</si>
  <si>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</si>
  <si>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</si>
  <si>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</si>
  <si>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</si>
  <si>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</si>
  <si>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</si>
  <si>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</si>
  <si>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</si>
  <si>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</si>
  <si>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</si>
  <si>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</si>
  <si>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</si>
  <si>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</si>
  <si>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</si>
  <si>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</si>
  <si>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</si>
  <si>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</si>
  <si>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</si>
  <si>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</si>
  <si>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</si>
  <si>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</si>
  <si>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</si>
  <si>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</si>
  <si>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</si>
  <si>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</si>
  <si>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</si>
  <si>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</si>
  <si>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</si>
  <si>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</si>
  <si>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</si>
  <si>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</si>
  <si>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</si>
  <si>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</si>
  <si>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</si>
  <si>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</si>
  <si>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</si>
  <si>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</si>
  <si>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</si>
  <si>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</si>
  <si>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</si>
  <si>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</si>
  <si>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</si>
  <si>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</si>
  <si>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</si>
  <si>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</si>
  <si>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</si>
  <si>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</si>
  <si>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</si>
  <si>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</si>
  <si>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</si>
  <si>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</si>
  <si>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</si>
  <si>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</si>
  <si>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</si>
  <si>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</si>
  <si>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</si>
  <si>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</si>
  <si>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</si>
  <si>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</si>
  <si>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</si>
  <si>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</si>
  <si>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</si>
  <si>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</si>
  <si>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</si>
  <si>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</si>
  <si>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</si>
  <si>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</si>
  <si>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</si>
  <si>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</si>
  <si>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</si>
  <si>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</si>
  <si>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</si>
  <si>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RSDHET</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</si>
  <si>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</si>
  <si>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</si>
  <si>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</si>
  <si>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</si>
  <si>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</si>
  <si>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</si>
  <si>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</si>
  <si>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</si>
  <si>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</si>
  <si>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</si>
  <si>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</si>
  <si>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</si>
  <si>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</si>
  <si>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</si>
  <si>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</si>
  <si>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</si>
  <si>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</si>
  <si>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</si>
  <si>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</si>
  <si>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</si>
  <si>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</si>
  <si>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</si>
  <si>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</si>
  <si>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</si>
  <si>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</si>
  <si>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</si>
  <si>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</si>
  <si>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</si>
  <si>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</si>
  <si>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</si>
  <si>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</si>
  <si>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</si>
  <si>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</si>
  <si>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</si>
  <si>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</si>
  <si>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</si>
  <si>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</si>
  <si>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</si>
  <si>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</si>
  <si>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</si>
  <si>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</si>
  <si>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</si>
  <si>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</si>
  <si>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</si>
  <si>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</si>
  <si>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</si>
  <si>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</si>
  <si>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</si>
  <si>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</si>
  <si>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</si>
  <si>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</si>
  <si>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</si>
  <si>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</si>
  <si>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</si>
  <si>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</si>
  <si>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</si>
  <si>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</si>
  <si>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</si>
  <si>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</si>
  <si>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</si>
  <si>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</si>
  <si>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</si>
  <si>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</si>
  <si>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</si>
  <si>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</si>
  <si>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</si>
  <si>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</si>
  <si>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</si>
  <si>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</si>
  <si>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</si>
  <si>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</si>
  <si>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</si>
  <si>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</si>
  <si>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</si>
  <si>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</si>
  <si>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</si>
  <si>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</si>
  <si>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</si>
  <si>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</si>
  <si>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</si>
  <si>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</si>
  <si>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</si>
  <si>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</si>
  <si>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</si>
  <si>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</si>
  <si>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</si>
  <si>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</si>
  <si>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</si>
  <si>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SUP_DH_ELC_N1</t>
  </si>
  <si>
    <t>New Electric Boiler for District Heating</t>
  </si>
  <si>
    <t>PWRELC</t>
  </si>
  <si>
    <t>EUR15</t>
  </si>
  <si>
    <t>GW</t>
  </si>
  <si>
    <t>SUP_DH_GEO1200_80C</t>
  </si>
  <si>
    <t>Geothermal and electric HP 1200m - 80C temp</t>
  </si>
  <si>
    <t>PWRAHT</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</si>
  <si>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</si>
  <si>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</si>
  <si>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</si>
  <si>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</si>
  <si>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</si>
  <si>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</si>
  <si>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</si>
  <si>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</si>
  <si>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</si>
  <si>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</si>
  <si>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</si>
  <si>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</si>
  <si>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</si>
  <si>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</si>
  <si>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</si>
  <si>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</si>
  <si>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</si>
  <si>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</si>
  <si>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</si>
  <si>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</si>
  <si>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</si>
  <si>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</si>
  <si>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</si>
  <si>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</si>
  <si>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</si>
  <si>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</si>
  <si>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</si>
  <si>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</si>
  <si>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</si>
  <si>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</si>
  <si>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</si>
  <si>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</si>
  <si>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</si>
  <si>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</si>
  <si>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</si>
  <si>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</si>
  <si>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</si>
  <si>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</si>
  <si>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</si>
  <si>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</si>
  <si>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</si>
  <si>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</si>
  <si>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</si>
  <si>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</si>
  <si>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</si>
  <si>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</si>
  <si>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</si>
  <si>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</si>
  <si>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</si>
  <si>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</si>
  <si>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</si>
  <si>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</si>
  <si>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</si>
  <si>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</si>
  <si>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</si>
  <si>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</si>
  <si>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</si>
  <si>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</si>
  <si>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</si>
  <si>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</si>
  <si>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</si>
  <si>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</si>
  <si>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</si>
  <si>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</si>
  <si>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</si>
  <si>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</si>
  <si>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</si>
  <si>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</si>
  <si>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</si>
  <si>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</si>
  <si>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</si>
  <si>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</si>
  <si>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</si>
  <si>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</si>
  <si>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</si>
  <si>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</si>
  <si>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</si>
  <si>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</si>
  <si>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</si>
  <si>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</si>
  <si>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</si>
  <si>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</si>
  <si>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</si>
  <si>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</si>
  <si>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</si>
  <si>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</si>
  <si>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</si>
  <si>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</si>
  <si>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</si>
  <si>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</si>
  <si>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</si>
  <si>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</si>
  <si>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</si>
  <si>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</si>
  <si>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</si>
  <si>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</si>
  <si>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</si>
  <si>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</si>
  <si>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</si>
  <si>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</si>
  <si>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</si>
  <si>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</si>
  <si>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</si>
  <si>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</si>
  <si>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</si>
  <si>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</si>
  <si>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</si>
  <si>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</si>
  <si>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</si>
  <si>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</si>
  <si>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</si>
  <si>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</si>
  <si>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</si>
  <si>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</si>
  <si>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</si>
  <si>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</si>
  <si>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</si>
  <si>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</si>
  <si>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</si>
  <si>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</si>
  <si>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</si>
  <si>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</si>
  <si>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</si>
  <si>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</si>
  <si>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</si>
  <si>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</si>
  <si>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</si>
  <si>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</si>
  <si>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</si>
  <si>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</si>
  <si>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</si>
  <si>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</si>
  <si>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</si>
  <si>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</si>
  <si>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</si>
  <si>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</si>
  <si>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</si>
  <si>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</si>
  <si>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</si>
  <si>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</si>
  <si>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</si>
  <si>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</si>
  <si>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</si>
  <si>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</si>
  <si>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</si>
  <si>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</si>
  <si>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</si>
  <si>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</si>
  <si>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</si>
  <si>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</si>
  <si>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</si>
  <si>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</si>
  <si>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</si>
  <si>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</si>
  <si>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</si>
  <si>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</si>
  <si>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</si>
  <si>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</si>
  <si>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</si>
  <si>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</si>
  <si>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</si>
  <si>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</si>
  <si>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</si>
  <si>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</si>
  <si>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</si>
  <si>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</si>
  <si>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</si>
  <si>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</si>
  <si>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</si>
  <si>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</si>
  <si>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</si>
  <si>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</si>
  <si>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</si>
  <si>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</si>
  <si>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</si>
  <si>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</si>
  <si>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</si>
  <si>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</si>
  <si>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</si>
  <si>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</si>
  <si>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</si>
  <si>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</si>
  <si>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</si>
  <si>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</si>
  <si>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</si>
  <si>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</si>
  <si>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</si>
  <si>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</si>
  <si>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</si>
  <si>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</si>
  <si>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</si>
  <si>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</si>
  <si>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</si>
  <si>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</si>
  <si>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</si>
  <si>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</si>
  <si>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</si>
  <si>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</si>
  <si>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</si>
  <si>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</si>
  <si>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</si>
  <si>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</si>
  <si>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</si>
  <si>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</si>
  <si>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</si>
  <si>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</si>
  <si>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</si>
  <si>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</si>
  <si>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</si>
  <si>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</si>
  <si>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</si>
  <si>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</si>
  <si>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</si>
  <si>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</si>
  <si>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</si>
  <si>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</si>
  <si>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</si>
  <si>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</si>
  <si>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</si>
  <si>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</si>
  <si>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</si>
  <si>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</si>
  <si>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</si>
  <si>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</si>
  <si>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</si>
  <si>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</si>
  <si>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</si>
  <si>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</si>
  <si>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</si>
  <si>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</si>
  <si>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</si>
  <si>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</si>
  <si>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</si>
  <si>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</si>
  <si>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</si>
  <si>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</si>
  <si>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</si>
  <si>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</si>
  <si>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</si>
  <si>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</si>
  <si>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</si>
  <si>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</si>
  <si>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</si>
  <si>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</si>
  <si>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</si>
  <si>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</si>
  <si>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</si>
  <si>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</si>
  <si>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</si>
  <si>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</si>
  <si>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</si>
  <si>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</si>
  <si>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</si>
  <si>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</si>
  <si>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</si>
  <si>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</si>
  <si>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</si>
  <si>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</si>
  <si>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</si>
  <si>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</si>
  <si>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</si>
  <si>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</si>
  <si>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</si>
  <si>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</si>
  <si>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</si>
  <si>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</si>
  <si>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</si>
  <si>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</si>
  <si>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</si>
  <si>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</si>
  <si>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</si>
  <si>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</si>
  <si>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</si>
  <si>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</si>
  <si>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</si>
  <si>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</si>
  <si>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</si>
  <si>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</si>
  <si>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</si>
  <si>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</si>
  <si>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</si>
  <si>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</si>
  <si>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</si>
  <si>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</si>
  <si>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</si>
  <si>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</si>
  <si>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</si>
  <si>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</si>
  <si>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</si>
  <si>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</si>
  <si>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</si>
  <si>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</si>
  <si>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</si>
  <si>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</si>
  <si>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</si>
  <si>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</si>
  <si>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</si>
  <si>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</si>
  <si>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</si>
  <si>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</si>
  <si>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</si>
  <si>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</si>
  <si>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</si>
  <si>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</si>
  <si>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</si>
  <si>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</si>
  <si>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</si>
  <si>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</si>
  <si>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</si>
  <si>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</si>
  <si>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</si>
  <si>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</si>
  <si>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</si>
  <si>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</si>
  <si>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</si>
  <si>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</si>
  <si>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</si>
  <si>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</si>
  <si>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</si>
  <si>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</si>
  <si>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</si>
  <si>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</si>
  <si>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</si>
  <si>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</si>
  <si>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</si>
  <si>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</si>
  <si>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</si>
  <si>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</si>
  <si>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</si>
  <si>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</si>
  <si>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</si>
  <si>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</si>
  <si>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</si>
  <si>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</si>
  <si>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</si>
  <si>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</si>
  <si>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</si>
  <si>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</si>
  <si>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</si>
  <si>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</si>
  <si>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</si>
  <si>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</si>
  <si>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</si>
  <si>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</si>
  <si>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</si>
  <si>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</si>
  <si>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</si>
  <si>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</si>
  <si>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</si>
  <si>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</si>
  <si>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</si>
  <si>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</si>
  <si>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</si>
  <si>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</si>
  <si>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</si>
  <si>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</si>
  <si>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</si>
  <si>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</si>
  <si>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</si>
  <si>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</si>
  <si>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</si>
  <si>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</si>
  <si>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</si>
  <si>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</si>
  <si>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</si>
  <si>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</si>
  <si>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</si>
  <si>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</si>
  <si>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</si>
  <si>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</si>
  <si>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</si>
  <si>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</si>
  <si>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</si>
  <si>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</si>
  <si>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</si>
  <si>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</si>
  <si>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</si>
  <si>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</si>
  <si>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</si>
  <si>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</si>
  <si>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</si>
  <si>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</si>
  <si>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</si>
  <si>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</si>
  <si>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</si>
  <si>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</si>
  <si>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</si>
  <si>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</si>
  <si>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</si>
  <si>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</si>
  <si>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</si>
  <si>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 xml:space="preserve">Operational </t>
  </si>
  <si>
    <t>Energy from Waste</t>
  </si>
  <si>
    <t>Dublin Waste to Energy</t>
  </si>
  <si>
    <t>Refinery</t>
  </si>
  <si>
    <t>Phillips 66 Whitegate Refinery Limited</t>
  </si>
  <si>
    <t>Operational in 2023</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</si>
  <si>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</si>
  <si>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</si>
  <si>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</si>
  <si>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</si>
  <si>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</si>
  <si>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</si>
  <si>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</si>
  <si>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</si>
  <si>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</si>
  <si>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Expected to Close 2025</t>
  </si>
  <si>
    <t>ESB Moneypoint Generating Station</t>
  </si>
  <si>
    <t>ESB Great Island Generating Station</t>
  </si>
  <si>
    <t>Dublin Bay Power Plant (Synergen)</t>
  </si>
  <si>
    <t>Waste Heat Recovery Potential [TJ/year]</t>
  </si>
  <si>
    <t>Waste Heat Recovery Potential [MW]</t>
  </si>
  <si>
    <t>Operation</t>
  </si>
  <si>
    <t>Type</t>
  </si>
  <si>
    <t>Installation Name</t>
  </si>
  <si>
    <t xml:space="preserve">Analysis showed that 9 power stations are capable of recovering waste heat at more than 50 MW, whilst one refinery and one EfW site could generate greater than 20 MW. </t>
  </si>
  <si>
    <t xml:space="preserve">The purpose of this work was to evaluate the quantity of waste heat that could potentially be recovered from sites in Ireland. In order to be selected, power stations must be able to supply waste heat with a total thermal input exceeding 50 MW, whilst industrial sites must exceed 20 MW. For this analysis attention has been limited to: power stations, energy from waste (EfW), refineries, chemicals, pharmaceuticals, food &amp; beverages, cement, metals and lime production. </t>
  </si>
  <si>
    <t>Waste Heat Results</t>
  </si>
  <si>
    <t>Sheet with waste heat sources data, and heat network infrastructure data. This data feeds into the GIS databases for thermal demand, and waste heat.</t>
  </si>
  <si>
    <t>Data Outputs from Task 1.3 (Waste heat source identification)</t>
  </si>
  <si>
    <t>https://secure.dccae.gov.ie/GSI_DOWNLOAD/Geoenergy/Reports/GSI_Assessment_of_GeoDH_for_Ireland_Nov2020_v2.pdf</t>
  </si>
  <si>
    <t>MEUR/GW</t>
  </si>
  <si>
    <t>INPUT</t>
  </si>
  <si>
    <t>~FI_T: CAP_BND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</si>
</sst>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9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sz val="8"/>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sz val="12"/>
      <color rgb="FF000000"/>
      <name val="Calibri"/>
      <family val="2"/>
      <scheme val="minor"/>
    </font>
    <font>
      <i/>
      <sz val="11"/>
      <color theme="1"/>
      <name val="Calibri"/>
      <family val="2"/>
      <scheme val="minor"/>
    </font>
  </fonts>
  <fills count="74">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29"/>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s>
  <borders count="38">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right/>
      <top/>
      <bottom style="thin">
        <color auto="1"/>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ck">
        <color theme="4" tint="0.499984740745262"/>
      </top>
      <bottom/>
      <diagonal/>
    </border>
  </borders>
  <cellStyleXfs count="2878">
    <xf numFmtId="0" fontId="0" fillId="0" borderId="0"/>
    <xf numFmtId="0" fontId="7" fillId="0" borderId="0"/>
    <xf numFmtId="0" fontId="6" fillId="0" borderId="0"/>
    <xf numFmtId="0" fontId="11" fillId="0" borderId="0" applyNumberFormat="0" applyFill="0" applyBorder="0" applyAlignment="0" applyProtection="0"/>
    <xf numFmtId="0" fontId="20" fillId="0" borderId="3" applyNumberFormat="0" applyFill="0" applyAlignment="0" applyProtection="0"/>
    <xf numFmtId="0" fontId="21" fillId="0" borderId="4" applyNumberFormat="0" applyFill="0" applyAlignment="0" applyProtection="0"/>
    <xf numFmtId="0" fontId="22" fillId="0" borderId="5" applyNumberFormat="0" applyFill="0" applyAlignment="0" applyProtection="0"/>
    <xf numFmtId="0" fontId="22" fillId="0" borderId="0" applyNumberFormat="0" applyFill="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9" borderId="6" applyNumberFormat="0" applyAlignment="0" applyProtection="0"/>
    <xf numFmtId="0" fontId="26" fillId="10" borderId="7" applyNumberFormat="0" applyAlignment="0" applyProtection="0"/>
    <xf numFmtId="0" fontId="27" fillId="10" borderId="6" applyNumberFormat="0" applyAlignment="0" applyProtection="0"/>
    <xf numFmtId="0" fontId="28" fillId="0" borderId="8" applyNumberFormat="0" applyFill="0" applyAlignment="0" applyProtection="0"/>
    <xf numFmtId="0" fontId="29" fillId="11" borderId="9" applyNumberFormat="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9" fillId="0" borderId="11" applyNumberFormat="0" applyFill="0" applyAlignment="0" applyProtection="0"/>
    <xf numFmtId="0" fontId="32"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32"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32"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32"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32"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32" fillId="33"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7" fillId="0" borderId="0" applyNumberFormat="0" applyFont="0" applyFill="0" applyBorder="0" applyProtection="0">
      <alignment horizontal="left" vertical="center" indent="5"/>
    </xf>
    <xf numFmtId="0" fontId="34" fillId="48" borderId="0" applyNumberFormat="0" applyBorder="0" applyAlignment="0" applyProtection="0"/>
    <xf numFmtId="0" fontId="34" fillId="45" borderId="0" applyNumberFormat="0" applyBorder="0" applyAlignment="0" applyProtection="0"/>
    <xf numFmtId="0" fontId="34" fillId="46" borderId="0" applyNumberFormat="0" applyBorder="0" applyAlignment="0" applyProtection="0"/>
    <xf numFmtId="0" fontId="34" fillId="49" borderId="0" applyNumberFormat="0" applyBorder="0" applyAlignment="0" applyProtection="0"/>
    <xf numFmtId="0" fontId="34" fillId="50" borderId="0" applyNumberFormat="0" applyBorder="0" applyAlignment="0" applyProtection="0"/>
    <xf numFmtId="0" fontId="34" fillId="51" borderId="0" applyNumberFormat="0" applyBorder="0" applyAlignment="0" applyProtection="0"/>
    <xf numFmtId="4" fontId="53" fillId="56" borderId="2">
      <alignment horizontal="right" vertical="center"/>
    </xf>
    <xf numFmtId="4" fontId="53" fillId="56" borderId="2">
      <alignment horizontal="right" vertical="center"/>
    </xf>
    <xf numFmtId="0" fontId="57" fillId="7" borderId="0" applyNumberFormat="0" applyBorder="0" applyAlignment="0" applyProtection="0"/>
    <xf numFmtId="0" fontId="57" fillId="7" borderId="0" applyNumberFormat="0" applyBorder="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27" fillId="10" borderId="6" applyNumberFormat="0" applyAlignment="0" applyProtection="0"/>
    <xf numFmtId="0" fontId="44" fillId="0" borderId="14" applyNumberFormat="0" applyFill="0" applyAlignment="0" applyProtection="0"/>
    <xf numFmtId="0" fontId="37" fillId="58" borderId="15" applyNumberFormat="0" applyAlignment="0" applyProtection="0"/>
    <xf numFmtId="0" fontId="34" fillId="52" borderId="0" applyNumberFormat="0" applyBorder="0" applyAlignment="0" applyProtection="0"/>
    <xf numFmtId="0" fontId="34" fillId="53" borderId="0" applyNumberFormat="0" applyBorder="0" applyAlignment="0" applyProtection="0"/>
    <xf numFmtId="0" fontId="34" fillId="54" borderId="0" applyNumberFormat="0" applyBorder="0" applyAlignment="0" applyProtection="0"/>
    <xf numFmtId="0" fontId="34" fillId="49" borderId="0" applyNumberFormat="0" applyBorder="0" applyAlignment="0" applyProtection="0"/>
    <xf numFmtId="0" fontId="34" fillId="50" borderId="0" applyNumberFormat="0" applyBorder="0" applyAlignment="0" applyProtection="0"/>
    <xf numFmtId="0" fontId="34" fillId="55" borderId="0" applyNumberFormat="0" applyBorder="0" applyAlignment="0" applyProtection="0"/>
    <xf numFmtId="43" fontId="7" fillId="0" borderId="0" applyFont="0" applyFill="0" applyBorder="0" applyAlignment="0" applyProtection="0"/>
    <xf numFmtId="43" fontId="54"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5" fontId="5" fillId="0" borderId="0" applyFont="0" applyFill="0" applyBorder="0" applyAlignment="0" applyProtection="0"/>
    <xf numFmtId="43" fontId="7" fillId="0" borderId="0" applyFont="0" applyFill="0" applyBorder="0" applyAlignment="0" applyProtection="0"/>
    <xf numFmtId="0" fontId="51" fillId="0" borderId="0"/>
    <xf numFmtId="0" fontId="55" fillId="0" borderId="16">
      <alignment horizontal="left" vertical="center" wrapText="1" indent="2"/>
    </xf>
    <xf numFmtId="0" fontId="55" fillId="0" borderId="16">
      <alignment horizontal="left" vertical="center" wrapText="1" indent="2"/>
    </xf>
    <xf numFmtId="0"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8" fontId="7" fillId="0" borderId="0" applyFont="0" applyFill="0" applyBorder="0" applyAlignment="0" applyProtection="0"/>
    <xf numFmtId="169" fontId="7" fillId="0" borderId="0" applyFont="0" applyFill="0" applyBorder="0" applyAlignment="0" applyProtection="0"/>
    <xf numFmtId="169" fontId="7" fillId="0" borderId="0" applyFont="0" applyFill="0" applyBorder="0" applyAlignment="0" applyProtection="0"/>
    <xf numFmtId="168" fontId="7" fillId="0" borderId="0" applyFont="0" applyFill="0" applyBorder="0" applyAlignment="0" applyProtection="0"/>
    <xf numFmtId="168" fontId="7" fillId="0" borderId="0" applyFont="0" applyFill="0" applyBorder="0" applyAlignment="0" applyProtection="0"/>
    <xf numFmtId="168" fontId="7" fillId="0" borderId="0" applyFont="0" applyFill="0" applyBorder="0" applyAlignment="0" applyProtection="0"/>
    <xf numFmtId="168" fontId="7" fillId="0" borderId="0" applyFont="0" applyFill="0" applyBorder="0" applyAlignment="0" applyProtection="0"/>
    <xf numFmtId="0" fontId="7" fillId="0" borderId="0" applyFont="0" applyFill="0" applyBorder="0" applyAlignment="0" applyProtection="0"/>
    <xf numFmtId="168"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51" fillId="0" borderId="0"/>
    <xf numFmtId="0" fontId="43" fillId="43" borderId="13" applyNumberFormat="0" applyAlignment="0" applyProtection="0"/>
    <xf numFmtId="0" fontId="43" fillId="43" borderId="13" applyNumberFormat="0" applyAlignment="0" applyProtection="0"/>
    <xf numFmtId="0" fontId="43" fillId="43" borderId="13" applyNumberFormat="0" applyAlignment="0" applyProtection="0"/>
    <xf numFmtId="0" fontId="43" fillId="43" borderId="13" applyNumberFormat="0" applyAlignment="0" applyProtection="0"/>
    <xf numFmtId="4" fontId="55" fillId="0" borderId="0" applyBorder="0">
      <alignment horizontal="right" vertical="center"/>
    </xf>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45" fillId="59" borderId="0" applyNumberFormat="0" applyBorder="0" applyAlignment="0" applyProtection="0"/>
    <xf numFmtId="0" fontId="7" fillId="0" borderId="0"/>
    <xf numFmtId="0" fontId="7" fillId="0" borderId="0"/>
    <xf numFmtId="0" fontId="58" fillId="0" borderId="0"/>
    <xf numFmtId="0" fontId="51" fillId="0" borderId="0"/>
    <xf numFmtId="0" fontId="5" fillId="0" borderId="0"/>
    <xf numFmtId="0" fontId="51" fillId="0" borderId="0"/>
    <xf numFmtId="0" fontId="5" fillId="0" borderId="0"/>
    <xf numFmtId="0" fontId="7" fillId="0" borderId="0"/>
    <xf numFmtId="0" fontId="5" fillId="0" borderId="0"/>
    <xf numFmtId="0" fontId="7" fillId="0" borderId="0"/>
    <xf numFmtId="0" fontId="7" fillId="0" borderId="0"/>
    <xf numFmtId="0" fontId="7" fillId="0" borderId="0"/>
    <xf numFmtId="0" fontId="5" fillId="0" borderId="0"/>
    <xf numFmtId="0" fontId="5" fillId="0" borderId="0"/>
    <xf numFmtId="0" fontId="7" fillId="0" borderId="0"/>
    <xf numFmtId="0" fontId="5" fillId="0" borderId="0"/>
    <xf numFmtId="0" fontId="5" fillId="0" borderId="0"/>
    <xf numFmtId="0" fontId="7" fillId="0" borderId="0"/>
    <xf numFmtId="0" fontId="58" fillId="0" borderId="0"/>
    <xf numFmtId="0" fontId="7" fillId="0" borderId="0"/>
    <xf numFmtId="0" fontId="59" fillId="0" borderId="0"/>
    <xf numFmtId="0" fontId="7" fillId="0" borderId="0"/>
    <xf numFmtId="0" fontId="59" fillId="0" borderId="0"/>
    <xf numFmtId="0" fontId="58" fillId="0" borderId="0"/>
    <xf numFmtId="0" fontId="58" fillId="0" borderId="0"/>
    <xf numFmtId="0" fontId="58" fillId="0" borderId="0"/>
    <xf numFmtId="0" fontId="58" fillId="0" borderId="0"/>
    <xf numFmtId="0" fontId="5" fillId="0" borderId="0"/>
    <xf numFmtId="0" fontId="7" fillId="0" borderId="0"/>
    <xf numFmtId="0" fontId="5" fillId="0" borderId="0"/>
    <xf numFmtId="0" fontId="58" fillId="0" borderId="0"/>
    <xf numFmtId="0" fontId="58" fillId="0" borderId="0"/>
    <xf numFmtId="0" fontId="54" fillId="0" borderId="0"/>
    <xf numFmtId="0" fontId="7" fillId="0" borderId="0"/>
    <xf numFmtId="0" fontId="5" fillId="0" borderId="0"/>
    <xf numFmtId="0" fontId="58" fillId="0" borderId="0"/>
    <xf numFmtId="4" fontId="55" fillId="0" borderId="2" applyFill="0" applyBorder="0" applyProtection="0">
      <alignment horizontal="right" vertical="center"/>
    </xf>
    <xf numFmtId="4" fontId="55" fillId="0" borderId="2" applyFill="0" applyBorder="0" applyProtection="0">
      <alignment horizontal="right" vertical="center"/>
    </xf>
    <xf numFmtId="4" fontId="55" fillId="0" borderId="2" applyFill="0" applyBorder="0" applyProtection="0">
      <alignment horizontal="right" vertical="center"/>
    </xf>
    <xf numFmtId="0" fontId="56" fillId="0" borderId="0" applyNumberFormat="0" applyFill="0" applyBorder="0" applyProtection="0">
      <alignment horizontal="left" vertical="center"/>
    </xf>
    <xf numFmtId="0" fontId="7" fillId="60" borderId="0" applyNumberFormat="0" applyFon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33" fillId="0" borderId="0"/>
    <xf numFmtId="0" fontId="33" fillId="0" borderId="0"/>
    <xf numFmtId="0" fontId="33" fillId="0" borderId="0"/>
    <xf numFmtId="0" fontId="33"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50" fillId="0" borderId="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0" fontId="46" fillId="57" borderId="21" applyNumberFormat="0" applyAlignment="0" applyProtection="0"/>
    <xf numFmtId="0" fontId="46" fillId="57" borderId="21" applyNumberFormat="0" applyAlignment="0" applyProtection="0"/>
    <xf numFmtId="0" fontId="46" fillId="57" borderId="21" applyNumberFormat="0" applyAlignment="0" applyProtection="0"/>
    <xf numFmtId="0" fontId="46" fillId="57" borderId="21" applyNumberFormat="0" applyAlignment="0" applyProtection="0"/>
    <xf numFmtId="0" fontId="51"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5"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49" fillId="0" borderId="0" applyNumberFormat="0" applyFill="0" applyBorder="0" applyAlignment="0" applyProtection="0"/>
    <xf numFmtId="0" fontId="38" fillId="0" borderId="0" applyNumberFormat="0" applyFill="0" applyBorder="0" applyAlignment="0" applyProtection="0"/>
    <xf numFmtId="0" fontId="47" fillId="0" borderId="0" applyNumberFormat="0" applyFill="0" applyBorder="0" applyAlignment="0" applyProtection="0"/>
    <xf numFmtId="0" fontId="40" fillId="0" borderId="17" applyNumberFormat="0" applyFill="0" applyAlignment="0" applyProtection="0"/>
    <xf numFmtId="0" fontId="40" fillId="0" borderId="17" applyNumberFormat="0" applyFill="0" applyAlignment="0" applyProtection="0"/>
    <xf numFmtId="0" fontId="41" fillId="0" borderId="18" applyNumberFormat="0" applyFill="0" applyAlignment="0" applyProtection="0"/>
    <xf numFmtId="0" fontId="41" fillId="0" borderId="18"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0" applyNumberFormat="0" applyFill="0" applyBorder="0" applyAlignment="0" applyProtection="0"/>
    <xf numFmtId="0" fontId="48" fillId="0" borderId="22" applyNumberFormat="0" applyFill="0" applyAlignment="0" applyProtection="0"/>
    <xf numFmtId="0" fontId="48" fillId="0" borderId="22" applyNumberFormat="0" applyFill="0" applyAlignment="0" applyProtection="0"/>
    <xf numFmtId="0" fontId="48" fillId="0" borderId="22" applyNumberFormat="0" applyFill="0" applyAlignment="0" applyProtection="0"/>
    <xf numFmtId="0" fontId="35" fillId="39" borderId="0" applyNumberFormat="0" applyBorder="0" applyAlignment="0" applyProtection="0"/>
    <xf numFmtId="0" fontId="39" fillId="40" borderId="0" applyNumberFormat="0" applyBorder="0" applyAlignment="0" applyProtection="0"/>
    <xf numFmtId="4" fontId="55" fillId="0" borderId="0"/>
    <xf numFmtId="0" fontId="60" fillId="8" borderId="0" applyNumberFormat="0" applyBorder="0" applyAlignment="0" applyProtection="0"/>
    <xf numFmtId="0" fontId="32" fillId="16" borderId="0" applyNumberFormat="0" applyBorder="0" applyAlignment="0" applyProtection="0"/>
    <xf numFmtId="0" fontId="32" fillId="20" borderId="0" applyNumberFormat="0" applyBorder="0" applyAlignment="0" applyProtection="0"/>
    <xf numFmtId="0" fontId="32" fillId="24" borderId="0" applyNumberFormat="0" applyBorder="0" applyAlignment="0" applyProtection="0"/>
    <xf numFmtId="0" fontId="32" fillId="28" borderId="0" applyNumberFormat="0" applyBorder="0" applyAlignment="0" applyProtection="0"/>
    <xf numFmtId="0" fontId="32" fillId="32" borderId="0" applyNumberFormat="0" applyBorder="0" applyAlignment="0" applyProtection="0"/>
    <xf numFmtId="0" fontId="32" fillId="36" borderId="0" applyNumberFormat="0" applyBorder="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43" fillId="43" borderId="13" applyNumberFormat="0" applyAlignment="0" applyProtection="0"/>
    <xf numFmtId="0" fontId="43" fillId="43" borderId="13" applyNumberFormat="0" applyAlignment="0" applyProtection="0"/>
    <xf numFmtId="0" fontId="43" fillId="43" borderId="13" applyNumberFormat="0" applyAlignment="0" applyProtection="0"/>
    <xf numFmtId="0" fontId="43" fillId="43" borderId="13" applyNumberFormat="0" applyAlignment="0" applyProtection="0"/>
    <xf numFmtId="0" fontId="43" fillId="43" borderId="13" applyNumberFormat="0" applyAlignment="0" applyProtection="0"/>
    <xf numFmtId="0" fontId="43" fillId="43" borderId="13" applyNumberFormat="0" applyAlignment="0" applyProtection="0"/>
    <xf numFmtId="0" fontId="43" fillId="43" borderId="13" applyNumberFormat="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5" fillId="0" borderId="0"/>
    <xf numFmtId="0" fontId="7" fillId="0" borderId="0"/>
    <xf numFmtId="0" fontId="5" fillId="0" borderId="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5" fillId="12" borderId="10" applyNumberFormat="0" applyFont="0" applyAlignment="0" applyProtection="0"/>
    <xf numFmtId="0" fontId="46" fillId="57" borderId="21" applyNumberFormat="0" applyAlignment="0" applyProtection="0"/>
    <xf numFmtId="0" fontId="46" fillId="57" borderId="21" applyNumberFormat="0" applyAlignment="0" applyProtection="0"/>
    <xf numFmtId="0" fontId="46" fillId="57" borderId="21" applyNumberFormat="0" applyAlignment="0" applyProtection="0"/>
    <xf numFmtId="0" fontId="46" fillId="57" borderId="21" applyNumberFormat="0" applyAlignment="0" applyProtection="0"/>
    <xf numFmtId="0" fontId="46" fillId="57" borderId="21" applyNumberFormat="0" applyAlignment="0" applyProtection="0"/>
    <xf numFmtId="0" fontId="46" fillId="57" borderId="21" applyNumberFormat="0" applyAlignment="0" applyProtection="0"/>
    <xf numFmtId="0" fontId="46" fillId="57" borderId="21" applyNumberFormat="0" applyAlignment="0" applyProtection="0"/>
    <xf numFmtId="9" fontId="5" fillId="0" borderId="0" applyFont="0" applyFill="0" applyBorder="0" applyAlignment="0" applyProtection="0"/>
    <xf numFmtId="0" fontId="61" fillId="0" borderId="0" applyNumberFormat="0" applyFill="0" applyBorder="0" applyAlignment="0" applyProtection="0"/>
    <xf numFmtId="0" fontId="48" fillId="0" borderId="22" applyNumberFormat="0" applyFill="0" applyAlignment="0" applyProtection="0"/>
    <xf numFmtId="0" fontId="48" fillId="0" borderId="22" applyNumberFormat="0" applyFill="0" applyAlignment="0" applyProtection="0"/>
    <xf numFmtId="0" fontId="48" fillId="0" borderId="22" applyNumberFormat="0" applyFill="0" applyAlignment="0" applyProtection="0"/>
    <xf numFmtId="0" fontId="48" fillId="0" borderId="22" applyNumberFormat="0" applyFill="0" applyAlignment="0" applyProtection="0"/>
    <xf numFmtId="0" fontId="48" fillId="0" borderId="22" applyNumberFormat="0" applyFill="0" applyAlignment="0" applyProtection="0"/>
    <xf numFmtId="0" fontId="48" fillId="0" borderId="22" applyNumberFormat="0" applyFill="0" applyAlignment="0" applyProtection="0"/>
    <xf numFmtId="0" fontId="48" fillId="0" borderId="22" applyNumberFormat="0" applyFill="0" applyAlignment="0" applyProtection="0"/>
    <xf numFmtId="165" fontId="7" fillId="0" borderId="0" applyFont="0" applyFill="0" applyBorder="0" applyAlignment="0" applyProtection="0"/>
    <xf numFmtId="0" fontId="7" fillId="0" borderId="0"/>
    <xf numFmtId="0" fontId="63" fillId="0" borderId="0" applyNumberFormat="0" applyFill="0" applyBorder="0" applyAlignment="0" applyProtection="0">
      <alignment vertical="top"/>
      <protection locked="0"/>
    </xf>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33" fillId="38"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3" fillId="41" borderId="0" applyNumberFormat="0" applyBorder="0" applyAlignment="0" applyProtection="0"/>
    <xf numFmtId="0" fontId="33" fillId="42" borderId="0" applyNumberFormat="0" applyBorder="0" applyAlignment="0" applyProtection="0"/>
    <xf numFmtId="0" fontId="33"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33" fillId="44" borderId="0" applyNumberFormat="0" applyBorder="0" applyAlignment="0" applyProtection="0"/>
    <xf numFmtId="0" fontId="33" fillId="45" borderId="0" applyNumberFormat="0" applyBorder="0" applyAlignment="0" applyProtection="0"/>
    <xf numFmtId="0" fontId="33" fillId="46" borderId="0" applyNumberFormat="0" applyBorder="0" applyAlignment="0" applyProtection="0"/>
    <xf numFmtId="0" fontId="33" fillId="41" borderId="0" applyNumberFormat="0" applyBorder="0" applyAlignment="0" applyProtection="0"/>
    <xf numFmtId="0" fontId="33" fillId="44" borderId="0" applyNumberFormat="0" applyBorder="0" applyAlignment="0" applyProtection="0"/>
    <xf numFmtId="0" fontId="33" fillId="47" borderId="0" applyNumberFormat="0" applyBorder="0" applyAlignment="0" applyProtection="0"/>
    <xf numFmtId="0" fontId="34" fillId="48" borderId="0" applyNumberFormat="0" applyBorder="0" applyAlignment="0" applyProtection="0"/>
    <xf numFmtId="0" fontId="34" fillId="45" borderId="0" applyNumberFormat="0" applyBorder="0" applyAlignment="0" applyProtection="0"/>
    <xf numFmtId="0" fontId="34" fillId="46" borderId="0" applyNumberFormat="0" applyBorder="0" applyAlignment="0" applyProtection="0"/>
    <xf numFmtId="0" fontId="34" fillId="49" borderId="0" applyNumberFormat="0" applyBorder="0" applyAlignment="0" applyProtection="0"/>
    <xf numFmtId="0" fontId="34" fillId="50" borderId="0" applyNumberFormat="0" applyBorder="0" applyAlignment="0" applyProtection="0"/>
    <xf numFmtId="0" fontId="34" fillId="51" borderId="0" applyNumberFormat="0" applyBorder="0" applyAlignment="0" applyProtection="0"/>
    <xf numFmtId="0" fontId="34" fillId="52" borderId="0" applyNumberFormat="0" applyBorder="0" applyAlignment="0" applyProtection="0"/>
    <xf numFmtId="0" fontId="34" fillId="53" borderId="0" applyNumberFormat="0" applyBorder="0" applyAlignment="0" applyProtection="0"/>
    <xf numFmtId="0" fontId="34" fillId="54" borderId="0" applyNumberFormat="0" applyBorder="0" applyAlignment="0" applyProtection="0"/>
    <xf numFmtId="0" fontId="34" fillId="49" borderId="0" applyNumberFormat="0" applyBorder="0" applyAlignment="0" applyProtection="0"/>
    <xf numFmtId="0" fontId="34" fillId="50" borderId="0" applyNumberFormat="0" applyBorder="0" applyAlignment="0" applyProtection="0"/>
    <xf numFmtId="0" fontId="34" fillId="55" borderId="0" applyNumberFormat="0" applyBorder="0" applyAlignment="0" applyProtection="0"/>
    <xf numFmtId="0" fontId="35" fillId="39" borderId="0" applyNumberFormat="0" applyBorder="0" applyAlignment="0" applyProtection="0"/>
    <xf numFmtId="0" fontId="5" fillId="12" borderId="10" applyNumberFormat="0" applyFont="0" applyAlignment="0" applyProtection="0"/>
    <xf numFmtId="0" fontId="5" fillId="12" borderId="10" applyNumberFormat="0" applyFont="0" applyAlignment="0" applyProtection="0"/>
    <xf numFmtId="0" fontId="5" fillId="12" borderId="10" applyNumberFormat="0" applyFont="0" applyAlignment="0" applyProtection="0"/>
    <xf numFmtId="0" fontId="5" fillId="12" borderId="10" applyNumberFormat="0" applyFont="0" applyAlignment="0" applyProtection="0"/>
    <xf numFmtId="0" fontId="5" fillId="12" borderId="10" applyNumberFormat="0" applyFont="0" applyAlignment="0" applyProtection="0"/>
    <xf numFmtId="0" fontId="5" fillId="12" borderId="10" applyNumberFormat="0" applyFont="0" applyAlignment="0" applyProtection="0"/>
    <xf numFmtId="0" fontId="64" fillId="0" borderId="0"/>
    <xf numFmtId="0" fontId="65" fillId="0" borderId="0">
      <alignment horizontal="right"/>
    </xf>
    <xf numFmtId="0" fontId="66" fillId="0" borderId="0"/>
    <xf numFmtId="0" fontId="67" fillId="0" borderId="0"/>
    <xf numFmtId="0" fontId="68" fillId="0" borderId="0"/>
    <xf numFmtId="0" fontId="69" fillId="0" borderId="23" applyNumberFormat="0" applyAlignment="0"/>
    <xf numFmtId="0" fontId="70" fillId="0" borderId="0" applyAlignment="0">
      <alignment horizontal="left"/>
    </xf>
    <xf numFmtId="0" fontId="70" fillId="0" borderId="0">
      <alignment horizontal="right"/>
    </xf>
    <xf numFmtId="170" fontId="70" fillId="0" borderId="0">
      <alignment horizontal="right"/>
    </xf>
    <xf numFmtId="164" fontId="71" fillId="0" borderId="0">
      <alignment horizontal="right"/>
    </xf>
    <xf numFmtId="0" fontId="72" fillId="0" borderId="0"/>
    <xf numFmtId="0" fontId="36" fillId="57" borderId="13" applyNumberFormat="0" applyAlignment="0" applyProtection="0"/>
    <xf numFmtId="0" fontId="37" fillId="58" borderId="15" applyNumberFormat="0" applyAlignment="0" applyProtection="0"/>
    <xf numFmtId="165" fontId="7" fillId="0" borderId="0" applyFont="0" applyFill="0" applyBorder="0" applyAlignment="0" applyProtection="0"/>
    <xf numFmtId="165" fontId="7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7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7" fillId="0" borderId="0" applyFont="0" applyFill="0" applyBorder="0" applyAlignment="0" applyProtection="0"/>
    <xf numFmtId="43" fontId="33" fillId="0" borderId="0" applyFont="0" applyFill="0" applyBorder="0" applyAlignment="0" applyProtection="0"/>
    <xf numFmtId="165" fontId="73" fillId="0" borderId="0" applyFont="0" applyFill="0" applyBorder="0" applyAlignment="0" applyProtection="0"/>
    <xf numFmtId="165" fontId="73" fillId="0" borderId="0" applyFont="0" applyFill="0" applyBorder="0" applyAlignment="0" applyProtection="0"/>
    <xf numFmtId="165" fontId="7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8" fillId="0" borderId="0" applyNumberFormat="0" applyFill="0" applyBorder="0" applyAlignment="0" applyProtection="0"/>
    <xf numFmtId="0" fontId="39" fillId="40" borderId="0" applyNumberFormat="0" applyBorder="0" applyAlignment="0" applyProtection="0"/>
    <xf numFmtId="0" fontId="40" fillId="0" borderId="17" applyNumberFormat="0" applyFill="0" applyAlignment="0" applyProtection="0"/>
    <xf numFmtId="0" fontId="41" fillId="0" borderId="18" applyNumberFormat="0" applyFill="0" applyAlignment="0" applyProtection="0"/>
    <xf numFmtId="0" fontId="42" fillId="0" borderId="19" applyNumberFormat="0" applyFill="0" applyAlignment="0" applyProtection="0"/>
    <xf numFmtId="0" fontId="42" fillId="0" borderId="0" applyNumberFormat="0" applyFill="0" applyBorder="0" applyAlignment="0" applyProtection="0"/>
    <xf numFmtId="0" fontId="63" fillId="0" borderId="0" applyNumberFormat="0" applyFill="0" applyBorder="0" applyAlignment="0" applyProtection="0">
      <alignment vertical="top"/>
      <protection locked="0"/>
    </xf>
    <xf numFmtId="43" fontId="7"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7"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43" fontId="7"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11" fillId="0" borderId="0" applyNumberFormat="0" applyFill="0" applyBorder="0" applyAlignment="0" applyProtection="0"/>
    <xf numFmtId="0" fontId="44" fillId="0" borderId="14" applyNumberFormat="0" applyFill="0" applyAlignment="0" applyProtection="0"/>
    <xf numFmtId="0" fontId="45" fillId="59"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74" fillId="0" borderId="0" applyFill="0" applyBorder="0"/>
    <xf numFmtId="0" fontId="62" fillId="0" borderId="0"/>
    <xf numFmtId="0" fontId="5" fillId="0" borderId="0"/>
    <xf numFmtId="0" fontId="74" fillId="0" borderId="0" applyFill="0" applyBorder="0"/>
    <xf numFmtId="0" fontId="5" fillId="0" borderId="0"/>
    <xf numFmtId="0" fontId="7" fillId="0" borderId="0"/>
    <xf numFmtId="0" fontId="5" fillId="0" borderId="0"/>
    <xf numFmtId="0" fontId="5" fillId="0" borderId="0"/>
    <xf numFmtId="0" fontId="75" fillId="0" borderId="0" applyBorder="0">
      <protection locked="0"/>
    </xf>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8" fillId="62" borderId="2" applyNumberFormat="0" applyProtection="0">
      <alignment horizontal="right"/>
    </xf>
    <xf numFmtId="1" fontId="7" fillId="0" borderId="2" applyFill="0" applyProtection="0">
      <alignment horizontal="right" vertical="top" wrapText="1"/>
    </xf>
    <xf numFmtId="0" fontId="7" fillId="0" borderId="2" applyFill="0" applyProtection="0">
      <alignment horizontal="right" vertical="top" wrapText="1"/>
    </xf>
    <xf numFmtId="0" fontId="19" fillId="0" borderId="0" applyNumberFormat="0" applyFill="0" applyBorder="0" applyAlignment="0" applyProtection="0"/>
    <xf numFmtId="0" fontId="47" fillId="0" borderId="0" applyNumberFormat="0" applyFill="0" applyBorder="0" applyAlignment="0" applyProtection="0"/>
    <xf numFmtId="0" fontId="48" fillId="0" borderId="22" applyNumberFormat="0" applyFill="0" applyAlignment="0" applyProtection="0"/>
    <xf numFmtId="0" fontId="49" fillId="0" borderId="0" applyNumberFormat="0" applyFill="0" applyBorder="0" applyAlignment="0" applyProtection="0"/>
    <xf numFmtId="0" fontId="76" fillId="0" borderId="24" applyNumberFormat="0">
      <alignment vertical="center"/>
    </xf>
    <xf numFmtId="171" fontId="77" fillId="0" borderId="24">
      <alignment horizontal="right" vertical="center"/>
    </xf>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4"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5" borderId="0" applyNumberFormat="0" applyBorder="0" applyAlignment="0" applyProtection="0"/>
    <xf numFmtId="0" fontId="32" fillId="16" borderId="0" applyNumberFormat="0" applyBorder="0" applyAlignment="0" applyProtection="0"/>
    <xf numFmtId="0" fontId="32" fillId="20" borderId="0" applyNumberFormat="0" applyBorder="0" applyAlignment="0" applyProtection="0"/>
    <xf numFmtId="0" fontId="32" fillId="24" borderId="0" applyNumberFormat="0" applyBorder="0" applyAlignment="0" applyProtection="0"/>
    <xf numFmtId="0" fontId="32" fillId="28" borderId="0" applyNumberFormat="0" applyBorder="0" applyAlignment="0" applyProtection="0"/>
    <xf numFmtId="0" fontId="32" fillId="32" borderId="0" applyNumberFormat="0" applyBorder="0" applyAlignment="0" applyProtection="0"/>
    <xf numFmtId="0" fontId="32" fillId="36" borderId="0" applyNumberFormat="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8" fontId="7"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8"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0" fontId="43" fillId="43" borderId="13" applyNumberFormat="0" applyAlignment="0" applyProtection="0"/>
    <xf numFmtId="0" fontId="29" fillId="11" borderId="9" applyNumberFormat="0" applyAlignment="0" applyProtection="0"/>
    <xf numFmtId="0" fontId="32" fillId="13" borderId="0" applyNumberFormat="0" applyBorder="0" applyAlignment="0" applyProtection="0"/>
    <xf numFmtId="0" fontId="32" fillId="17" borderId="0" applyNumberFormat="0" applyBorder="0" applyAlignment="0" applyProtection="0"/>
    <xf numFmtId="0" fontId="32" fillId="21" borderId="0" applyNumberFormat="0" applyBorder="0" applyAlignment="0" applyProtection="0"/>
    <xf numFmtId="0" fontId="32" fillId="25" borderId="0" applyNumberFormat="0" applyBorder="0" applyAlignment="0" applyProtection="0"/>
    <xf numFmtId="0" fontId="32" fillId="29" borderId="0" applyNumberFormat="0" applyBorder="0" applyAlignment="0" applyProtection="0"/>
    <xf numFmtId="0" fontId="32" fillId="33" borderId="0" applyNumberFormat="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5" fillId="0" borderId="0"/>
    <xf numFmtId="0" fontId="7" fillId="0" borderId="0"/>
    <xf numFmtId="0" fontId="7" fillId="0" borderId="0"/>
    <xf numFmtId="0" fontId="5" fillId="0" borderId="0"/>
    <xf numFmtId="0" fontId="7" fillId="0" borderId="0"/>
    <xf numFmtId="0" fontId="5" fillId="0" borderId="0"/>
    <xf numFmtId="0" fontId="7" fillId="0" borderId="0"/>
    <xf numFmtId="0" fontId="7" fillId="0" borderId="0"/>
    <xf numFmtId="0" fontId="7" fillId="0" borderId="0"/>
    <xf numFmtId="0" fontId="7" fillId="0" borderId="0"/>
    <xf numFmtId="0" fontId="5" fillId="0" borderId="0"/>
    <xf numFmtId="0" fontId="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8" fillId="0" borderId="0"/>
    <xf numFmtId="0" fontId="5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4" fillId="0" borderId="0"/>
    <xf numFmtId="0" fontId="5" fillId="0" borderId="0"/>
    <xf numFmtId="0" fontId="54"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54" fillId="61" borderId="20" applyNumberFormat="0" applyFont="0" applyAlignment="0" applyProtection="0"/>
    <xf numFmtId="0" fontId="7" fillId="61" borderId="20" applyNumberFormat="0" applyFont="0" applyAlignment="0" applyProtection="0"/>
    <xf numFmtId="0" fontId="5" fillId="12" borderId="10" applyNumberFormat="0" applyFont="0" applyAlignment="0" applyProtection="0"/>
    <xf numFmtId="0" fontId="5" fillId="12" borderId="10" applyNumberFormat="0" applyFont="0" applyAlignment="0" applyProtection="0"/>
    <xf numFmtId="0" fontId="5" fillId="12" borderId="10" applyNumberFormat="0" applyFont="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0" fontId="46" fillId="57" borderId="21" applyNumberFormat="0" applyAlignment="0" applyProtection="0"/>
    <xf numFmtId="9" fontId="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5" fillId="0" borderId="0" applyFont="0" applyFill="0" applyBorder="0" applyAlignment="0" applyProtection="0"/>
    <xf numFmtId="0" fontId="8" fillId="62" borderId="2" applyNumberFormat="0" applyProtection="0">
      <alignment horizontal="right"/>
    </xf>
    <xf numFmtId="0" fontId="78" fillId="62" borderId="0" applyNumberFormat="0" applyBorder="0" applyProtection="0">
      <alignment horizontal="left"/>
    </xf>
    <xf numFmtId="0" fontId="8" fillId="62" borderId="2" applyNumberFormat="0" applyProtection="0">
      <alignment horizontal="left"/>
    </xf>
    <xf numFmtId="49" fontId="7" fillId="0" borderId="2" applyFill="0" applyProtection="0">
      <alignment horizontal="right"/>
    </xf>
    <xf numFmtId="0" fontId="79" fillId="63" borderId="0" applyNumberFormat="0" applyBorder="0" applyProtection="0">
      <alignment horizontal="left"/>
    </xf>
    <xf numFmtId="1" fontId="7" fillId="0" borderId="2" applyFill="0" applyProtection="0">
      <alignment horizontal="right" vertical="top" wrapText="1"/>
    </xf>
    <xf numFmtId="2" fontId="7" fillId="0" borderId="2" applyFill="0" applyProtection="0">
      <alignment horizontal="right" vertical="top" wrapText="1"/>
    </xf>
    <xf numFmtId="0" fontId="7" fillId="0" borderId="2" applyFill="0" applyProtection="0">
      <alignment horizontal="right" vertical="top" wrapText="1"/>
    </xf>
    <xf numFmtId="0" fontId="8" fillId="62" borderId="2" applyNumberFormat="0" applyProtection="0">
      <alignment horizontal="right"/>
    </xf>
    <xf numFmtId="0" fontId="78" fillId="62" borderId="0" applyNumberFormat="0" applyBorder="0" applyProtection="0">
      <alignment horizontal="left"/>
    </xf>
    <xf numFmtId="0" fontId="8" fillId="62" borderId="2" applyNumberFormat="0" applyProtection="0">
      <alignment horizontal="left"/>
    </xf>
    <xf numFmtId="49" fontId="7" fillId="0" borderId="2" applyFill="0" applyProtection="0">
      <alignment horizontal="right"/>
    </xf>
    <xf numFmtId="0" fontId="79" fillId="63" borderId="0" applyNumberFormat="0" applyBorder="0" applyProtection="0">
      <alignment horizontal="left"/>
    </xf>
    <xf numFmtId="1" fontId="7" fillId="0" borderId="2" applyFill="0" applyProtection="0">
      <alignment horizontal="right" vertical="top" wrapText="1"/>
    </xf>
    <xf numFmtId="2" fontId="7" fillId="0" borderId="2" applyFill="0" applyProtection="0">
      <alignment horizontal="right" vertical="top" wrapText="1"/>
    </xf>
    <xf numFmtId="0" fontId="7" fillId="0" borderId="2" applyFill="0" applyProtection="0">
      <alignment horizontal="right" vertical="top" wrapText="1"/>
    </xf>
    <xf numFmtId="0" fontId="8" fillId="62" borderId="2" applyNumberFormat="0" applyProtection="0">
      <alignment horizontal="right"/>
    </xf>
    <xf numFmtId="0" fontId="78" fillId="62" borderId="0" applyNumberFormat="0" applyBorder="0" applyProtection="0">
      <alignment horizontal="left"/>
    </xf>
    <xf numFmtId="0" fontId="8" fillId="62" borderId="2" applyNumberFormat="0" applyProtection="0">
      <alignment horizontal="left"/>
    </xf>
    <xf numFmtId="49" fontId="7" fillId="0" borderId="2" applyFill="0" applyProtection="0">
      <alignment horizontal="right"/>
    </xf>
    <xf numFmtId="0" fontId="79" fillId="63" borderId="0" applyNumberFormat="0" applyBorder="0" applyProtection="0">
      <alignment horizontal="left"/>
    </xf>
    <xf numFmtId="1" fontId="7" fillId="0" borderId="2" applyFill="0" applyProtection="0">
      <alignment horizontal="right" vertical="top" wrapText="1"/>
    </xf>
    <xf numFmtId="2" fontId="7" fillId="0" borderId="2" applyFill="0" applyProtection="0">
      <alignment horizontal="right" vertical="top" wrapText="1"/>
    </xf>
    <xf numFmtId="0" fontId="7" fillId="0" borderId="2" applyFill="0" applyProtection="0">
      <alignment horizontal="right" vertical="top" wrapText="1"/>
    </xf>
    <xf numFmtId="0" fontId="8" fillId="62" borderId="2" applyNumberFormat="0" applyProtection="0">
      <alignment horizontal="right"/>
    </xf>
    <xf numFmtId="1" fontId="7" fillId="0" borderId="2" applyFill="0" applyProtection="0">
      <alignment horizontal="right" vertical="top" wrapText="1"/>
    </xf>
    <xf numFmtId="2" fontId="7" fillId="0" borderId="2" applyFill="0" applyProtection="0">
      <alignment horizontal="right" vertical="top" wrapText="1"/>
    </xf>
    <xf numFmtId="0" fontId="7" fillId="0" borderId="2" applyFill="0" applyProtection="0">
      <alignment horizontal="right" vertical="top" wrapText="1"/>
    </xf>
    <xf numFmtId="0" fontId="8" fillId="62" borderId="2" applyNumberFormat="0" applyProtection="0">
      <alignment horizontal="right"/>
    </xf>
    <xf numFmtId="0" fontId="78" fillId="62" borderId="0" applyNumberFormat="0" applyBorder="0" applyProtection="0">
      <alignment horizontal="left"/>
    </xf>
    <xf numFmtId="0" fontId="8" fillId="62" borderId="2" applyNumberFormat="0" applyProtection="0">
      <alignment horizontal="left"/>
    </xf>
    <xf numFmtId="49" fontId="7" fillId="0" borderId="2" applyFill="0" applyProtection="0">
      <alignment horizontal="right"/>
    </xf>
    <xf numFmtId="0" fontId="79" fillId="63" borderId="0" applyNumberFormat="0" applyBorder="0" applyProtection="0">
      <alignment horizontal="left"/>
    </xf>
    <xf numFmtId="1" fontId="7" fillId="0" borderId="2" applyFill="0" applyProtection="0">
      <alignment horizontal="right" vertical="top" wrapText="1"/>
    </xf>
    <xf numFmtId="2" fontId="7" fillId="0" borderId="2" applyFill="0" applyProtection="0">
      <alignment horizontal="right" vertical="top" wrapText="1"/>
    </xf>
    <xf numFmtId="0" fontId="7" fillId="0" borderId="2" applyFill="0" applyProtection="0">
      <alignment horizontal="right" vertical="top" wrapText="1"/>
    </xf>
    <xf numFmtId="0" fontId="8" fillId="62" borderId="2" applyNumberFormat="0" applyProtection="0">
      <alignment horizontal="right"/>
    </xf>
    <xf numFmtId="0" fontId="78" fillId="62" borderId="0" applyNumberFormat="0" applyBorder="0" applyProtection="0">
      <alignment horizontal="left"/>
    </xf>
    <xf numFmtId="0" fontId="8" fillId="62" borderId="2" applyNumberFormat="0" applyProtection="0">
      <alignment horizontal="left"/>
    </xf>
    <xf numFmtId="49" fontId="7" fillId="0" borderId="2" applyFill="0" applyProtection="0">
      <alignment horizontal="right"/>
    </xf>
    <xf numFmtId="0" fontId="79" fillId="63" borderId="0" applyNumberFormat="0" applyBorder="0" applyProtection="0">
      <alignment horizontal="left"/>
    </xf>
    <xf numFmtId="1" fontId="7" fillId="0" borderId="2" applyFill="0" applyProtection="0">
      <alignment horizontal="right" vertical="top" wrapText="1"/>
    </xf>
    <xf numFmtId="2" fontId="7" fillId="0" borderId="2" applyFill="0" applyProtection="0">
      <alignment horizontal="right" vertical="top" wrapText="1"/>
    </xf>
    <xf numFmtId="0" fontId="7" fillId="0" borderId="2" applyFill="0" applyProtection="0">
      <alignment horizontal="right" vertical="top" wrapText="1"/>
    </xf>
    <xf numFmtId="0" fontId="8" fillId="62" borderId="2" applyNumberFormat="0" applyProtection="0">
      <alignment horizontal="right"/>
    </xf>
    <xf numFmtId="0" fontId="78" fillId="62" borderId="0" applyNumberFormat="0" applyBorder="0" applyProtection="0">
      <alignment horizontal="left"/>
    </xf>
    <xf numFmtId="0" fontId="8" fillId="62" borderId="2" applyNumberFormat="0" applyProtection="0">
      <alignment horizontal="left"/>
    </xf>
    <xf numFmtId="49" fontId="7" fillId="0" borderId="2" applyFill="0" applyProtection="0">
      <alignment horizontal="right"/>
    </xf>
    <xf numFmtId="0" fontId="79" fillId="63" borderId="0" applyNumberFormat="0" applyBorder="0" applyProtection="0">
      <alignment horizontal="left"/>
    </xf>
    <xf numFmtId="1" fontId="7" fillId="0" borderId="2" applyFill="0" applyProtection="0">
      <alignment horizontal="right" vertical="top" wrapText="1"/>
    </xf>
    <xf numFmtId="2" fontId="7" fillId="0" borderId="2" applyFill="0" applyProtection="0">
      <alignment horizontal="right" vertical="top" wrapText="1"/>
    </xf>
    <xf numFmtId="0" fontId="7" fillId="0" borderId="2" applyFill="0" applyProtection="0">
      <alignment horizontal="right" vertical="top" wrapText="1"/>
    </xf>
    <xf numFmtId="0" fontId="48" fillId="0" borderId="22" applyNumberFormat="0" applyFill="0" applyAlignment="0" applyProtection="0"/>
    <xf numFmtId="0" fontId="48" fillId="0" borderId="22" applyNumberFormat="0" applyFill="0" applyAlignment="0" applyProtection="0"/>
    <xf numFmtId="0" fontId="4" fillId="0" borderId="0"/>
    <xf numFmtId="0" fontId="3" fillId="30" borderId="0" applyNumberFormat="0" applyBorder="0" applyAlignment="0" applyProtection="0"/>
    <xf numFmtId="0" fontId="3" fillId="0" borderId="0"/>
    <xf numFmtId="0" fontId="2" fillId="0" borderId="0"/>
    <xf numFmtId="0" fontId="7" fillId="0" borderId="0"/>
    <xf numFmtId="0" fontId="7" fillId="0" borderId="0"/>
    <xf numFmtId="0" fontId="89" fillId="0" borderId="0"/>
    <xf numFmtId="0" fontId="92" fillId="0" borderId="0" applyNumberFormat="0" applyFill="0" applyBorder="0" applyAlignment="0" applyProtection="0"/>
    <xf numFmtId="0" fontId="1" fillId="0" borderId="0"/>
    <xf numFmtId="0" fontId="1" fillId="14" borderId="0" applyNumberFormat="0" applyBorder="0" applyAlignment="0" applyProtection="0"/>
    <xf numFmtId="0" fontId="21" fillId="73" borderId="4" applyAlignment="0" applyProtection="0"/>
  </cellStyleXfs>
  <cellXfs count="144">
    <xf numFmtId="0" fontId="0" fillId="0" borderId="0" xfId="0"/>
    <xf numFmtId="0" fontId="7" fillId="0" borderId="0" xfId="0" applyFont="1"/>
    <xf numFmtId="0" fontId="7" fillId="2" borderId="1" xfId="0" applyFont="1" applyFill="1" applyBorder="1" applyAlignment="1">
      <alignment horizontal="center" wrapText="1"/>
    </xf>
    <xf numFmtId="0" fontId="0" fillId="0" borderId="0" xfId="0" applyAlignment="1">
      <alignment vertical="center"/>
    </xf>
    <xf numFmtId="0" fontId="6" fillId="3" borderId="0" xfId="1" applyFont="1" applyFill="1" applyAlignment="1">
      <alignment vertical="center"/>
    </xf>
    <xf numFmtId="0" fontId="6" fillId="4" borderId="0" xfId="1" applyFont="1" applyFill="1" applyAlignment="1">
      <alignment vertical="center"/>
    </xf>
    <xf numFmtId="0" fontId="6" fillId="0" borderId="0" xfId="2"/>
    <xf numFmtId="0" fontId="10" fillId="4" borderId="0" xfId="1" applyFont="1" applyFill="1" applyAlignment="1">
      <alignment vertical="center"/>
    </xf>
    <xf numFmtId="0" fontId="11" fillId="4" borderId="0" xfId="1" applyFont="1" applyFill="1" applyAlignment="1">
      <alignment vertical="center"/>
    </xf>
    <xf numFmtId="0" fontId="6" fillId="5" borderId="0" xfId="1" applyFont="1" applyFill="1" applyAlignment="1">
      <alignment vertical="center"/>
    </xf>
    <xf numFmtId="0" fontId="12" fillId="4" borderId="0" xfId="1" applyFont="1" applyFill="1" applyAlignment="1">
      <alignment vertical="center"/>
    </xf>
    <xf numFmtId="0" fontId="13" fillId="4" borderId="0" xfId="1" applyFont="1" applyFill="1" applyAlignment="1">
      <alignment vertical="center"/>
    </xf>
    <xf numFmtId="0" fontId="14" fillId="3" borderId="0" xfId="1" applyFont="1" applyFill="1" applyAlignment="1">
      <alignment vertical="center"/>
    </xf>
    <xf numFmtId="0" fontId="15" fillId="4" borderId="0" xfId="1" applyFont="1" applyFill="1" applyAlignment="1">
      <alignment vertical="center"/>
    </xf>
    <xf numFmtId="0" fontId="16" fillId="4" borderId="0" xfId="1" applyFont="1" applyFill="1" applyAlignment="1">
      <alignment vertical="center"/>
    </xf>
    <xf numFmtId="0" fontId="15" fillId="3" borderId="0" xfId="1" applyFont="1" applyFill="1" applyAlignment="1">
      <alignment vertical="center"/>
    </xf>
    <xf numFmtId="164" fontId="15" fillId="3" borderId="0" xfId="1" applyNumberFormat="1" applyFont="1" applyFill="1" applyAlignment="1">
      <alignment horizontal="left" vertical="center"/>
    </xf>
    <xf numFmtId="0" fontId="17" fillId="4" borderId="0" xfId="1" applyFont="1" applyFill="1" applyAlignment="1">
      <alignment vertical="center"/>
    </xf>
    <xf numFmtId="0" fontId="18" fillId="3" borderId="0" xfId="1" applyFont="1" applyFill="1" applyAlignment="1">
      <alignment vertical="center"/>
    </xf>
    <xf numFmtId="0" fontId="11"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2" fillId="13" borderId="0" xfId="18" applyAlignment="1">
      <alignment horizontal="left"/>
    </xf>
    <xf numFmtId="0" fontId="12" fillId="64" borderId="1" xfId="2867" applyFont="1" applyFill="1" applyBorder="1" applyAlignment="1">
      <alignment vertical="center"/>
    </xf>
    <xf numFmtId="0" fontId="80" fillId="0" borderId="0" xfId="0" applyFont="1"/>
    <xf numFmtId="2" fontId="0" fillId="0" borderId="0" xfId="0" applyNumberFormat="1"/>
    <xf numFmtId="0" fontId="12" fillId="64" borderId="0" xfId="2867" applyFont="1" applyFill="1" applyBorder="1" applyAlignment="1">
      <alignment vertical="center"/>
    </xf>
    <xf numFmtId="0" fontId="0" fillId="0" borderId="0" xfId="0"/>
    <xf numFmtId="0" fontId="82" fillId="0" borderId="0" xfId="0" applyFont="1" applyAlignment="1">
      <alignment horizontal="left"/>
    </xf>
    <xf numFmtId="0" fontId="8" fillId="65" borderId="25" xfId="0" applyFont="1" applyFill="1" applyBorder="1" applyAlignment="1">
      <alignment horizontal="left"/>
    </xf>
    <xf numFmtId="0" fontId="8" fillId="65" borderId="26" xfId="0" applyFont="1" applyFill="1" applyBorder="1" applyAlignment="1">
      <alignment horizontal="left"/>
    </xf>
    <xf numFmtId="0" fontId="83" fillId="30" borderId="1" xfId="2868" applyFont="1" applyBorder="1" applyAlignment="1">
      <alignment horizontal="left" wrapText="1"/>
    </xf>
    <xf numFmtId="0" fontId="83" fillId="30" borderId="25" xfId="2868" applyFont="1" applyBorder="1" applyAlignment="1">
      <alignment horizontal="left" wrapText="1"/>
    </xf>
    <xf numFmtId="172" fontId="0" fillId="0" borderId="0" xfId="0" applyNumberFormat="1" applyAlignment="1">
      <alignment horizontal="left" vertical="center"/>
    </xf>
    <xf numFmtId="0" fontId="83" fillId="30" borderId="25" xfId="2868" applyFont="1" applyBorder="1" applyAlignment="1">
      <alignment horizontal="center" wrapText="1"/>
    </xf>
    <xf numFmtId="0" fontId="0" fillId="0" borderId="0" xfId="0"/>
    <xf numFmtId="172" fontId="82" fillId="0" borderId="0" xfId="0" applyNumberFormat="1" applyFont="1"/>
    <xf numFmtId="172" fontId="0" fillId="0" borderId="0" xfId="0" applyNumberFormat="1"/>
    <xf numFmtId="172" fontId="8" fillId="65" borderId="25" xfId="0" applyNumberFormat="1" applyFont="1" applyFill="1" applyBorder="1" applyAlignment="1">
      <alignment horizontal="left"/>
    </xf>
    <xf numFmtId="172" fontId="83" fillId="30" borderId="1" xfId="2868" applyNumberFormat="1" applyFont="1" applyBorder="1" applyAlignment="1">
      <alignment horizontal="left" wrapText="1"/>
    </xf>
    <xf numFmtId="172" fontId="83" fillId="30" borderId="1" xfId="2868" applyNumberFormat="1" applyFont="1" applyBorder="1" applyAlignment="1">
      <alignment horizontal="center" wrapText="1"/>
    </xf>
    <xf numFmtId="0" fontId="0" fillId="0" borderId="0" xfId="0"/>
    <xf numFmtId="172" fontId="81" fillId="0" borderId="0" xfId="0" applyNumberFormat="1" applyFont="1"/>
    <xf numFmtId="172" fontId="81" fillId="0" borderId="0" xfId="0" applyNumberFormat="1" applyFont="1" applyAlignment="1">
      <alignment wrapText="1"/>
    </xf>
    <xf numFmtId="172" fontId="0" fillId="0" borderId="0" xfId="0" applyNumberFormat="1" applyBorder="1" applyAlignment="1">
      <alignment horizontal="left" vertical="center"/>
    </xf>
    <xf numFmtId="0" fontId="0" fillId="0" borderId="0" xfId="0" applyBorder="1" applyAlignment="1">
      <alignment horizontal="left" vertical="center"/>
    </xf>
    <xf numFmtId="172" fontId="7" fillId="0" borderId="0" xfId="0" applyNumberFormat="1" applyFont="1" applyFill="1" applyBorder="1" applyAlignment="1">
      <alignment horizontal="left"/>
    </xf>
    <xf numFmtId="0" fontId="7" fillId="0" borderId="0" xfId="0" applyFont="1" applyFill="1" applyBorder="1" applyAlignment="1">
      <alignment horizontal="left"/>
    </xf>
    <xf numFmtId="0" fontId="81" fillId="0" borderId="0" xfId="0" applyFont="1" applyFill="1" applyBorder="1" applyAlignment="1">
      <alignment horizontal="left"/>
    </xf>
    <xf numFmtId="0" fontId="7" fillId="0" borderId="0" xfId="0" applyFont="1" applyBorder="1" applyAlignment="1">
      <alignment horizontal="left"/>
    </xf>
    <xf numFmtId="0" fontId="0" fillId="0" borderId="0" xfId="0" applyAlignment="1">
      <alignment horizontal="right"/>
    </xf>
    <xf numFmtId="0" fontId="7" fillId="0" borderId="0" xfId="0" applyFont="1" applyAlignment="1">
      <alignment vertical="center"/>
    </xf>
    <xf numFmtId="0" fontId="7" fillId="0" borderId="2" xfId="0" applyFont="1" applyBorder="1" applyAlignment="1">
      <alignment vertical="center"/>
    </xf>
    <xf numFmtId="0" fontId="81" fillId="0" borderId="0" xfId="0" applyFont="1"/>
    <xf numFmtId="0" fontId="8" fillId="0" borderId="2" xfId="0" applyFont="1" applyBorder="1" applyAlignment="1">
      <alignment horizontal="right"/>
    </xf>
    <xf numFmtId="172" fontId="7" fillId="0" borderId="0" xfId="0" applyNumberFormat="1" applyFont="1" applyAlignment="1">
      <alignment horizontal="left" vertical="center"/>
    </xf>
    <xf numFmtId="0" fontId="0" fillId="66" borderId="0" xfId="0" applyFill="1" applyBorder="1" applyAlignment="1">
      <alignment horizontal="left" vertical="center"/>
    </xf>
    <xf numFmtId="0" fontId="2" fillId="0" borderId="0" xfId="2870"/>
    <xf numFmtId="0" fontId="7" fillId="0" borderId="0" xfId="2871"/>
    <xf numFmtId="0" fontId="82" fillId="0" borderId="0" xfId="2871" applyFont="1" applyAlignment="1">
      <alignment vertical="center"/>
    </xf>
    <xf numFmtId="172" fontId="0" fillId="67" borderId="0" xfId="0" applyNumberFormat="1" applyFill="1"/>
    <xf numFmtId="172" fontId="8" fillId="65" borderId="26" xfId="2871" applyNumberFormat="1" applyFont="1" applyFill="1" applyBorder="1"/>
    <xf numFmtId="172" fontId="85" fillId="65" borderId="27" xfId="0" applyNumberFormat="1" applyFont="1" applyFill="1" applyBorder="1" applyAlignment="1">
      <alignment horizontal="left" vertical="center" wrapText="1"/>
    </xf>
    <xf numFmtId="0" fontId="85" fillId="2" borderId="28" xfId="2871" applyFont="1" applyFill="1" applyBorder="1" applyAlignment="1">
      <alignment horizontal="left" vertical="top" wrapText="1"/>
    </xf>
    <xf numFmtId="172" fontId="86" fillId="2" borderId="0" xfId="0" quotePrefix="1" applyNumberFormat="1" applyFont="1" applyFill="1" applyAlignment="1">
      <alignment horizontal="left" vertical="top" wrapText="1"/>
    </xf>
    <xf numFmtId="0" fontId="85" fillId="68" borderId="29" xfId="2871" applyFont="1" applyFill="1" applyBorder="1" applyAlignment="1">
      <alignment horizontal="left"/>
    </xf>
    <xf numFmtId="0" fontId="15" fillId="3" borderId="30" xfId="2871" applyFont="1" applyFill="1" applyBorder="1"/>
    <xf numFmtId="0" fontId="15" fillId="3" borderId="26" xfId="2871" applyFont="1" applyFill="1" applyBorder="1"/>
    <xf numFmtId="2" fontId="7" fillId="3" borderId="26" xfId="2871" applyNumberFormat="1" applyFill="1" applyBorder="1"/>
    <xf numFmtId="2" fontId="15" fillId="3" borderId="30" xfId="2871" applyNumberFormat="1" applyFont="1" applyFill="1" applyBorder="1"/>
    <xf numFmtId="2" fontId="15" fillId="3" borderId="26" xfId="2871" applyNumberFormat="1" applyFont="1" applyFill="1" applyBorder="1"/>
    <xf numFmtId="173" fontId="15" fillId="3" borderId="26" xfId="2871" applyNumberFormat="1" applyFont="1" applyFill="1" applyBorder="1"/>
    <xf numFmtId="164" fontId="15" fillId="3" borderId="26" xfId="2871" applyNumberFormat="1" applyFont="1" applyFill="1" applyBorder="1"/>
    <xf numFmtId="2" fontId="15" fillId="3" borderId="30" xfId="2872" applyNumberFormat="1" applyFont="1" applyFill="1" applyBorder="1"/>
    <xf numFmtId="2" fontId="15" fillId="3" borderId="0" xfId="2871" applyNumberFormat="1" applyFont="1" applyFill="1"/>
    <xf numFmtId="0" fontId="15" fillId="4" borderId="27" xfId="2871" applyFont="1" applyFill="1" applyBorder="1"/>
    <xf numFmtId="174" fontId="15" fillId="4" borderId="27" xfId="2871" applyNumberFormat="1" applyFont="1" applyFill="1" applyBorder="1"/>
    <xf numFmtId="1" fontId="15" fillId="4" borderId="27" xfId="2871" applyNumberFormat="1" applyFont="1" applyFill="1" applyBorder="1"/>
    <xf numFmtId="2" fontId="15" fillId="4" borderId="27" xfId="2871" applyNumberFormat="1" applyFont="1" applyFill="1" applyBorder="1"/>
    <xf numFmtId="173" fontId="15" fillId="4" borderId="27" xfId="2871" applyNumberFormat="1" applyFont="1" applyFill="1" applyBorder="1"/>
    <xf numFmtId="0" fontId="2" fillId="4" borderId="27" xfId="2870" applyFill="1" applyBorder="1"/>
    <xf numFmtId="2" fontId="15" fillId="4" borderId="27" xfId="2872" applyNumberFormat="1" applyFont="1" applyFill="1" applyBorder="1"/>
    <xf numFmtId="164" fontId="15" fillId="4" borderId="27" xfId="2871" applyNumberFormat="1" applyFont="1" applyFill="1" applyBorder="1"/>
    <xf numFmtId="2" fontId="15" fillId="4" borderId="0" xfId="2871" applyNumberFormat="1" applyFont="1" applyFill="1"/>
    <xf numFmtId="0" fontId="0" fillId="3" borderId="30" xfId="0" applyFill="1" applyBorder="1"/>
    <xf numFmtId="0" fontId="2" fillId="3" borderId="30" xfId="2870" applyFill="1" applyBorder="1"/>
    <xf numFmtId="0" fontId="15" fillId="0" borderId="0" xfId="2871" applyFont="1"/>
    <xf numFmtId="174" fontId="15" fillId="0" borderId="0" xfId="2871" applyNumberFormat="1" applyFont="1"/>
    <xf numFmtId="1" fontId="15" fillId="0" borderId="0" xfId="2871" applyNumberFormat="1" applyFont="1"/>
    <xf numFmtId="164" fontId="15" fillId="0" borderId="0" xfId="2871" applyNumberFormat="1" applyFont="1"/>
    <xf numFmtId="0" fontId="89" fillId="0" borderId="0" xfId="2873"/>
    <xf numFmtId="0" fontId="90" fillId="0" borderId="0" xfId="2873" applyFont="1"/>
    <xf numFmtId="0" fontId="89" fillId="0" borderId="0" xfId="2873" applyAlignment="1">
      <alignment horizontal="center"/>
    </xf>
    <xf numFmtId="9" fontId="89" fillId="0" borderId="0" xfId="2873" applyNumberFormat="1" applyAlignment="1">
      <alignment horizontal="center"/>
    </xf>
    <xf numFmtId="9" fontId="89" fillId="0" borderId="0" xfId="2873" applyNumberFormat="1"/>
    <xf numFmtId="0" fontId="90" fillId="69" borderId="0" xfId="2873" applyFont="1" applyFill="1" applyAlignment="1">
      <alignment horizontal="center"/>
    </xf>
    <xf numFmtId="0" fontId="91" fillId="69" borderId="0" xfId="2873" applyFont="1" applyFill="1"/>
    <xf numFmtId="0" fontId="90" fillId="69" borderId="0" xfId="2873" applyFont="1" applyFill="1"/>
    <xf numFmtId="0" fontId="80" fillId="68" borderId="1" xfId="2871" applyFont="1" applyFill="1" applyBorder="1" applyAlignment="1">
      <alignment horizontal="right"/>
    </xf>
    <xf numFmtId="0" fontId="1" fillId="0" borderId="0" xfId="2875"/>
    <xf numFmtId="0" fontId="1" fillId="3" borderId="0" xfId="2875" applyFill="1"/>
    <xf numFmtId="1" fontId="15" fillId="70" borderId="2" xfId="1" applyNumberFormat="1" applyFont="1" applyFill="1" applyBorder="1" applyAlignment="1">
      <alignment horizontal="center"/>
    </xf>
    <xf numFmtId="1" fontId="15" fillId="70" borderId="31" xfId="1" applyNumberFormat="1" applyFont="1" applyFill="1" applyBorder="1" applyAlignment="1">
      <alignment horizontal="center"/>
    </xf>
    <xf numFmtId="0" fontId="15" fillId="70" borderId="26" xfId="1" applyFont="1" applyFill="1" applyBorder="1" applyAlignment="1">
      <alignment horizontal="center"/>
    </xf>
    <xf numFmtId="0" fontId="15" fillId="70" borderId="26" xfId="1" applyFont="1" applyFill="1" applyBorder="1"/>
    <xf numFmtId="0" fontId="15" fillId="70" borderId="32" xfId="1" applyFont="1" applyFill="1" applyBorder="1"/>
    <xf numFmtId="1" fontId="15" fillId="71" borderId="2" xfId="1" applyNumberFormat="1" applyFont="1" applyFill="1" applyBorder="1" applyAlignment="1">
      <alignment horizontal="center"/>
    </xf>
    <xf numFmtId="0" fontId="93" fillId="71" borderId="26" xfId="1" applyFont="1" applyFill="1" applyBorder="1" applyAlignment="1">
      <alignment horizontal="center" vertical="center"/>
    </xf>
    <xf numFmtId="0" fontId="93" fillId="71" borderId="26" xfId="1" applyFont="1" applyFill="1" applyBorder="1" applyAlignment="1">
      <alignment vertical="center"/>
    </xf>
    <xf numFmtId="0" fontId="93" fillId="71" borderId="32" xfId="1" applyFont="1" applyFill="1" applyBorder="1" applyAlignment="1">
      <alignment vertical="center"/>
    </xf>
    <xf numFmtId="1" fontId="15" fillId="72" borderId="2" xfId="1" applyNumberFormat="1" applyFont="1" applyFill="1" applyBorder="1" applyAlignment="1">
      <alignment horizontal="center"/>
    </xf>
    <xf numFmtId="0" fontId="93" fillId="72" borderId="33" xfId="1" applyFont="1" applyFill="1" applyBorder="1" applyAlignment="1">
      <alignment horizontal="center" vertical="center"/>
    </xf>
    <xf numFmtId="0" fontId="93" fillId="72" borderId="33" xfId="1" applyFont="1" applyFill="1" applyBorder="1" applyAlignment="1">
      <alignment vertical="center"/>
    </xf>
    <xf numFmtId="0" fontId="93" fillId="72" borderId="34" xfId="1" applyFont="1" applyFill="1" applyBorder="1" applyAlignment="1">
      <alignment vertical="center"/>
    </xf>
    <xf numFmtId="0" fontId="93" fillId="72" borderId="26" xfId="1" applyFont="1" applyFill="1" applyBorder="1" applyAlignment="1">
      <alignment horizontal="center" vertical="center"/>
    </xf>
    <xf numFmtId="0" fontId="93" fillId="72" borderId="26" xfId="1" applyFont="1" applyFill="1" applyBorder="1" applyAlignment="1">
      <alignment vertical="center"/>
    </xf>
    <xf numFmtId="0" fontId="93" fillId="72" borderId="32" xfId="1" applyFont="1" applyFill="1" applyBorder="1" applyAlignment="1">
      <alignment vertical="center"/>
    </xf>
    <xf numFmtId="0" fontId="93" fillId="72" borderId="0" xfId="1" applyFont="1" applyFill="1" applyAlignment="1">
      <alignment horizontal="center" vertical="center"/>
    </xf>
    <xf numFmtId="0" fontId="93" fillId="72" borderId="0" xfId="1" applyFont="1" applyFill="1" applyAlignment="1">
      <alignment vertical="center"/>
    </xf>
    <xf numFmtId="0" fontId="93" fillId="72" borderId="35" xfId="1" applyFont="1" applyFill="1" applyBorder="1" applyAlignment="1">
      <alignment vertical="center"/>
    </xf>
    <xf numFmtId="0" fontId="93" fillId="72" borderId="30" xfId="1" applyFont="1" applyFill="1" applyBorder="1" applyAlignment="1">
      <alignment horizontal="center" vertical="center"/>
    </xf>
    <xf numFmtId="0" fontId="93" fillId="72" borderId="30" xfId="1" applyFont="1" applyFill="1" applyBorder="1" applyAlignment="1">
      <alignment vertical="center"/>
    </xf>
    <xf numFmtId="0" fontId="93" fillId="72" borderId="36" xfId="1" applyFont="1" applyFill="1" applyBorder="1" applyAlignment="1">
      <alignment horizontal="center" vertical="center"/>
    </xf>
    <xf numFmtId="0" fontId="12" fillId="3" borderId="2" xfId="1" applyFont="1" applyFill="1" applyBorder="1" applyAlignment="1">
      <alignment horizontal="center" vertical="center" wrapText="1"/>
    </xf>
    <xf numFmtId="0" fontId="94" fillId="3" borderId="26" xfId="1" applyFont="1" applyFill="1" applyBorder="1" applyAlignment="1">
      <alignment horizontal="center" vertical="center" wrapText="1"/>
    </xf>
    <xf numFmtId="0" fontId="94" fillId="3" borderId="26" xfId="1" applyFont="1" applyFill="1" applyBorder="1" applyAlignment="1">
      <alignment horizontal="center" vertical="center"/>
    </xf>
    <xf numFmtId="0" fontId="94" fillId="3" borderId="32" xfId="1" applyFont="1" applyFill="1" applyBorder="1" applyAlignment="1">
      <alignment horizontal="center" vertical="center"/>
    </xf>
    <xf numFmtId="0" fontId="1" fillId="3" borderId="0" xfId="2875" applyFill="1" applyAlignment="1">
      <alignment horizontal="left" wrapText="1"/>
    </xf>
    <xf numFmtId="0" fontId="21" fillId="3" borderId="4" xfId="5" applyFill="1"/>
    <xf numFmtId="0" fontId="1" fillId="14" borderId="0" xfId="2876"/>
    <xf numFmtId="0" fontId="96" fillId="14" borderId="0" xfId="2876" applyFont="1"/>
    <xf numFmtId="0" fontId="21" fillId="73" borderId="4" xfId="2877"/>
    <xf numFmtId="0" fontId="92" fillId="0" borderId="0" xfId="2874"/>
    <xf numFmtId="174" fontId="2" fillId="3" borderId="30" xfId="2870" applyNumberFormat="1" applyFill="1" applyBorder="1"/>
    <xf numFmtId="0" fontId="15" fillId="3" borderId="0" xfId="1" applyFont="1" applyFill="1" applyAlignment="1">
      <alignment vertical="center"/>
    </xf>
    <xf numFmtId="0" fontId="10" fillId="3" borderId="0" xfId="1" applyFont="1" applyFill="1" applyAlignment="1">
      <alignment horizontal="center" vertical="center"/>
    </xf>
    <xf numFmtId="0" fontId="11" fillId="3" borderId="0" xfId="3" applyFill="1" applyAlignment="1">
      <alignment vertical="center"/>
    </xf>
    <xf numFmtId="0" fontId="7" fillId="0" borderId="2" xfId="0" applyFont="1" applyBorder="1" applyAlignment="1">
      <alignment horizontal="center"/>
    </xf>
    <xf numFmtId="0" fontId="0" fillId="0" borderId="2" xfId="0" applyBorder="1" applyAlignment="1">
      <alignment horizontal="center"/>
    </xf>
    <xf numFmtId="0" fontId="7" fillId="0" borderId="2" xfId="0" applyFont="1" applyBorder="1" applyAlignment="1">
      <alignment horizontal="center" vertical="center"/>
    </xf>
    <xf numFmtId="0" fontId="95" fillId="3" borderId="37" xfId="2875" applyFont="1" applyFill="1" applyBorder="1" applyAlignment="1">
      <alignment horizontal="left" vertical="center" wrapText="1"/>
    </xf>
    <xf numFmtId="0" fontId="1" fillId="3" borderId="0" xfId="2875" applyFill="1" applyAlignment="1">
      <alignment horizontal="left" wrapText="1"/>
    </xf>
    <xf numFmtId="0" fontId="90" fillId="69" borderId="0" xfId="2873" applyFont="1" applyFill="1" applyAlignment="1">
      <alignment horizontal="center"/>
    </xf>
  </cellXfs>
  <cellStyles count="2878">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52A5B3EF-AF4B-4117-98E2-0F2043AD12B8}"/>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F753B720-AC45-4100-8165-3E46A19FA9B6}"/>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2524EC2B-932C-49D8-AA8F-D9BDE80033F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62F091C8-A0D3-4B88-8149-E017CD983AD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14A03EE1-5BBC-458F-BB20-99FF53FF110D}"/>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2FDD0B45-70FC-4F83-84ED-61AF5BA22B59}"/>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ecure.dccae.gov.ie/GSI_DOWNLOAD/Geoenergy/Reports/GSI_Assessment_of_GeoDH_for_Ireland_Nov2020_v2.pdf"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showGridLines="0" topLeftCell="A9" zoomScaleNormal="100" workbookViewId="0">
      <selection activeCell="A33" sqref="A33"/>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136" t="s">
        <v>2</v>
      </c>
      <c r="B16" s="136"/>
      <c r="C16" s="136"/>
      <c r="D16" s="136"/>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135" t="s">
        <v>14</v>
      </c>
      <c r="C19" s="135"/>
      <c r="D19" s="135"/>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135" t="s">
        <v>15</v>
      </c>
      <c r="C20" s="135"/>
      <c r="D20" s="135"/>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135" t="s">
        <v>17</v>
      </c>
      <c r="C23" s="135"/>
      <c r="D23" s="135"/>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135" t="s">
        <v>18</v>
      </c>
      <c r="C24" s="135"/>
      <c r="D24" s="135"/>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135" t="s">
        <v>17</v>
      </c>
      <c r="C26" s="135"/>
      <c r="D26" s="135"/>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135" t="s">
        <v>18</v>
      </c>
      <c r="C27" s="135"/>
      <c r="D27" s="135"/>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137" t="s">
        <v>10</v>
      </c>
      <c r="C30" s="135"/>
      <c r="D30" s="135"/>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135" t="s">
        <v>12</v>
      </c>
      <c r="C31" s="135"/>
      <c r="D31" s="135"/>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2:R14"/>
  <sheetViews>
    <sheetView workbookViewId="0">
      <selection activeCell="F15" sqref="F15"/>
    </sheetView>
  </sheetViews>
  <sheetFormatPr defaultRowHeight="12.75"/>
  <cols>
    <col min="3" max="3" width="17.5703125" customWidth="1"/>
    <col min="4" max="4" width="11.28515625" customWidth="1"/>
    <col min="5" max="5" width="12.140625" customWidth="1"/>
    <col min="6" max="6" width="13" style="42" customWidth="1"/>
    <col min="7" max="7" width="9.140625" style="42"/>
    <col min="12" max="12" width="16.28515625" customWidth="1"/>
    <col min="13" max="13" width="42.7109375" customWidth="1"/>
  </cols>
  <sheetData>
    <row r="2" spans="2:18">
      <c r="B2" s="28"/>
      <c r="C2" s="28"/>
      <c r="D2" s="28"/>
      <c r="E2" s="29" t="s">
        <v>475</v>
      </c>
      <c r="F2" s="29"/>
      <c r="G2" s="29"/>
      <c r="H2" s="29"/>
      <c r="I2" s="36"/>
      <c r="J2" s="37" t="s">
        <v>487</v>
      </c>
      <c r="K2" s="37"/>
      <c r="L2" s="38"/>
      <c r="M2" s="38"/>
      <c r="N2" s="38"/>
      <c r="O2" s="38"/>
      <c r="P2" s="38"/>
      <c r="Q2" s="38"/>
      <c r="R2" s="38"/>
    </row>
    <row r="3" spans="2:18">
      <c r="B3" s="30" t="s">
        <v>459</v>
      </c>
      <c r="C3" s="30" t="s">
        <v>0</v>
      </c>
      <c r="D3" s="31" t="s">
        <v>476</v>
      </c>
      <c r="E3" s="30" t="s">
        <v>477</v>
      </c>
      <c r="F3" s="30" t="s">
        <v>538</v>
      </c>
      <c r="G3" s="30" t="s">
        <v>537</v>
      </c>
      <c r="H3" s="30" t="s">
        <v>478</v>
      </c>
      <c r="I3" s="36"/>
      <c r="J3" s="39" t="s">
        <v>488</v>
      </c>
      <c r="K3" s="39" t="s">
        <v>459</v>
      </c>
      <c r="L3" s="39" t="s">
        <v>0</v>
      </c>
      <c r="M3" s="39" t="s">
        <v>489</v>
      </c>
      <c r="N3" s="39" t="s">
        <v>490</v>
      </c>
      <c r="O3" s="39" t="s">
        <v>491</v>
      </c>
      <c r="P3" s="39" t="s">
        <v>492</v>
      </c>
      <c r="Q3" s="39" t="s">
        <v>493</v>
      </c>
      <c r="R3" s="39" t="s">
        <v>494</v>
      </c>
    </row>
    <row r="4" spans="2:18" ht="45.75" thickBot="1">
      <c r="B4" s="32" t="s">
        <v>479</v>
      </c>
      <c r="C4" s="32" t="s">
        <v>480</v>
      </c>
      <c r="D4" s="32" t="s">
        <v>481</v>
      </c>
      <c r="E4" s="32" t="s">
        <v>482</v>
      </c>
      <c r="F4" s="32"/>
      <c r="G4" s="32"/>
      <c r="H4" s="32" t="s">
        <v>483</v>
      </c>
      <c r="I4" s="36"/>
      <c r="J4" s="40" t="s">
        <v>495</v>
      </c>
      <c r="K4" s="40" t="s">
        <v>479</v>
      </c>
      <c r="L4" s="40" t="s">
        <v>496</v>
      </c>
      <c r="M4" s="40" t="s">
        <v>497</v>
      </c>
      <c r="N4" s="40" t="s">
        <v>498</v>
      </c>
      <c r="O4" s="40" t="s">
        <v>499</v>
      </c>
      <c r="P4" s="40" t="s">
        <v>500</v>
      </c>
      <c r="Q4" s="40" t="s">
        <v>501</v>
      </c>
      <c r="R4" s="40" t="s">
        <v>502</v>
      </c>
    </row>
    <row r="5" spans="2:18" ht="13.5" thickBot="1">
      <c r="B5" s="33"/>
      <c r="C5" s="33" t="s">
        <v>484</v>
      </c>
      <c r="D5" s="35"/>
      <c r="E5" s="35"/>
      <c r="F5" s="35"/>
      <c r="G5" s="35"/>
      <c r="H5" s="35"/>
      <c r="I5" s="36"/>
      <c r="J5" s="40" t="s">
        <v>503</v>
      </c>
      <c r="K5" s="40"/>
      <c r="L5" s="41"/>
      <c r="M5" s="41"/>
      <c r="N5" s="41"/>
      <c r="O5" s="41"/>
      <c r="P5" s="41"/>
      <c r="Q5" s="41"/>
      <c r="R5" s="41"/>
    </row>
    <row r="6" spans="2:18" ht="15" customHeight="1">
      <c r="B6" s="47" t="s">
        <v>515</v>
      </c>
      <c r="C6" s="47" t="s">
        <v>465</v>
      </c>
      <c r="D6" s="48" t="s">
        <v>486</v>
      </c>
      <c r="E6" s="47" t="s">
        <v>473</v>
      </c>
      <c r="F6" s="47"/>
      <c r="G6" s="47"/>
      <c r="H6" s="49">
        <v>1</v>
      </c>
      <c r="I6" s="36"/>
      <c r="J6" s="42" t="s">
        <v>510</v>
      </c>
      <c r="K6" s="47" t="s">
        <v>515</v>
      </c>
      <c r="L6" s="43" t="s">
        <v>465</v>
      </c>
      <c r="M6" s="44" t="s">
        <v>504</v>
      </c>
      <c r="N6" s="43" t="s">
        <v>485</v>
      </c>
      <c r="O6" s="43" t="s">
        <v>505</v>
      </c>
      <c r="P6" s="42" t="s">
        <v>506</v>
      </c>
    </row>
    <row r="7" spans="2:18" ht="15" customHeight="1">
      <c r="B7" s="47" t="s">
        <v>515</v>
      </c>
      <c r="C7" s="47" t="s">
        <v>466</v>
      </c>
      <c r="D7" s="48" t="s">
        <v>486</v>
      </c>
      <c r="E7" s="47" t="s">
        <v>473</v>
      </c>
      <c r="F7" s="47"/>
      <c r="G7" s="47"/>
      <c r="H7" s="49">
        <v>1</v>
      </c>
      <c r="I7" s="36"/>
      <c r="J7" s="42" t="s">
        <v>510</v>
      </c>
      <c r="K7" s="47" t="s">
        <v>515</v>
      </c>
      <c r="L7" s="43" t="s">
        <v>466</v>
      </c>
      <c r="M7" s="44" t="s">
        <v>507</v>
      </c>
      <c r="N7" s="43" t="s">
        <v>485</v>
      </c>
      <c r="O7" s="43" t="s">
        <v>505</v>
      </c>
      <c r="P7" s="42" t="s">
        <v>506</v>
      </c>
    </row>
    <row r="8" spans="2:18" ht="15" customHeight="1">
      <c r="B8" s="47" t="s">
        <v>515</v>
      </c>
      <c r="C8" s="47" t="s">
        <v>467</v>
      </c>
      <c r="D8" s="48" t="s">
        <v>486</v>
      </c>
      <c r="E8" s="47" t="s">
        <v>473</v>
      </c>
      <c r="F8" s="47"/>
      <c r="G8" s="47"/>
      <c r="H8" s="49">
        <v>1</v>
      </c>
      <c r="I8" s="36"/>
      <c r="J8" s="42" t="s">
        <v>510</v>
      </c>
      <c r="K8" s="47" t="s">
        <v>515</v>
      </c>
      <c r="L8" s="43" t="s">
        <v>467</v>
      </c>
      <c r="M8" s="44" t="s">
        <v>508</v>
      </c>
      <c r="N8" s="43" t="s">
        <v>485</v>
      </c>
      <c r="O8" s="43" t="s">
        <v>505</v>
      </c>
      <c r="P8" s="42" t="s">
        <v>506</v>
      </c>
    </row>
    <row r="9" spans="2:18" ht="15" customHeight="1">
      <c r="B9" s="47" t="s">
        <v>515</v>
      </c>
      <c r="C9" s="47" t="s">
        <v>468</v>
      </c>
      <c r="D9" s="48" t="s">
        <v>486</v>
      </c>
      <c r="E9" s="47" t="s">
        <v>473</v>
      </c>
      <c r="F9" s="47"/>
      <c r="G9" s="47"/>
      <c r="H9" s="49">
        <v>1</v>
      </c>
      <c r="I9" s="36"/>
      <c r="J9" s="42" t="s">
        <v>510</v>
      </c>
      <c r="K9" s="47" t="s">
        <v>515</v>
      </c>
      <c r="L9" s="43" t="s">
        <v>468</v>
      </c>
      <c r="M9" s="44" t="s">
        <v>509</v>
      </c>
      <c r="N9" s="43" t="s">
        <v>485</v>
      </c>
      <c r="O9" s="43" t="s">
        <v>505</v>
      </c>
      <c r="P9" s="42" t="s">
        <v>506</v>
      </c>
    </row>
    <row r="10" spans="2:18">
      <c r="B10" s="47" t="s">
        <v>515</v>
      </c>
      <c r="C10" s="45" t="s">
        <v>469</v>
      </c>
      <c r="D10" s="50" t="s">
        <v>486</v>
      </c>
      <c r="E10" s="46" t="s">
        <v>474</v>
      </c>
      <c r="F10" s="46"/>
      <c r="G10" s="46"/>
      <c r="H10" s="46">
        <v>1</v>
      </c>
      <c r="I10" s="36"/>
      <c r="J10" s="34" t="s">
        <v>510</v>
      </c>
      <c r="K10" s="47" t="s">
        <v>515</v>
      </c>
      <c r="L10" s="34" t="s">
        <v>469</v>
      </c>
      <c r="M10" s="34" t="s">
        <v>511</v>
      </c>
      <c r="N10" s="34" t="s">
        <v>485</v>
      </c>
      <c r="O10" s="43" t="s">
        <v>505</v>
      </c>
      <c r="P10" s="42" t="s">
        <v>506</v>
      </c>
    </row>
    <row r="11" spans="2:18">
      <c r="B11" s="47" t="s">
        <v>515</v>
      </c>
      <c r="C11" s="45" t="s">
        <v>470</v>
      </c>
      <c r="D11" s="50" t="s">
        <v>486</v>
      </c>
      <c r="E11" s="46" t="s">
        <v>474</v>
      </c>
      <c r="F11" s="46"/>
      <c r="G11" s="46"/>
      <c r="H11" s="46">
        <v>1</v>
      </c>
      <c r="I11" s="36"/>
      <c r="J11" s="34" t="s">
        <v>510</v>
      </c>
      <c r="K11" s="47" t="s">
        <v>515</v>
      </c>
      <c r="L11" s="34" t="s">
        <v>470</v>
      </c>
      <c r="M11" s="34" t="s">
        <v>512</v>
      </c>
      <c r="N11" s="34" t="s">
        <v>485</v>
      </c>
      <c r="O11" s="43" t="s">
        <v>505</v>
      </c>
      <c r="P11" s="42" t="s">
        <v>506</v>
      </c>
    </row>
    <row r="12" spans="2:18">
      <c r="B12" s="47" t="s">
        <v>515</v>
      </c>
      <c r="C12" s="45" t="s">
        <v>471</v>
      </c>
      <c r="D12" s="50" t="s">
        <v>486</v>
      </c>
      <c r="E12" s="46" t="s">
        <v>474</v>
      </c>
      <c r="F12" s="46"/>
      <c r="G12" s="46"/>
      <c r="H12" s="46">
        <v>1</v>
      </c>
      <c r="J12" s="34" t="s">
        <v>510</v>
      </c>
      <c r="K12" s="47" t="s">
        <v>515</v>
      </c>
      <c r="L12" s="34" t="s">
        <v>471</v>
      </c>
      <c r="M12" s="34" t="s">
        <v>513</v>
      </c>
      <c r="N12" s="34" t="s">
        <v>485</v>
      </c>
      <c r="O12" s="43" t="s">
        <v>505</v>
      </c>
      <c r="P12" s="42" t="s">
        <v>506</v>
      </c>
    </row>
    <row r="13" spans="2:18">
      <c r="B13" s="47" t="s">
        <v>515</v>
      </c>
      <c r="C13" s="45" t="s">
        <v>472</v>
      </c>
      <c r="D13" s="50" t="s">
        <v>486</v>
      </c>
      <c r="E13" s="46" t="s">
        <v>474</v>
      </c>
      <c r="F13" s="46"/>
      <c r="G13" s="46"/>
      <c r="H13" s="46">
        <v>1</v>
      </c>
      <c r="J13" s="34" t="s">
        <v>510</v>
      </c>
      <c r="K13" s="47" t="s">
        <v>515</v>
      </c>
      <c r="L13" s="34" t="s">
        <v>472</v>
      </c>
      <c r="M13" s="34" t="s">
        <v>514</v>
      </c>
      <c r="N13" s="34" t="s">
        <v>485</v>
      </c>
      <c r="O13" s="43" t="s">
        <v>505</v>
      </c>
      <c r="P13" s="42" t="s">
        <v>506</v>
      </c>
    </row>
    <row r="14" spans="2:18">
      <c r="B14" s="47" t="s">
        <v>515</v>
      </c>
      <c r="C14" s="56" t="s">
        <v>534</v>
      </c>
      <c r="D14" s="50" t="s">
        <v>536</v>
      </c>
      <c r="E14" s="50" t="s">
        <v>486</v>
      </c>
      <c r="F14" s="50">
        <v>0.01</v>
      </c>
      <c r="G14" s="46">
        <v>69</v>
      </c>
      <c r="H14" s="57">
        <v>0.8</v>
      </c>
      <c r="J14" s="34" t="s">
        <v>510</v>
      </c>
      <c r="K14" s="47" t="s">
        <v>515</v>
      </c>
      <c r="L14" s="56" t="s">
        <v>534</v>
      </c>
      <c r="M14" s="56" t="s">
        <v>535</v>
      </c>
      <c r="N14" s="34" t="s">
        <v>485</v>
      </c>
      <c r="O14" s="43" t="s">
        <v>505</v>
      </c>
      <c r="P14" s="42" t="s">
        <v>506</v>
      </c>
      <c r="Q14"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A17"/>
  <sheetViews>
    <sheetView tabSelected="1" workbookViewId="0">
      <selection activeCell="J10" sqref="J10"/>
    </sheetView>
  </sheetViews>
  <sheetFormatPr defaultRowHeight="12.75"/>
  <cols>
    <col min="1" max="1" width="9.140625" style="42"/>
    <col min="2" max="2" width="29.140625" style="42" customWidth="1"/>
    <col min="3" max="3" width="47.42578125" style="42" customWidth="1"/>
    <col min="4" max="5" width="13" style="42" customWidth="1"/>
    <col min="6" max="6" width="11" style="42" customWidth="1"/>
    <col min="7" max="7" width="13.140625" style="42" customWidth="1"/>
    <col min="8" max="8" width="14.140625" style="42" customWidth="1"/>
    <col min="9" max="13" width="11" style="42" customWidth="1"/>
    <col min="14" max="14" width="8.85546875" style="42" customWidth="1"/>
    <col min="15" max="15" width="11" style="42" customWidth="1"/>
    <col min="16" max="16" width="12.85546875" style="42" customWidth="1"/>
    <col min="17" max="17" width="11" style="42" customWidth="1"/>
    <col min="18" max="20" width="9.140625" style="42"/>
    <col min="21" max="21" width="17.140625" style="42" customWidth="1"/>
    <col min="22" max="22" width="43.42578125" style="42" customWidth="1"/>
    <col min="23" max="16384" width="9.140625" style="42"/>
  </cols>
  <sheetData>
    <row r="2" spans="2:27" ht="15">
      <c r="B2" s="42" t="s">
        <v>539</v>
      </c>
      <c r="C2" s="58"/>
      <c r="D2" s="58"/>
      <c r="E2" s="59"/>
      <c r="F2" s="59"/>
      <c r="G2" s="59"/>
      <c r="H2" s="59"/>
      <c r="I2" s="59"/>
      <c r="J2" s="59"/>
      <c r="K2" s="59"/>
      <c r="L2" s="58"/>
      <c r="M2" s="58"/>
      <c r="N2" s="58"/>
      <c r="O2" s="58"/>
      <c r="P2" s="58"/>
      <c r="Q2" s="58"/>
      <c r="R2" s="58"/>
    </row>
    <row r="3" spans="2:27" ht="15">
      <c r="B3" s="58"/>
      <c r="C3" s="58"/>
      <c r="D3" s="58"/>
      <c r="E3" s="59"/>
      <c r="F3" s="59"/>
      <c r="G3" s="59"/>
      <c r="H3" s="59"/>
      <c r="I3" s="59"/>
      <c r="J3" s="133" t="s">
        <v>990</v>
      </c>
      <c r="K3" s="59"/>
      <c r="L3" s="58"/>
      <c r="M3" s="58"/>
      <c r="N3" s="58"/>
      <c r="O3" s="58"/>
      <c r="P3" s="58"/>
      <c r="Q3" s="58"/>
      <c r="R3" s="58"/>
    </row>
    <row r="4" spans="2:27" ht="15">
      <c r="B4" s="58"/>
      <c r="C4" s="58"/>
      <c r="D4" s="58"/>
      <c r="E4" s="58"/>
      <c r="F4" s="58"/>
      <c r="G4" s="60" t="s">
        <v>475</v>
      </c>
      <c r="H4" s="60"/>
      <c r="I4" s="58"/>
      <c r="J4" s="58"/>
      <c r="K4" s="58"/>
      <c r="L4" s="58"/>
      <c r="M4" s="58"/>
      <c r="N4" s="58"/>
      <c r="O4" s="58"/>
      <c r="P4" s="58"/>
      <c r="Q4" s="58"/>
      <c r="R4" s="58"/>
      <c r="T4" s="61" t="s">
        <v>487</v>
      </c>
      <c r="U4" s="38"/>
      <c r="V4" s="38"/>
      <c r="W4" s="38"/>
      <c r="X4" s="38"/>
      <c r="Y4" s="38"/>
      <c r="Z4" s="38"/>
    </row>
    <row r="5" spans="2:27" ht="25.5">
      <c r="B5" s="62" t="s">
        <v>0</v>
      </c>
      <c r="C5" s="62" t="s">
        <v>489</v>
      </c>
      <c r="D5" s="62" t="s">
        <v>476</v>
      </c>
      <c r="E5" s="62" t="s">
        <v>477</v>
      </c>
      <c r="F5" s="62" t="s">
        <v>540</v>
      </c>
      <c r="G5" s="62" t="s">
        <v>960</v>
      </c>
      <c r="H5" s="62" t="s">
        <v>541</v>
      </c>
      <c r="I5" s="62" t="s">
        <v>478</v>
      </c>
      <c r="J5" s="62" t="s">
        <v>992</v>
      </c>
      <c r="K5" s="62" t="s">
        <v>542</v>
      </c>
      <c r="L5" s="62" t="s">
        <v>543</v>
      </c>
      <c r="M5" s="62" t="s">
        <v>544</v>
      </c>
      <c r="N5" s="62" t="s">
        <v>545</v>
      </c>
      <c r="O5" s="62" t="s">
        <v>546</v>
      </c>
      <c r="P5" s="62" t="s">
        <v>547</v>
      </c>
      <c r="Q5" s="62" t="s">
        <v>548</v>
      </c>
      <c r="R5" s="58"/>
      <c r="T5" s="63" t="s">
        <v>488</v>
      </c>
      <c r="U5" s="63" t="s">
        <v>0</v>
      </c>
      <c r="V5" s="63" t="s">
        <v>489</v>
      </c>
      <c r="W5" s="63" t="s">
        <v>490</v>
      </c>
      <c r="X5" s="63" t="s">
        <v>491</v>
      </c>
      <c r="Y5" s="63" t="s">
        <v>492</v>
      </c>
      <c r="Z5" s="63" t="s">
        <v>493</v>
      </c>
      <c r="AA5" s="63" t="s">
        <v>494</v>
      </c>
    </row>
    <row r="6" spans="2:27" ht="51.75" thickBot="1">
      <c r="B6" s="64" t="s">
        <v>549</v>
      </c>
      <c r="C6" s="64" t="s">
        <v>497</v>
      </c>
      <c r="D6" s="64" t="s">
        <v>481</v>
      </c>
      <c r="E6" s="64" t="s">
        <v>482</v>
      </c>
      <c r="F6" s="64" t="s">
        <v>550</v>
      </c>
      <c r="G6" s="64" t="s">
        <v>551</v>
      </c>
      <c r="H6" s="64" t="s">
        <v>552</v>
      </c>
      <c r="I6" s="64" t="s">
        <v>483</v>
      </c>
      <c r="J6" s="64" t="s">
        <v>485</v>
      </c>
      <c r="K6" s="64" t="s">
        <v>553</v>
      </c>
      <c r="L6" s="64" t="s">
        <v>554</v>
      </c>
      <c r="M6" s="64" t="s">
        <v>555</v>
      </c>
      <c r="N6" s="64" t="s">
        <v>556</v>
      </c>
      <c r="O6" s="64" t="s">
        <v>1</v>
      </c>
      <c r="P6" s="64" t="s">
        <v>557</v>
      </c>
      <c r="Q6" s="64" t="s">
        <v>558</v>
      </c>
      <c r="R6" s="58"/>
      <c r="T6" s="65" t="s">
        <v>495</v>
      </c>
      <c r="U6" s="65" t="s">
        <v>496</v>
      </c>
      <c r="V6" s="65" t="s">
        <v>497</v>
      </c>
      <c r="W6" s="65" t="s">
        <v>498</v>
      </c>
      <c r="X6" s="65" t="s">
        <v>499</v>
      </c>
      <c r="Y6" s="65" t="s">
        <v>500</v>
      </c>
      <c r="Z6" s="65" t="s">
        <v>501</v>
      </c>
      <c r="AA6" s="65" t="s">
        <v>502</v>
      </c>
    </row>
    <row r="7" spans="2:27" ht="15.75" thickBot="1">
      <c r="B7" s="99" t="s">
        <v>484</v>
      </c>
      <c r="C7" s="99"/>
      <c r="D7" s="99"/>
      <c r="E7" s="99"/>
      <c r="F7" s="99"/>
      <c r="G7" s="99" t="s">
        <v>559</v>
      </c>
      <c r="H7" s="99"/>
      <c r="I7" s="99"/>
      <c r="J7" s="99"/>
      <c r="K7" s="99" t="s">
        <v>561</v>
      </c>
      <c r="L7" s="99"/>
      <c r="M7" s="99" t="s">
        <v>991</v>
      </c>
      <c r="N7" s="99" t="s">
        <v>991</v>
      </c>
      <c r="O7" s="99" t="s">
        <v>991</v>
      </c>
      <c r="P7" s="99" t="s">
        <v>560</v>
      </c>
      <c r="Q7" s="99" t="s">
        <v>561</v>
      </c>
      <c r="R7" s="58"/>
      <c r="T7" s="66" t="s">
        <v>484</v>
      </c>
      <c r="U7" s="66"/>
      <c r="V7" s="66"/>
      <c r="W7" s="66"/>
      <c r="X7" s="66"/>
      <c r="Y7" s="66"/>
      <c r="Z7" s="66"/>
      <c r="AA7" s="66"/>
    </row>
    <row r="8" spans="2:27" ht="15">
      <c r="B8" s="67" t="s">
        <v>562</v>
      </c>
      <c r="C8" s="68" t="s">
        <v>563</v>
      </c>
      <c r="D8" s="67" t="s">
        <v>564</v>
      </c>
      <c r="E8" s="67" t="s">
        <v>536</v>
      </c>
      <c r="F8" s="67" t="s">
        <v>565</v>
      </c>
      <c r="G8" s="68">
        <v>2022</v>
      </c>
      <c r="H8" s="68">
        <v>5</v>
      </c>
      <c r="I8" s="69">
        <f>'41 Electric boiler, large'!E8</f>
        <v>0.99</v>
      </c>
      <c r="J8" s="69"/>
      <c r="K8" s="68">
        <f>'41 Electric boiler, large'!D12</f>
        <v>20</v>
      </c>
      <c r="L8" s="70">
        <f>1-'41 Electric boiler, large'!C10</f>
        <v>0.99</v>
      </c>
      <c r="M8" s="71">
        <f>'41 Electric boiler, large'!D27*H8*1000</f>
        <v>350.00000000000006</v>
      </c>
      <c r="N8" s="72">
        <f>'41 Electric boiler, large'!D33/1000000/H8*1000</f>
        <v>0.214</v>
      </c>
      <c r="O8" s="73">
        <f>'41 Electric boiler, large'!D30*H8*1000</f>
        <v>4500</v>
      </c>
      <c r="P8" s="74">
        <v>3.1536000000000002E-2</v>
      </c>
      <c r="Q8" s="73">
        <f>ROUNDUP('41 Electric boiler, large'!D13,0)</f>
        <v>1</v>
      </c>
      <c r="R8" s="58"/>
      <c r="T8" s="75" t="s">
        <v>510</v>
      </c>
      <c r="U8" s="75" t="str">
        <f>B9</f>
        <v>SUP_DH_GEO1200_80C</v>
      </c>
      <c r="V8" s="75" t="str">
        <f>C9</f>
        <v>Geothermal and electric HP 1200m - 80C temp</v>
      </c>
      <c r="W8" s="75" t="s">
        <v>485</v>
      </c>
      <c r="X8" s="75" t="s">
        <v>566</v>
      </c>
      <c r="Y8" s="75"/>
      <c r="Z8" s="75"/>
      <c r="AA8" s="75"/>
    </row>
    <row r="9" spans="2:27" ht="15">
      <c r="B9" s="76" t="s">
        <v>567</v>
      </c>
      <c r="C9" s="76" t="s">
        <v>568</v>
      </c>
      <c r="D9" s="76" t="s">
        <v>564</v>
      </c>
      <c r="E9" s="76" t="s">
        <v>536</v>
      </c>
      <c r="F9" s="76" t="s">
        <v>565</v>
      </c>
      <c r="G9" s="76">
        <v>2022</v>
      </c>
      <c r="H9" s="76">
        <f>'45.3.a Geoth. DH, 1200m, E (LT)'!C6</f>
        <v>10.93</v>
      </c>
      <c r="I9" s="77">
        <f>'45.3.a Geoth. DH, 1200m, E (LT)'!C7</f>
        <v>5.4809479999999997</v>
      </c>
      <c r="J9" s="77"/>
      <c r="K9" s="78">
        <f>'45.3.a Geoth. DH, 1200m, E (LT)'!C11</f>
        <v>25</v>
      </c>
      <c r="L9" s="79">
        <f>1-'45.3.a Geoth. DH, 1200m, E (LT)'!C9</f>
        <v>0.98</v>
      </c>
      <c r="M9" s="79">
        <f>'45.3.a Geoth. DH, 1200m, E (LT)'!C27*1.15*1000</f>
        <v>3105</v>
      </c>
      <c r="N9" s="80">
        <f>'45.3.a Geoth. DH, 1200m, E (LT)'!C34/1000000/H9*1000</f>
        <v>2.1225983531564503</v>
      </c>
      <c r="O9" s="81">
        <f>'45.3.a Geoth. DH, 1200m, E (LT)'!C31*H9*1000</f>
        <v>59677.799999999996</v>
      </c>
      <c r="P9" s="82">
        <v>3.1536000000000002E-2</v>
      </c>
      <c r="Q9" s="83">
        <f>ROUNDUP('45.3.a Geoth. DH, 1200m, E (LT)'!D13,0)</f>
        <v>5</v>
      </c>
      <c r="R9" s="58"/>
      <c r="T9" s="84"/>
      <c r="U9" s="84" t="str">
        <f>B8</f>
        <v>SUP_DH_ELC_N1</v>
      </c>
      <c r="V9" s="84" t="str">
        <f>C8</f>
        <v>New Electric Boiler for District Heating</v>
      </c>
      <c r="W9" s="84" t="s">
        <v>485</v>
      </c>
      <c r="X9" s="84" t="s">
        <v>566</v>
      </c>
      <c r="Y9" s="84"/>
      <c r="Z9" s="84"/>
      <c r="AA9" s="84"/>
    </row>
    <row r="10" spans="2:27" ht="15">
      <c r="B10" s="85"/>
      <c r="C10" s="85"/>
      <c r="D10" s="67" t="s">
        <v>569</v>
      </c>
      <c r="E10" s="86"/>
      <c r="F10" s="86"/>
      <c r="G10" s="86"/>
      <c r="H10" s="86"/>
      <c r="I10" s="86"/>
      <c r="J10" s="134">
        <f>('45.3.a Geoth. DH, 1200m, E (LT)'!C7-1)/('45.3.a Geoth. DH, 1200m, E (LT)'!C7)</f>
        <v>0.81754981072617361</v>
      </c>
      <c r="K10" s="86"/>
      <c r="L10" s="86"/>
      <c r="M10" s="86"/>
      <c r="N10" s="86"/>
      <c r="O10" s="86"/>
      <c r="P10" s="86"/>
      <c r="Q10" s="86"/>
      <c r="R10" s="58"/>
    </row>
    <row r="11" spans="2:27" ht="15">
      <c r="B11" s="87"/>
      <c r="C11" s="87"/>
      <c r="D11" s="87"/>
      <c r="E11" s="87"/>
      <c r="F11" s="87"/>
      <c r="G11" s="87"/>
      <c r="H11" s="87"/>
      <c r="I11" s="87"/>
      <c r="J11" s="87"/>
      <c r="K11" s="87"/>
      <c r="L11" s="88"/>
      <c r="M11" s="89"/>
      <c r="N11" s="89"/>
      <c r="O11" s="89"/>
      <c r="P11" s="58"/>
      <c r="Q11" s="90"/>
      <c r="R11" s="58"/>
    </row>
    <row r="12" spans="2:27" ht="15">
      <c r="B12" s="87"/>
      <c r="C12" s="87"/>
      <c r="D12" s="87"/>
      <c r="E12" s="87"/>
      <c r="F12" s="87"/>
      <c r="G12" s="87"/>
      <c r="H12" s="87"/>
      <c r="I12" s="87"/>
      <c r="J12" s="87"/>
      <c r="K12" s="87"/>
      <c r="L12" s="88"/>
      <c r="M12" s="89"/>
      <c r="N12" s="89"/>
      <c r="O12" s="89"/>
      <c r="P12" s="58"/>
      <c r="Q12" s="90"/>
      <c r="R12" s="58"/>
    </row>
    <row r="14" spans="2:27" ht="15">
      <c r="B14" s="87"/>
      <c r="C14" s="87"/>
      <c r="D14" s="87"/>
      <c r="E14" s="87"/>
      <c r="F14" s="87"/>
      <c r="G14" s="87"/>
      <c r="H14" s="87"/>
      <c r="I14" s="87"/>
      <c r="J14" s="87"/>
      <c r="K14" s="87"/>
      <c r="L14" s="87"/>
      <c r="M14" s="87"/>
      <c r="N14" s="87"/>
      <c r="O14" s="87"/>
      <c r="P14" s="87"/>
      <c r="Q14" s="87"/>
      <c r="R14" s="87"/>
    </row>
    <row r="15" spans="2:27" ht="15">
      <c r="B15" s="87"/>
      <c r="C15" s="87"/>
      <c r="D15" s="87"/>
      <c r="E15" s="87"/>
      <c r="F15" s="87"/>
      <c r="G15" s="87"/>
      <c r="H15" s="87"/>
      <c r="I15" s="87"/>
      <c r="J15" s="87"/>
      <c r="K15" s="87"/>
      <c r="L15" s="87"/>
      <c r="M15" s="87"/>
      <c r="N15" s="87"/>
      <c r="O15" s="87"/>
      <c r="P15" s="87"/>
      <c r="Q15" s="87"/>
      <c r="R15" s="87"/>
    </row>
    <row r="16" spans="2:27" ht="15">
      <c r="B16" s="87"/>
      <c r="C16" s="87"/>
      <c r="D16" s="87"/>
      <c r="E16" s="87"/>
      <c r="F16" s="87"/>
      <c r="G16" s="87"/>
      <c r="H16" s="87"/>
      <c r="I16" s="87"/>
      <c r="J16" s="87"/>
      <c r="K16" s="87"/>
      <c r="L16" s="87"/>
      <c r="M16" s="87"/>
      <c r="N16" s="87"/>
      <c r="O16" s="87"/>
      <c r="P16" s="87"/>
      <c r="Q16" s="87"/>
      <c r="R16" s="87"/>
    </row>
    <row r="17" spans="2:18" ht="15">
      <c r="B17" s="87"/>
      <c r="C17" s="87"/>
      <c r="D17" s="87"/>
      <c r="E17" s="87"/>
      <c r="F17" s="87"/>
      <c r="G17" s="87"/>
      <c r="H17" s="87"/>
      <c r="I17" s="87"/>
      <c r="J17" s="87"/>
      <c r="K17" s="87"/>
      <c r="L17" s="87"/>
      <c r="M17" s="87"/>
      <c r="N17" s="87"/>
      <c r="O17" s="87"/>
      <c r="P17" s="87"/>
      <c r="Q17" s="87"/>
      <c r="R17" s="87"/>
    </row>
  </sheetData>
  <hyperlinks>
    <hyperlink ref="J3" r:id="rId1" xr:uid="{4A9BE7D0-3336-4401-B650-9755FBF9F12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AE75"/>
  <sheetViews>
    <sheetView zoomScale="90" zoomScaleNormal="90" workbookViewId="0">
      <selection activeCell="C16" sqref="C16"/>
    </sheetView>
  </sheetViews>
  <sheetFormatPr defaultRowHeight="12.75"/>
  <cols>
    <col min="2" max="2" width="4" customWidth="1"/>
    <col min="3" max="3" width="28" customWidth="1"/>
    <col min="4" max="30" width="10.7109375" customWidth="1"/>
    <col min="31" max="32" width="10.5703125" bestFit="1" customWidth="1"/>
  </cols>
  <sheetData>
    <row r="4" spans="1:31" ht="39" thickBot="1">
      <c r="A4" s="2" t="s">
        <v>1</v>
      </c>
      <c r="C4" s="2" t="s">
        <v>464</v>
      </c>
    </row>
    <row r="5" spans="1:31">
      <c r="A5" s="22">
        <v>0.03</v>
      </c>
      <c r="C5" s="22">
        <v>0.6</v>
      </c>
    </row>
    <row r="7" spans="1:31">
      <c r="D7" s="42"/>
    </row>
    <row r="8" spans="1:31" ht="15">
      <c r="C8" s="23" t="s">
        <v>993</v>
      </c>
    </row>
    <row r="9" spans="1:31" ht="15.75" thickBot="1">
      <c r="C9" s="24" t="s">
        <v>0</v>
      </c>
      <c r="D9" s="24" t="s">
        <v>460</v>
      </c>
      <c r="E9" s="24" t="s">
        <v>433</v>
      </c>
      <c r="F9" s="24" t="s">
        <v>434</v>
      </c>
      <c r="G9" s="24" t="s">
        <v>435</v>
      </c>
      <c r="H9" s="24" t="s">
        <v>436</v>
      </c>
      <c r="I9" s="24" t="s">
        <v>437</v>
      </c>
      <c r="J9" s="24" t="s">
        <v>438</v>
      </c>
      <c r="K9" s="24" t="s">
        <v>439</v>
      </c>
      <c r="L9" s="24" t="s">
        <v>440</v>
      </c>
      <c r="M9" s="24" t="s">
        <v>441</v>
      </c>
      <c r="N9" s="24" t="s">
        <v>442</v>
      </c>
      <c r="O9" s="24" t="s">
        <v>443</v>
      </c>
      <c r="P9" s="24" t="s">
        <v>444</v>
      </c>
      <c r="Q9" s="24" t="s">
        <v>445</v>
      </c>
      <c r="R9" s="24" t="s">
        <v>446</v>
      </c>
      <c r="S9" s="24" t="s">
        <v>447</v>
      </c>
      <c r="T9" s="24" t="s">
        <v>448</v>
      </c>
      <c r="U9" s="24" t="s">
        <v>449</v>
      </c>
      <c r="V9" s="24" t="s">
        <v>450</v>
      </c>
      <c r="W9" s="24" t="s">
        <v>451</v>
      </c>
      <c r="X9" s="24" t="s">
        <v>452</v>
      </c>
      <c r="Y9" s="24" t="s">
        <v>453</v>
      </c>
      <c r="Z9" s="24" t="s">
        <v>454</v>
      </c>
      <c r="AA9" s="24" t="s">
        <v>455</v>
      </c>
      <c r="AB9" s="24" t="s">
        <v>456</v>
      </c>
      <c r="AC9" s="24" t="s">
        <v>457</v>
      </c>
      <c r="AD9" s="24" t="s">
        <v>458</v>
      </c>
      <c r="AE9" s="27" t="s">
        <v>463</v>
      </c>
    </row>
    <row r="10" spans="1:31">
      <c r="A10">
        <v>0</v>
      </c>
      <c r="C10" s="25" t="s">
        <v>465</v>
      </c>
      <c r="D10" s="26">
        <f>SUMIFS(Table1[SumHD_TJ],Table1[Group],A10)/1000*$C$5</f>
        <v>19.132728000000004</v>
      </c>
      <c r="E10" s="26">
        <f>SUMIFS(Table1[SumHD_TJ],Table1[Region],$E$9,Table1[Group],A10)/1000*$C$5</f>
        <v>0</v>
      </c>
      <c r="F10" s="26">
        <f>SUMIFS(Table1[SumHD_TJ],Table1[Region],$F$9,Table1[Group],A10)/1000*$C$5</f>
        <v>12.594144</v>
      </c>
      <c r="G10" s="26">
        <f>SUMIFS(Table1[SumHD_TJ],Table1[Region],$G$9,Table1[Group],A10)/1000*$C$5</f>
        <v>0</v>
      </c>
      <c r="H10" s="26">
        <f>SUMIFS(Table1[SumHD_TJ],Table1[Region],$H$9,Table1[Group],A10)/1000*$C$5</f>
        <v>0</v>
      </c>
      <c r="I10" s="26">
        <f>SUMIFS(Table1[SumHD_TJ],Table1[Region],$I$9,Table1[Group],A10)/1000*$C$5</f>
        <v>0</v>
      </c>
      <c r="J10" s="26">
        <f>SUMIFS(Table1[SumHD_TJ],Table1[Region],$J$9,Table1[Group],A10)/1000*$C$5</f>
        <v>0</v>
      </c>
      <c r="K10" s="26">
        <f>SUMIFS(Table1[SumHD_TJ],Table1[Region],$K$9,Table1[Group],A10)/1000*$C$5</f>
        <v>0</v>
      </c>
      <c r="L10" s="26">
        <f>SUMIFS(Table1[SumHD_TJ],Table1[Region],$L$9,Table1[Group],A10)/1000*$C$5</f>
        <v>0</v>
      </c>
      <c r="M10" s="26">
        <f>SUMIFS(Table1[SumHD_TJ],Table1[Region],$M$9,Table1[Group],A10)/1000*$C$5</f>
        <v>0</v>
      </c>
      <c r="N10">
        <f>SUMIFS(Table1[SumHD_TJ],Table1[Region],$N$9,Table1[Group],A10)/1000*$C$5</f>
        <v>0</v>
      </c>
      <c r="O10">
        <f>SUMIFS(Table1[SumHD_TJ],Table1[Region],$O$9,Table1[Group],A10)/1000*$C$5</f>
        <v>0</v>
      </c>
      <c r="P10">
        <f>SUMIFS(Table1[SumHD_TJ],Table1[Region],$P$9,Table1[Group],A10)/1000*$C$5</f>
        <v>0</v>
      </c>
      <c r="Q10">
        <f>SUMIFS(Table1[SumHD_TJ],Table1[Region],$Q$9,Table1[Group],A10)/1000*$C$5</f>
        <v>0</v>
      </c>
      <c r="R10">
        <f>SUMIFS(Table1[SumHD_TJ],Table1[Region],$R$9,Table1[Group],A10)/1000*$C$5</f>
        <v>2.7547260000000002</v>
      </c>
      <c r="S10">
        <f>SUMIFS(Table1[SumHD_TJ],Table1[Region],$S$9,Table1[Group],A10)/1000*$C$5</f>
        <v>0</v>
      </c>
      <c r="T10">
        <f>SUMIFS(Table1[SumHD_TJ],Table1[Region],$T$9,Table1[Group],A10)/1000*$C$5</f>
        <v>1.402428</v>
      </c>
      <c r="U10">
        <f>SUMIFS(Table1[SumHD_TJ],Table1[Region],$U$9,Table1[Group],A10)/1000*$C$5</f>
        <v>0</v>
      </c>
      <c r="V10">
        <f>SUMIFS(Table1[SumHD_TJ],Table1[Region],$V$9,Table1[Group],A10)/1000*$C$5</f>
        <v>0.83192399999999989</v>
      </c>
      <c r="W10">
        <f>SUMIFS(Table1[SumHD_TJ],Table1[Region],$W$9,Table1[Group],A10)/1000*$C$5</f>
        <v>1.549506</v>
      </c>
      <c r="X10">
        <f>SUMIFS(Table1[SumHD_TJ],Table1[Region],$X$9,Table1[Group],A10)/1000*$C$5</f>
        <v>0</v>
      </c>
      <c r="Y10">
        <f>SUMIFS(Table1[SumHD_TJ],Table1[Region],$Y$9,Table1[Group],A10)/1000*$C$5</f>
        <v>0</v>
      </c>
      <c r="Z10">
        <f>SUMIFS(Table1[SumHD_TJ],Table1[Region],$Z$9,Table1[Group],A10)/1000*$C$5</f>
        <v>0</v>
      </c>
      <c r="AA10">
        <f>SUMIFS(Table1[SumHD_TJ],Table1[Region],$AA$9,Table1[Group],A10)/1000*$C$5</f>
        <v>0</v>
      </c>
      <c r="AB10">
        <f>SUMIFS(Table1[SumHD_TJ],Table1[Region],$AB$9,Table1[Group],A10)/1000*$C$5</f>
        <v>0</v>
      </c>
      <c r="AC10">
        <f>SUMIFS(Table1[SumHD_TJ],Table1[Region],$AC$9,Table1[Group],A10)/1000*$C$5</f>
        <v>0</v>
      </c>
      <c r="AD10">
        <f>SUMIFS(Table1[SumHD_TJ],Table1[Region],$AD$9,Table1[Group],A10)/1000*$C$5</f>
        <v>0</v>
      </c>
      <c r="AE10" s="26">
        <f>D10</f>
        <v>19.132728000000004</v>
      </c>
    </row>
    <row r="11" spans="1:31">
      <c r="A11">
        <v>1</v>
      </c>
      <c r="C11" s="25" t="s">
        <v>466</v>
      </c>
      <c r="D11" s="26">
        <f>SUMIFS(Table1[SumHD_TJ],Table1[Group],A11)/1000*$C$5</f>
        <v>14.431685999999996</v>
      </c>
      <c r="E11" s="26">
        <f>SUMIFS(Table1[SumHD_TJ],Table1[Region],$E$9,Table1[Group],A11)/1000*$C$5</f>
        <v>0</v>
      </c>
      <c r="F11" s="26">
        <f>SUMIFS(Table1[SumHD_TJ],Table1[Region],$F$9,Table1[Group],A11)/1000*$C$5</f>
        <v>1.6856340000000001</v>
      </c>
      <c r="G11" s="26">
        <f>SUMIFS(Table1[SumHD_TJ],Table1[Region],$G$9,Table1[Group],A11)/1000*$C$5</f>
        <v>1.6015560000000002</v>
      </c>
      <c r="H11" s="26">
        <f>SUMIFS(Table1[SumHD_TJ],Table1[Region],$H$9,Table1[Group],A11)/1000*$C$5</f>
        <v>0.78573599999999988</v>
      </c>
      <c r="I11" s="26">
        <f>SUMIFS(Table1[SumHD_TJ],Table1[Region],$I$9,Table1[Group],A11)/1000*$C$5</f>
        <v>0.44572799999999996</v>
      </c>
      <c r="J11" s="26">
        <f>SUMIFS(Table1[SumHD_TJ],Table1[Region],$J$9,Table1[Group],A11)/1000*$C$5</f>
        <v>0.24961799999999995</v>
      </c>
      <c r="K11" s="26">
        <f>SUMIFS(Table1[SumHD_TJ],Table1[Region],$K$9,Table1[Group],A11)/1000*$C$5</f>
        <v>0.96936</v>
      </c>
      <c r="L11" s="26">
        <f>SUMIFS(Table1[SumHD_TJ],Table1[Region],$L$9,Table1[Group],A11)/1000*$C$5</f>
        <v>1.10118</v>
      </c>
      <c r="M11" s="26">
        <f>SUMIFS(Table1[SumHD_TJ],Table1[Region],$M$9,Table1[Group],A11)/1000*$C$5</f>
        <v>0.44381999999999999</v>
      </c>
      <c r="N11">
        <f>SUMIFS(Table1[SumHD_TJ],Table1[Region],$N$9,Table1[Group],A11)/1000*$C$5</f>
        <v>0.303282</v>
      </c>
      <c r="O11">
        <f>SUMIFS(Table1[SumHD_TJ],Table1[Region],$O$9,Table1[Group],A11)/1000*$C$5</f>
        <v>0.77135999999999993</v>
      </c>
      <c r="P11">
        <f>SUMIFS(Table1[SumHD_TJ],Table1[Region],$P$9,Table1[Group],A11)/1000*$C$5</f>
        <v>0.70641599999999993</v>
      </c>
      <c r="Q11">
        <f>SUMIFS(Table1[SumHD_TJ],Table1[Region],$Q$9,Table1[Group],A11)/1000*$C$5</f>
        <v>0.57931200000000005</v>
      </c>
      <c r="R11">
        <f>SUMIFS(Table1[SumHD_TJ],Table1[Region],$R$9,Table1[Group],A11)/1000*$C$5</f>
        <v>1.0060379999999998</v>
      </c>
      <c r="S11">
        <f>SUMIFS(Table1[SumHD_TJ],Table1[Region],$S$9,Table1[Group],A11)/1000*$C$5</f>
        <v>0</v>
      </c>
      <c r="T11">
        <f>SUMIFS(Table1[SumHD_TJ],Table1[Region],$T$9,Table1[Group],A11)/1000*$C$5</f>
        <v>3.1949999999999999E-2</v>
      </c>
      <c r="U11">
        <f>SUMIFS(Table1[SumHD_TJ],Table1[Region],$U$9,Table1[Group],A11)/1000*$C$5</f>
        <v>0.69735599999999998</v>
      </c>
      <c r="V11">
        <f>SUMIFS(Table1[SumHD_TJ],Table1[Region],$V$9,Table1[Group],A11)/1000*$C$5</f>
        <v>0.19029599999999997</v>
      </c>
      <c r="W11">
        <f>SUMIFS(Table1[SumHD_TJ],Table1[Region],$W$9,Table1[Group],A11)/1000*$C$5</f>
        <v>0.19239599999999996</v>
      </c>
      <c r="X11">
        <f>SUMIFS(Table1[SumHD_TJ],Table1[Region],$X$9,Table1[Group],A11)/1000*$C$5</f>
        <v>0.12723000000000001</v>
      </c>
      <c r="Y11">
        <f>SUMIFS(Table1[SumHD_TJ],Table1[Region],$Y$9,Table1[Group],A11)/1000*$C$5</f>
        <v>0.35235</v>
      </c>
      <c r="Z11">
        <f>SUMIFS(Table1[SumHD_TJ],Table1[Region],$Z$9,Table1[Group],A11)/1000*$C$5</f>
        <v>0.58315799999999995</v>
      </c>
      <c r="AA11">
        <f>SUMIFS(Table1[SumHD_TJ],Table1[Region],$AA$9,Table1[Group],A11)/1000*$C$5</f>
        <v>0.46268999999999999</v>
      </c>
      <c r="AB11">
        <f>SUMIFS(Table1[SumHD_TJ],Table1[Region],$AB$9,Table1[Group],A11)/1000*$C$5</f>
        <v>0.30500999999999995</v>
      </c>
      <c r="AC11">
        <f>SUMIFS(Table1[SumHD_TJ],Table1[Region],$AC$9,Table1[Group],A11)/1000*$C$5</f>
        <v>0.69593399999999994</v>
      </c>
      <c r="AD11">
        <f>SUMIFS(Table1[SumHD_TJ],Table1[Region],$AD$9,Table1[Group],A11)/1000*$C$5</f>
        <v>0.14427599999999999</v>
      </c>
      <c r="AE11" s="26">
        <f t="shared" ref="AE11:AE13" si="0">D11</f>
        <v>14.431685999999996</v>
      </c>
    </row>
    <row r="12" spans="1:31">
      <c r="A12">
        <v>2</v>
      </c>
      <c r="C12" s="25" t="s">
        <v>467</v>
      </c>
      <c r="D12" s="26">
        <f>SUMIFS(Table1[SumHD_TJ],Table1[Group],A12)/1000*$C$5</f>
        <v>6.1748459999999978</v>
      </c>
      <c r="E12" s="26">
        <f>SUMIFS(Table1[SumHD_TJ],Table1[Region],$E$9,Table1[Group],A12)/1000*$C$5</f>
        <v>0.33651599999999998</v>
      </c>
      <c r="F12" s="26">
        <f>SUMIFS(Table1[SumHD_TJ],Table1[Region],$F$9,Table1[Group],A12)/1000*$C$5</f>
        <v>0.46932599999999997</v>
      </c>
      <c r="G12" s="26">
        <f>SUMIFS(Table1[SumHD_TJ],Table1[Region],$G$9,Table1[Group],A12)/1000*$C$5</f>
        <v>0.45262800000000003</v>
      </c>
      <c r="H12" s="26">
        <f>SUMIFS(Table1[SumHD_TJ],Table1[Region],$H$9,Table1[Group],A12)/1000*$C$5</f>
        <v>8.6255999999999999E-2</v>
      </c>
      <c r="I12" s="26">
        <f>SUMIFS(Table1[SumHD_TJ],Table1[Region],$I$9,Table1[Group],A12)/1000*$C$5</f>
        <v>2.4971999999999998E-2</v>
      </c>
      <c r="J12" s="26">
        <f>SUMIFS(Table1[SumHD_TJ],Table1[Region],$J$9,Table1[Group],A12)/1000*$C$5</f>
        <v>4.827E-2</v>
      </c>
      <c r="K12" s="26">
        <f>SUMIFS(Table1[SumHD_TJ],Table1[Region],$K$9,Table1[Group],A12)/1000*$C$5</f>
        <v>3.8291999999999993E-2</v>
      </c>
      <c r="L12" s="26">
        <f>SUMIFS(Table1[SumHD_TJ],Table1[Region],$L$9,Table1[Group],A12)/1000*$C$5</f>
        <v>0.8579819999999998</v>
      </c>
      <c r="M12" s="26">
        <f>SUMIFS(Table1[SumHD_TJ],Table1[Region],$M$9,Table1[Group],A12)/1000*$C$5</f>
        <v>0.124866</v>
      </c>
      <c r="N12">
        <f>SUMIFS(Table1[SumHD_TJ],Table1[Region],$N$9,Table1[Group],A12)/1000*$C$5</f>
        <v>0</v>
      </c>
      <c r="O12">
        <f>SUMIFS(Table1[SumHD_TJ],Table1[Region],$O$9,Table1[Group],A12)/1000*$C$5</f>
        <v>0.15550800000000001</v>
      </c>
      <c r="P12">
        <f>SUMIFS(Table1[SumHD_TJ],Table1[Region],$P$9,Table1[Group],A12)/1000*$C$5</f>
        <v>0.40150199999999997</v>
      </c>
      <c r="Q12">
        <f>SUMIFS(Table1[SumHD_TJ],Table1[Region],$Q$9,Table1[Group],A12)/1000*$C$5</f>
        <v>7.0691999999999991E-2</v>
      </c>
      <c r="R12">
        <f>SUMIFS(Table1[SumHD_TJ],Table1[Region],$R$9,Table1[Group],A12)/1000*$C$5</f>
        <v>0.66862799999999989</v>
      </c>
      <c r="S12">
        <f>SUMIFS(Table1[SumHD_TJ],Table1[Region],$S$9,Table1[Group],A12)/1000*$C$5</f>
        <v>0.54047400000000001</v>
      </c>
      <c r="T12">
        <f>SUMIFS(Table1[SumHD_TJ],Table1[Region],$T$9,Table1[Group],A12)/1000*$C$5</f>
        <v>0.31374000000000007</v>
      </c>
      <c r="U12">
        <f>SUMIFS(Table1[SumHD_TJ],Table1[Region],$U$9,Table1[Group],A12)/1000*$C$5</f>
        <v>0.15889800000000001</v>
      </c>
      <c r="V12">
        <f>SUMIFS(Table1[SumHD_TJ],Table1[Region],$V$9,Table1[Group],A12)/1000*$C$5</f>
        <v>0.18608399999999997</v>
      </c>
      <c r="W12">
        <f>SUMIFS(Table1[SumHD_TJ],Table1[Region],$W$9,Table1[Group],A12)/1000*$C$5</f>
        <v>0.38371799999999995</v>
      </c>
      <c r="X12">
        <f>SUMIFS(Table1[SumHD_TJ],Table1[Region],$X$9,Table1[Group],A12)/1000*$C$5</f>
        <v>2.3531999999999997E-2</v>
      </c>
      <c r="Y12">
        <f>SUMIFS(Table1[SumHD_TJ],Table1[Region],$Y$9,Table1[Group],A12)/1000*$C$5</f>
        <v>0.29723999999999995</v>
      </c>
      <c r="Z12">
        <f>SUMIFS(Table1[SumHD_TJ],Table1[Region],$Z$9,Table1[Group],A12)/1000*$C$5</f>
        <v>6.0360000000000004E-2</v>
      </c>
      <c r="AA12">
        <f>SUMIFS(Table1[SumHD_TJ],Table1[Region],$AA$9,Table1[Group],A12)/1000*$C$5</f>
        <v>7.2893999999999987E-2</v>
      </c>
      <c r="AB12">
        <f>SUMIFS(Table1[SumHD_TJ],Table1[Region],$AB$9,Table1[Group],A12)/1000*$C$5</f>
        <v>0.12728399999999998</v>
      </c>
      <c r="AC12">
        <f>SUMIFS(Table1[SumHD_TJ],Table1[Region],$AC$9,Table1[Group],A12)/1000*$C$5</f>
        <v>7.4345999999999995E-2</v>
      </c>
      <c r="AD12">
        <f>SUMIFS(Table1[SumHD_TJ],Table1[Region],$AD$9,Table1[Group],A12)/1000*$C$5</f>
        <v>0.20083800000000002</v>
      </c>
      <c r="AE12" s="26">
        <f t="shared" si="0"/>
        <v>6.1748459999999978</v>
      </c>
    </row>
    <row r="13" spans="1:31">
      <c r="A13">
        <v>3</v>
      </c>
      <c r="C13" s="25" t="s">
        <v>468</v>
      </c>
      <c r="D13" s="26">
        <f>SUMIFS(Table1[SumHD_TJ],Table1[Group],A13)/1000*$C$5</f>
        <v>1.5217860000000003</v>
      </c>
      <c r="E13" s="26">
        <f>SUMIFS(Table1[SumHD_TJ],Table1[Region],$E$9,Table1[Group],A13)/1000*$C$5</f>
        <v>4.6457999999999999E-2</v>
      </c>
      <c r="F13" s="26">
        <f>SUMIFS(Table1[SumHD_TJ],Table1[Region],$F$9,Table1[Group],A13)/1000*$C$5</f>
        <v>7.5839999999999996E-3</v>
      </c>
      <c r="G13" s="26">
        <f>SUMIFS(Table1[SumHD_TJ],Table1[Region],$G$9,Table1[Group],A13)/1000*$C$5</f>
        <v>6.0912000000000015E-2</v>
      </c>
      <c r="H13" s="26">
        <f>SUMIFS(Table1[SumHD_TJ],Table1[Region],$H$9,Table1[Group],A13)/1000*$C$5</f>
        <v>3.1301999999999996E-2</v>
      </c>
      <c r="I13" s="26">
        <f>SUMIFS(Table1[SumHD_TJ],Table1[Region],$I$9,Table1[Group],A13)/1000*$C$5</f>
        <v>4.3115999999999988E-2</v>
      </c>
      <c r="J13" s="26">
        <f>SUMIFS(Table1[SumHD_TJ],Table1[Region],$J$9,Table1[Group],A13)/1000*$C$5</f>
        <v>1.4555999999999998E-2</v>
      </c>
      <c r="K13" s="26">
        <f>SUMIFS(Table1[SumHD_TJ],Table1[Region],$K$9,Table1[Group],A13)/1000*$C$5</f>
        <v>5.8817999999999995E-2</v>
      </c>
      <c r="L13" s="26">
        <f>SUMIFS(Table1[SumHD_TJ],Table1[Region],$L$9,Table1[Group],A13)/1000*$C$5</f>
        <v>2.0567999999999999E-2</v>
      </c>
      <c r="M13" s="26">
        <f>SUMIFS(Table1[SumHD_TJ],Table1[Region],$M$9,Table1[Group],A13)/1000*$C$5</f>
        <v>4.5786E-2</v>
      </c>
      <c r="N13">
        <f>SUMIFS(Table1[SumHD_TJ],Table1[Region],$N$9,Table1[Group],A13)/1000*$C$5</f>
        <v>2.0531999999999998E-2</v>
      </c>
      <c r="O13">
        <f>SUMIFS(Table1[SumHD_TJ],Table1[Region],$O$9,Table1[Group],A13)/1000*$C$5</f>
        <v>7.4741999999999989E-2</v>
      </c>
      <c r="P13">
        <f>SUMIFS(Table1[SumHD_TJ],Table1[Region],$P$9,Table1[Group],A13)/1000*$C$5</f>
        <v>8.5739999999999997E-2</v>
      </c>
      <c r="Q13">
        <f>SUMIFS(Table1[SumHD_TJ],Table1[Region],$Q$9,Table1[Group],A13)/1000*$C$5</f>
        <v>5.4011999999999998E-2</v>
      </c>
      <c r="R13">
        <f>SUMIFS(Table1[SumHD_TJ],Table1[Region],$R$9,Table1[Group],A13)/1000*$C$5</f>
        <v>0.16747800000000002</v>
      </c>
      <c r="S13">
        <f>SUMIFS(Table1[SumHD_TJ],Table1[Region],$S$9,Table1[Group],A13)/1000*$C$5</f>
        <v>0.10767</v>
      </c>
      <c r="T13">
        <f>SUMIFS(Table1[SumHD_TJ],Table1[Region],$T$9,Table1[Group],A13)/1000*$C$5</f>
        <v>0.13069199999999997</v>
      </c>
      <c r="U13">
        <f>SUMIFS(Table1[SumHD_TJ],Table1[Region],$U$9,Table1[Group],A13)/1000*$C$5</f>
        <v>2.6472000000000002E-2</v>
      </c>
      <c r="V13">
        <f>SUMIFS(Table1[SumHD_TJ],Table1[Region],$V$9,Table1[Group],A13)/1000*$C$5</f>
        <v>4.6061999999999992E-2</v>
      </c>
      <c r="W13">
        <f>SUMIFS(Table1[SumHD_TJ],Table1[Region],$W$9,Table1[Group],A13)/1000*$C$5</f>
        <v>7.3133999999999991E-2</v>
      </c>
      <c r="X13">
        <f>SUMIFS(Table1[SumHD_TJ],Table1[Region],$X$9,Table1[Group],A13)/1000*$C$5</f>
        <v>3.3671999999999994E-2</v>
      </c>
      <c r="Y13">
        <f>SUMIFS(Table1[SumHD_TJ],Table1[Region],$Y$9,Table1[Group],A13)/1000*$C$5</f>
        <v>6.222599999999999E-2</v>
      </c>
      <c r="Z13">
        <f>SUMIFS(Table1[SumHD_TJ],Table1[Region],$Z$9,Table1[Group],A13)/1000*$C$5</f>
        <v>2.7671999999999995E-2</v>
      </c>
      <c r="AA13">
        <f>SUMIFS(Table1[SumHD_TJ],Table1[Region],$AA$9,Table1[Group],A13)/1000*$C$5</f>
        <v>5.8968E-2</v>
      </c>
      <c r="AB13">
        <f>SUMIFS(Table1[SumHD_TJ],Table1[Region],$AB$9,Table1[Group],A13)/1000*$C$5</f>
        <v>2.8799999999999999E-2</v>
      </c>
      <c r="AC13">
        <f>SUMIFS(Table1[SumHD_TJ],Table1[Region],$AC$9,Table1[Group],A13)/1000*$C$5</f>
        <v>0.17214000000000002</v>
      </c>
      <c r="AD13">
        <f>SUMIFS(Table1[SumHD_TJ],Table1[Region],$AD$9,Table1[Group],A13)/1000*$C$5</f>
        <v>2.2673999999999996E-2</v>
      </c>
      <c r="AE13" s="26">
        <f t="shared" si="0"/>
        <v>1.5217860000000003</v>
      </c>
    </row>
    <row r="14" spans="1:31">
      <c r="C14" s="25"/>
      <c r="D14" s="26"/>
      <c r="E14" s="26"/>
      <c r="F14" s="26"/>
      <c r="G14" s="26"/>
      <c r="H14" s="26"/>
      <c r="I14" s="26"/>
      <c r="J14" s="26"/>
      <c r="K14" s="26"/>
      <c r="L14" s="26"/>
      <c r="M14" s="26"/>
    </row>
    <row r="15" spans="1:31" ht="15">
      <c r="C15" s="23" t="s">
        <v>993</v>
      </c>
    </row>
    <row r="16" spans="1:31" ht="15.75" thickBot="1">
      <c r="C16" s="24" t="s">
        <v>0</v>
      </c>
      <c r="D16" s="24" t="s">
        <v>460</v>
      </c>
      <c r="E16" s="24" t="s">
        <v>433</v>
      </c>
      <c r="F16" s="24" t="s">
        <v>434</v>
      </c>
      <c r="G16" s="24" t="s">
        <v>435</v>
      </c>
      <c r="H16" s="24" t="s">
        <v>436</v>
      </c>
      <c r="I16" s="24" t="s">
        <v>437</v>
      </c>
      <c r="J16" s="24" t="s">
        <v>438</v>
      </c>
      <c r="K16" s="24" t="s">
        <v>439</v>
      </c>
      <c r="L16" s="24" t="s">
        <v>440</v>
      </c>
      <c r="M16" s="24" t="s">
        <v>441</v>
      </c>
      <c r="N16" s="24" t="s">
        <v>442</v>
      </c>
      <c r="O16" s="24" t="s">
        <v>443</v>
      </c>
      <c r="P16" s="24" t="s">
        <v>444</v>
      </c>
      <c r="Q16" s="24" t="s">
        <v>445</v>
      </c>
      <c r="R16" s="24" t="s">
        <v>446</v>
      </c>
      <c r="S16" s="24" t="s">
        <v>447</v>
      </c>
      <c r="T16" s="24" t="s">
        <v>448</v>
      </c>
      <c r="U16" s="24" t="s">
        <v>449</v>
      </c>
      <c r="V16" s="24" t="s">
        <v>450</v>
      </c>
      <c r="W16" s="24" t="s">
        <v>451</v>
      </c>
      <c r="X16" s="24" t="s">
        <v>452</v>
      </c>
      <c r="Y16" s="24" t="s">
        <v>453</v>
      </c>
      <c r="Z16" s="24" t="s">
        <v>454</v>
      </c>
      <c r="AA16" s="24" t="s">
        <v>455</v>
      </c>
      <c r="AB16" s="24" t="s">
        <v>456</v>
      </c>
      <c r="AC16" s="24" t="s">
        <v>457</v>
      </c>
      <c r="AD16" s="24" t="s">
        <v>458</v>
      </c>
      <c r="AE16" s="27" t="s">
        <v>463</v>
      </c>
    </row>
    <row r="17" spans="1:31">
      <c r="A17">
        <v>0</v>
      </c>
      <c r="C17" s="25" t="s">
        <v>469</v>
      </c>
      <c r="D17" s="26">
        <f>SUMIFS(Table1[SumHD_TJ],Table1[Group],A17)/1000*(1-$C$5)</f>
        <v>12.755152000000002</v>
      </c>
      <c r="E17" s="26">
        <f>SUMIFS(Table1[SumHD_TJ],Table1[Region],$E$9,Table1[Group],A17)/1000*(1-$C$5)</f>
        <v>0</v>
      </c>
      <c r="F17" s="26">
        <f>SUMIFS(Table1[SumHD_TJ],Table1[Region],$F$9,Table1[Group],A17)/1000*(1-$C$5)</f>
        <v>8.396096</v>
      </c>
      <c r="G17" s="26">
        <f>SUMIFS(Table1[SumHD_TJ],Table1[Region],$G$9,Table1[Group],A17)/1000*(1-$C$5)</f>
        <v>0</v>
      </c>
      <c r="H17" s="26">
        <f>SUMIFS(Table1[SumHD_TJ],Table1[Region],$H$9,Table1[Group],A17)/1000*(1-$C$5)</f>
        <v>0</v>
      </c>
      <c r="I17" s="26">
        <f>SUMIFS(Table1[SumHD_TJ],Table1[Region],$I$9,Table1[Group],A17)/1000*(1-$C$5)</f>
        <v>0</v>
      </c>
      <c r="J17" s="26">
        <f>SUMIFS(Table1[SumHD_TJ],Table1[Region],$J$9,Table1[Group],A17)/1000*(1-$C$5)</f>
        <v>0</v>
      </c>
      <c r="K17" s="26">
        <f>SUMIFS(Table1[SumHD_TJ],Table1[Region],$K$9,Table1[Group],A17)/1000*(1-$C$5)</f>
        <v>0</v>
      </c>
      <c r="L17" s="26">
        <f>SUMIFS(Table1[SumHD_TJ],Table1[Region],$L$9,Table1[Group],A17)/1000*(1-$C$5)</f>
        <v>0</v>
      </c>
      <c r="M17" s="26">
        <f>SUMIFS(Table1[SumHD_TJ],Table1[Region],$M$9,Table1[Group],A17)/1000*(1-$C$5)</f>
        <v>0</v>
      </c>
      <c r="N17">
        <f>SUMIFS(Table1[SumHD_TJ],Table1[Region],$N$9,Table1[Group],A17)/1000*(1-$C$5)</f>
        <v>0</v>
      </c>
      <c r="O17">
        <f>SUMIFS(Table1[SumHD_TJ],Table1[Region],$O$9,Table1[Group],A17)/1000*(1-$C$5)</f>
        <v>0</v>
      </c>
      <c r="P17">
        <f>SUMIFS(Table1[SumHD_TJ],Table1[Region],$P$9,Table1[Group],A17)/1000*(1-$C$5)</f>
        <v>0</v>
      </c>
      <c r="Q17">
        <f>SUMIFS(Table1[SumHD_TJ],Table1[Region],$Q$9,Table1[Group],A17)/1000*(1-$C$5)</f>
        <v>0</v>
      </c>
      <c r="R17">
        <f>SUMIFS(Table1[SumHD_TJ],Table1[Region],$R$9,Table1[Group],A17)/1000*(1-$C$5)</f>
        <v>1.8364840000000002</v>
      </c>
      <c r="S17">
        <f>SUMIFS(Table1[SumHD_TJ],Table1[Region],$S$9,Table1[Group],A17)/1000*(1-$C$5)</f>
        <v>0</v>
      </c>
      <c r="T17">
        <f>SUMIFS(Table1[SumHD_TJ],Table1[Region],$T$9,Table1[Group],A17)/1000*(1-$C$5)</f>
        <v>0.93495200000000001</v>
      </c>
      <c r="U17">
        <f>SUMIFS(Table1[SumHD_TJ],Table1[Region],$U$9,Table1[Group],A17)/1000*(1-$C$5)</f>
        <v>0</v>
      </c>
      <c r="V17">
        <f>SUMIFS(Table1[SumHD_TJ],Table1[Region],$V$9,Table1[Group],A17)/1000*(1-$C$5)</f>
        <v>0.554616</v>
      </c>
      <c r="W17">
        <f>SUMIFS(Table1[SumHD_TJ],Table1[Region],$W$9,Table1[Group],A17)/1000*(1-$C$5)</f>
        <v>1.033004</v>
      </c>
      <c r="X17">
        <f>SUMIFS(Table1[SumHD_TJ],Table1[Region],$X$9,Table1[Group],A17)/1000*(1-$C$5)</f>
        <v>0</v>
      </c>
      <c r="Y17">
        <f>SUMIFS(Table1[SumHD_TJ],Table1[Region],$Y$9,Table1[Group],A17)/1000*(1-$C$5)</f>
        <v>0</v>
      </c>
      <c r="Z17">
        <f>SUMIFS(Table1[SumHD_TJ],Table1[Region],$Z$9,Table1[Group],A17)/1000*(1-$C$5)</f>
        <v>0</v>
      </c>
      <c r="AA17">
        <f>SUMIFS(Table1[SumHD_TJ],Table1[Region],$AA$9,Table1[Group],A17)/1000*(1-$C$5)</f>
        <v>0</v>
      </c>
      <c r="AB17">
        <f>SUMIFS(Table1[SumHD_TJ],Table1[Region],$AB$9,Table1[Group],A17)/1000*(1-$C$5)</f>
        <v>0</v>
      </c>
      <c r="AC17">
        <f>SUMIFS(Table1[SumHD_TJ],Table1[Region],$AC$9,Table1[Group],A17)/1000*(1-$C$5)</f>
        <v>0</v>
      </c>
      <c r="AD17">
        <f>SUMIFS(Table1[SumHD_TJ],Table1[Region],$AD$9,Table1[Group],A17)/1000*(1-$C$5)</f>
        <v>0</v>
      </c>
      <c r="AE17" s="26">
        <f>D17</f>
        <v>12.755152000000002</v>
      </c>
    </row>
    <row r="18" spans="1:31">
      <c r="A18">
        <v>1</v>
      </c>
      <c r="C18" s="25" t="s">
        <v>470</v>
      </c>
      <c r="D18" s="26">
        <f>SUMIFS(Table1[SumHD_TJ],Table1[Group],A18)/1000*(1-$C$5)</f>
        <v>9.6211239999999982</v>
      </c>
      <c r="E18" s="26">
        <f>SUMIFS(Table1[SumHD_TJ],Table1[Region],$E$9,Table1[Group],A18)/1000*(1-$C$5)</f>
        <v>0</v>
      </c>
      <c r="F18" s="26">
        <f>SUMIFS(Table1[SumHD_TJ],Table1[Region],$F$9,Table1[Group],A18)/1000*(1-$C$5)</f>
        <v>1.123756</v>
      </c>
      <c r="G18" s="26">
        <f>SUMIFS(Table1[SumHD_TJ],Table1[Region],$G$9,Table1[Group],A18)/1000*(1-$C$5)</f>
        <v>1.0677040000000002</v>
      </c>
      <c r="H18" s="26">
        <f>SUMIFS(Table1[SumHD_TJ],Table1[Region],$H$9,Table1[Group],A18)/1000*(1-$C$5)</f>
        <v>0.52382399999999996</v>
      </c>
      <c r="I18" s="26">
        <f>SUMIFS(Table1[SumHD_TJ],Table1[Region],$I$9,Table1[Group],A18)/1000*(1-$C$5)</f>
        <v>0.29715200000000003</v>
      </c>
      <c r="J18" s="26">
        <f>SUMIFS(Table1[SumHD_TJ],Table1[Region],$J$9,Table1[Group],A18)/1000*(1-$C$5)</f>
        <v>0.166412</v>
      </c>
      <c r="K18" s="26">
        <f>SUMIFS(Table1[SumHD_TJ],Table1[Region],$K$9,Table1[Group],A18)/1000*(1-$C$5)</f>
        <v>0.64624000000000015</v>
      </c>
      <c r="L18" s="26">
        <f>SUMIFS(Table1[SumHD_TJ],Table1[Region],$L$9,Table1[Group],A18)/1000*(1-$C$5)</f>
        <v>0.73412000000000011</v>
      </c>
      <c r="M18" s="26">
        <f>SUMIFS(Table1[SumHD_TJ],Table1[Region],$M$9,Table1[Group],A18)/1000*(1-$C$5)</f>
        <v>0.29588000000000003</v>
      </c>
      <c r="N18">
        <f>SUMIFS(Table1[SumHD_TJ],Table1[Region],$N$9,Table1[Group],A18)/1000*(1-$C$5)</f>
        <v>0.20218800000000001</v>
      </c>
      <c r="O18">
        <f>SUMIFS(Table1[SumHD_TJ],Table1[Region],$O$9,Table1[Group],A18)/1000*(1-$C$5)</f>
        <v>0.51423999999999992</v>
      </c>
      <c r="P18">
        <f>SUMIFS(Table1[SumHD_TJ],Table1[Region],$P$9,Table1[Group],A18)/1000*(1-$C$5)</f>
        <v>0.47094400000000003</v>
      </c>
      <c r="Q18">
        <f>SUMIFS(Table1[SumHD_TJ],Table1[Region],$Q$9,Table1[Group],A18)/1000*(1-$C$5)</f>
        <v>0.38620800000000005</v>
      </c>
      <c r="R18">
        <f>SUMIFS(Table1[SumHD_TJ],Table1[Region],$R$9,Table1[Group],A18)/1000*(1-$C$5)</f>
        <v>0.67069199999999995</v>
      </c>
      <c r="S18">
        <f>SUMIFS(Table1[SumHD_TJ],Table1[Region],$S$9,Table1[Group],A18)/1000*(1-$C$5)</f>
        <v>0</v>
      </c>
      <c r="T18">
        <f>SUMIFS(Table1[SumHD_TJ],Table1[Region],$T$9,Table1[Group],A18)/1000*(1-$C$5)</f>
        <v>2.1299999999999999E-2</v>
      </c>
      <c r="U18">
        <f>SUMIFS(Table1[SumHD_TJ],Table1[Region],$U$9,Table1[Group],A18)/1000*(1-$C$5)</f>
        <v>0.46490400000000004</v>
      </c>
      <c r="V18">
        <f>SUMIFS(Table1[SumHD_TJ],Table1[Region],$V$9,Table1[Group],A18)/1000*(1-$C$5)</f>
        <v>0.12686399999999998</v>
      </c>
      <c r="W18">
        <f>SUMIFS(Table1[SumHD_TJ],Table1[Region],$W$9,Table1[Group],A18)/1000*(1-$C$5)</f>
        <v>0.12826399999999999</v>
      </c>
      <c r="X18">
        <f>SUMIFS(Table1[SumHD_TJ],Table1[Region],$X$9,Table1[Group],A18)/1000*(1-$C$5)</f>
        <v>8.4820000000000007E-2</v>
      </c>
      <c r="Y18">
        <f>SUMIFS(Table1[SumHD_TJ],Table1[Region],$Y$9,Table1[Group],A18)/1000*(1-$C$5)</f>
        <v>0.23490000000000003</v>
      </c>
      <c r="Z18">
        <f>SUMIFS(Table1[SumHD_TJ],Table1[Region],$Z$9,Table1[Group],A18)/1000*(1-$C$5)</f>
        <v>0.38877200000000001</v>
      </c>
      <c r="AA18">
        <f>SUMIFS(Table1[SumHD_TJ],Table1[Region],$AA$9,Table1[Group],A18)/1000*(1-$C$5)</f>
        <v>0.30846000000000001</v>
      </c>
      <c r="AB18">
        <f>SUMIFS(Table1[SumHD_TJ],Table1[Region],$AB$9,Table1[Group],A18)/1000*(1-$C$5)</f>
        <v>0.20333999999999999</v>
      </c>
      <c r="AC18">
        <f>SUMIFS(Table1[SumHD_TJ],Table1[Region],$AC$9,Table1[Group],A18)/1000*(1-$C$5)</f>
        <v>0.46395599999999998</v>
      </c>
      <c r="AD18">
        <f>SUMIFS(Table1[SumHD_TJ],Table1[Region],$AD$9,Table1[Group],A18)/1000*(1-$C$5)</f>
        <v>9.6183999999999992E-2</v>
      </c>
      <c r="AE18" s="26">
        <f t="shared" ref="AE18:AE20" si="1">D18</f>
        <v>9.6211239999999982</v>
      </c>
    </row>
    <row r="19" spans="1:31">
      <c r="A19">
        <v>2</v>
      </c>
      <c r="C19" s="25" t="s">
        <v>471</v>
      </c>
      <c r="D19" s="26">
        <f>SUMIFS(Table1[SumHD_TJ],Table1[Group],A19)/1000*(1-$C$5)</f>
        <v>4.1165639999999994</v>
      </c>
      <c r="E19" s="26">
        <f>SUMIFS(Table1[SumHD_TJ],Table1[Region],$E$9,Table1[Group],A19)/1000*(1-$C$5)</f>
        <v>0.22434400000000002</v>
      </c>
      <c r="F19" s="26">
        <f>SUMIFS(Table1[SumHD_TJ],Table1[Region],$F$9,Table1[Group],A19)/1000*(1-$C$5)</f>
        <v>0.312884</v>
      </c>
      <c r="G19" s="26">
        <f>SUMIFS(Table1[SumHD_TJ],Table1[Region],$G$9,Table1[Group],A19)/1000*(1-$C$5)</f>
        <v>0.30175200000000002</v>
      </c>
      <c r="H19" s="26">
        <f>SUMIFS(Table1[SumHD_TJ],Table1[Region],$H$9,Table1[Group],A19)/1000*(1-$C$5)</f>
        <v>5.7504E-2</v>
      </c>
      <c r="I19" s="26">
        <f>SUMIFS(Table1[SumHD_TJ],Table1[Region],$I$9,Table1[Group],A19)/1000*(1-$C$5)</f>
        <v>1.6648E-2</v>
      </c>
      <c r="J19" s="26">
        <f>SUMIFS(Table1[SumHD_TJ],Table1[Region],$J$9,Table1[Group],A19)/1000*(1-$C$5)</f>
        <v>3.2180000000000007E-2</v>
      </c>
      <c r="K19" s="26">
        <f>SUMIFS(Table1[SumHD_TJ],Table1[Region],$K$9,Table1[Group],A19)/1000*(1-$C$5)</f>
        <v>2.5527999999999995E-2</v>
      </c>
      <c r="L19" s="26">
        <f>SUMIFS(Table1[SumHD_TJ],Table1[Region],$L$9,Table1[Group],A19)/1000*(1-$C$5)</f>
        <v>0.57198799999999994</v>
      </c>
      <c r="M19" s="26">
        <f>SUMIFS(Table1[SumHD_TJ],Table1[Region],$M$9,Table1[Group],A19)/1000*(1-$C$5)</f>
        <v>8.3244000000000012E-2</v>
      </c>
      <c r="N19">
        <f>SUMIFS(Table1[SumHD_TJ],Table1[Region],$N$9,Table1[Group],A19)/1000*(1-$C$5)</f>
        <v>0</v>
      </c>
      <c r="O19">
        <f>SUMIFS(Table1[SumHD_TJ],Table1[Region],$O$9,Table1[Group],A19)/1000*(1-$C$5)</f>
        <v>0.10367200000000001</v>
      </c>
      <c r="P19">
        <f>SUMIFS(Table1[SumHD_TJ],Table1[Region],$P$9,Table1[Group],A19)/1000*(1-$C$5)</f>
        <v>0.26766799999999996</v>
      </c>
      <c r="Q19">
        <f>SUMIFS(Table1[SumHD_TJ],Table1[Region],$Q$9,Table1[Group],A19)/1000*(1-$C$5)</f>
        <v>4.7128000000000003E-2</v>
      </c>
      <c r="R19">
        <f>SUMIFS(Table1[SumHD_TJ],Table1[Region],$R$9,Table1[Group],A19)/1000*(1-$C$5)</f>
        <v>0.44575199999999998</v>
      </c>
      <c r="S19">
        <f>SUMIFS(Table1[SumHD_TJ],Table1[Region],$S$9,Table1[Group],A19)/1000*(1-$C$5)</f>
        <v>0.36031600000000008</v>
      </c>
      <c r="T19">
        <f>SUMIFS(Table1[SumHD_TJ],Table1[Region],$T$9,Table1[Group],A19)/1000*(1-$C$5)</f>
        <v>0.20916000000000007</v>
      </c>
      <c r="U19">
        <f>SUMIFS(Table1[SumHD_TJ],Table1[Region],$U$9,Table1[Group],A19)/1000*(1-$C$5)</f>
        <v>0.10593200000000001</v>
      </c>
      <c r="V19">
        <f>SUMIFS(Table1[SumHD_TJ],Table1[Region],$V$9,Table1[Group],A19)/1000*(1-$C$5)</f>
        <v>0.124056</v>
      </c>
      <c r="W19">
        <f>SUMIFS(Table1[SumHD_TJ],Table1[Region],$W$9,Table1[Group],A19)/1000*(1-$C$5)</f>
        <v>0.25581199999999998</v>
      </c>
      <c r="X19">
        <f>SUMIFS(Table1[SumHD_TJ],Table1[Region],$X$9,Table1[Group],A19)/1000*(1-$C$5)</f>
        <v>1.5688000000000001E-2</v>
      </c>
      <c r="Y19">
        <f>SUMIFS(Table1[SumHD_TJ],Table1[Region],$Y$9,Table1[Group],A19)/1000*(1-$C$5)</f>
        <v>0.19816</v>
      </c>
      <c r="Z19">
        <f>SUMIFS(Table1[SumHD_TJ],Table1[Region],$Z$9,Table1[Group],A19)/1000*(1-$C$5)</f>
        <v>4.0240000000000005E-2</v>
      </c>
      <c r="AA19">
        <f>SUMIFS(Table1[SumHD_TJ],Table1[Region],$AA$9,Table1[Group],A19)/1000*(1-$C$5)</f>
        <v>4.8596E-2</v>
      </c>
      <c r="AB19">
        <f>SUMIFS(Table1[SumHD_TJ],Table1[Region],$AB$9,Table1[Group],A19)/1000*(1-$C$5)</f>
        <v>8.4856000000000001E-2</v>
      </c>
      <c r="AC19">
        <f>SUMIFS(Table1[SumHD_TJ],Table1[Region],$AC$9,Table1[Group],A19)/1000*(1-$C$5)</f>
        <v>4.9563999999999997E-2</v>
      </c>
      <c r="AD19">
        <f>SUMIFS(Table1[SumHD_TJ],Table1[Region],$AD$9,Table1[Group],A19)/1000*(1-$C$5)</f>
        <v>0.13389200000000001</v>
      </c>
      <c r="AE19" s="26">
        <f t="shared" si="1"/>
        <v>4.1165639999999994</v>
      </c>
    </row>
    <row r="20" spans="1:31">
      <c r="A20">
        <v>3</v>
      </c>
      <c r="C20" s="25" t="s">
        <v>472</v>
      </c>
      <c r="D20" s="26">
        <f>SUMIFS(Table1[SumHD_TJ],Table1[Group],A20)/1000*(1-$C$5)</f>
        <v>1.0145240000000004</v>
      </c>
      <c r="E20" s="26">
        <f>SUMIFS(Table1[SumHD_TJ],Table1[Region],$E$9,Table1[Group],A20)/1000*(1-$C$5)</f>
        <v>3.0972E-2</v>
      </c>
      <c r="F20" s="26">
        <f>SUMIFS(Table1[SumHD_TJ],Table1[Region],$F$9,Table1[Group],A20)/1000*(1-$C$5)</f>
        <v>5.0560000000000006E-3</v>
      </c>
      <c r="G20" s="26">
        <f>SUMIFS(Table1[SumHD_TJ],Table1[Region],$G$9,Table1[Group],A20)/1000*(1-$C$5)</f>
        <v>4.0608000000000012E-2</v>
      </c>
      <c r="H20" s="26">
        <f>SUMIFS(Table1[SumHD_TJ],Table1[Region],$H$9,Table1[Group],A20)/1000*(1-$C$5)</f>
        <v>2.0868000000000001E-2</v>
      </c>
      <c r="I20" s="26">
        <f>SUMIFS(Table1[SumHD_TJ],Table1[Region],$I$9,Table1[Group],A20)/1000*(1-$C$5)</f>
        <v>2.8743999999999992E-2</v>
      </c>
      <c r="J20" s="26">
        <f>SUMIFS(Table1[SumHD_TJ],Table1[Region],$J$9,Table1[Group],A20)/1000*(1-$C$5)</f>
        <v>9.7039999999999991E-3</v>
      </c>
      <c r="K20" s="26">
        <f>SUMIFS(Table1[SumHD_TJ],Table1[Region],$K$9,Table1[Group],A20)/1000*(1-$C$5)</f>
        <v>3.9211999999999997E-2</v>
      </c>
      <c r="L20" s="26">
        <f>SUMIFS(Table1[SumHD_TJ],Table1[Region],$L$9,Table1[Group],A20)/1000*(1-$C$5)</f>
        <v>1.3712E-2</v>
      </c>
      <c r="M20" s="26">
        <f>SUMIFS(Table1[SumHD_TJ],Table1[Region],$M$9,Table1[Group],A20)/1000*(1-$C$5)</f>
        <v>3.0524000000000003E-2</v>
      </c>
      <c r="N20">
        <f>SUMIFS(Table1[SumHD_TJ],Table1[Region],$N$9,Table1[Group],A20)/1000*(1-$C$5)</f>
        <v>1.3688000000000001E-2</v>
      </c>
      <c r="O20">
        <f>SUMIFS(Table1[SumHD_TJ],Table1[Region],$O$9,Table1[Group],A20)/1000*(1-$C$5)</f>
        <v>4.9827999999999997E-2</v>
      </c>
      <c r="P20">
        <f>SUMIFS(Table1[SumHD_TJ],Table1[Region],$P$9,Table1[Group],A20)/1000*(1-$C$5)</f>
        <v>5.7160000000000002E-2</v>
      </c>
      <c r="Q20">
        <f>SUMIFS(Table1[SumHD_TJ],Table1[Region],$Q$9,Table1[Group],A20)/1000*(1-$C$5)</f>
        <v>3.6008000000000005E-2</v>
      </c>
      <c r="R20">
        <f>SUMIFS(Table1[SumHD_TJ],Table1[Region],$R$9,Table1[Group],A20)/1000*(1-$C$5)</f>
        <v>0.11165200000000003</v>
      </c>
      <c r="S20">
        <f>SUMIFS(Table1[SumHD_TJ],Table1[Region],$S$9,Table1[Group],A20)/1000*(1-$C$5)</f>
        <v>7.1779999999999997E-2</v>
      </c>
      <c r="T20">
        <f>SUMIFS(Table1[SumHD_TJ],Table1[Region],$T$9,Table1[Group],A20)/1000*(1-$C$5)</f>
        <v>8.7127999999999983E-2</v>
      </c>
      <c r="U20">
        <f>SUMIFS(Table1[SumHD_TJ],Table1[Region],$U$9,Table1[Group],A20)/1000*(1-$C$5)</f>
        <v>1.7648000000000004E-2</v>
      </c>
      <c r="V20">
        <f>SUMIFS(Table1[SumHD_TJ],Table1[Region],$V$9,Table1[Group],A20)/1000*(1-$C$5)</f>
        <v>3.0707999999999999E-2</v>
      </c>
      <c r="W20">
        <f>SUMIFS(Table1[SumHD_TJ],Table1[Region],$W$9,Table1[Group],A20)/1000*(1-$C$5)</f>
        <v>4.8755999999999994E-2</v>
      </c>
      <c r="X20">
        <f>SUMIFS(Table1[SumHD_TJ],Table1[Region],$X$9,Table1[Group],A20)/1000*(1-$C$5)</f>
        <v>2.2447999999999999E-2</v>
      </c>
      <c r="Y20">
        <f>SUMIFS(Table1[SumHD_TJ],Table1[Region],$Y$9,Table1[Group],A20)/1000*(1-$C$5)</f>
        <v>4.1483999999999993E-2</v>
      </c>
      <c r="Z20">
        <f>SUMIFS(Table1[SumHD_TJ],Table1[Region],$Z$9,Table1[Group],A20)/1000*(1-$C$5)</f>
        <v>1.8447999999999999E-2</v>
      </c>
      <c r="AA20">
        <f>SUMIFS(Table1[SumHD_TJ],Table1[Region],$AA$9,Table1[Group],A20)/1000*(1-$C$5)</f>
        <v>3.9312000000000007E-2</v>
      </c>
      <c r="AB20">
        <f>SUMIFS(Table1[SumHD_TJ],Table1[Region],$AB$9,Table1[Group],A20)/1000*(1-$C$5)</f>
        <v>1.9200000000000002E-2</v>
      </c>
      <c r="AC20">
        <f>SUMIFS(Table1[SumHD_TJ],Table1[Region],$AC$9,Table1[Group],A20)/1000*(1-$C$5)</f>
        <v>0.11476000000000003</v>
      </c>
      <c r="AD20">
        <f>SUMIFS(Table1[SumHD_TJ],Table1[Region],$AD$9,Table1[Group],A20)/1000*(1-$C$5)</f>
        <v>1.5115999999999999E-2</v>
      </c>
      <c r="AE20" s="26">
        <f t="shared" si="1"/>
        <v>1.0145240000000004</v>
      </c>
    </row>
    <row r="22" spans="1:31" ht="15">
      <c r="C22" s="23" t="s">
        <v>461</v>
      </c>
    </row>
    <row r="23" spans="1:31" ht="15.75" thickBot="1">
      <c r="C23" s="24" t="s">
        <v>0</v>
      </c>
      <c r="D23" s="24" t="s">
        <v>460</v>
      </c>
      <c r="E23" s="24" t="s">
        <v>433</v>
      </c>
      <c r="F23" s="24" t="s">
        <v>434</v>
      </c>
      <c r="G23" s="24" t="s">
        <v>435</v>
      </c>
      <c r="H23" s="24" t="s">
        <v>436</v>
      </c>
      <c r="I23" s="24" t="s">
        <v>437</v>
      </c>
      <c r="J23" s="24" t="s">
        <v>438</v>
      </c>
      <c r="K23" s="24" t="s">
        <v>439</v>
      </c>
      <c r="L23" s="24" t="s">
        <v>440</v>
      </c>
      <c r="M23" s="24" t="s">
        <v>441</v>
      </c>
      <c r="N23" s="24" t="s">
        <v>442</v>
      </c>
      <c r="O23" s="24" t="s">
        <v>443</v>
      </c>
      <c r="P23" s="24" t="s">
        <v>444</v>
      </c>
      <c r="Q23" s="24" t="s">
        <v>445</v>
      </c>
      <c r="R23" s="24" t="s">
        <v>446</v>
      </c>
      <c r="S23" s="24" t="s">
        <v>447</v>
      </c>
      <c r="T23" s="24" t="s">
        <v>448</v>
      </c>
      <c r="U23" s="24" t="s">
        <v>449</v>
      </c>
      <c r="V23" s="24" t="s">
        <v>450</v>
      </c>
      <c r="W23" s="24" t="s">
        <v>451</v>
      </c>
      <c r="X23" s="24" t="s">
        <v>452</v>
      </c>
      <c r="Y23" s="24" t="s">
        <v>453</v>
      </c>
      <c r="Z23" s="24" t="s">
        <v>454</v>
      </c>
      <c r="AA23" s="24" t="s">
        <v>455</v>
      </c>
      <c r="AB23" s="24" t="s">
        <v>456</v>
      </c>
      <c r="AC23" s="24" t="s">
        <v>457</v>
      </c>
      <c r="AD23" s="24" t="s">
        <v>458</v>
      </c>
      <c r="AE23" s="27" t="s">
        <v>463</v>
      </c>
    </row>
    <row r="24" spans="1:31">
      <c r="A24">
        <v>0</v>
      </c>
      <c r="C24" s="25" t="s">
        <v>465</v>
      </c>
      <c r="D24" s="26" cm="1">
        <f t="array" ref="D24">IFERROR(SUMPRODUCT((Table1[Group]=A24)*(Table1[Avg_DCCH_50percDH])*(Table1[SumHD_TJ]/((D10+D17)*1000))),0)</f>
        <v>3.0407225378419636</v>
      </c>
      <c r="E24" s="26" cm="1">
        <f t="array" ref="E24">IFERROR(SUMPRODUCT((Table1[Region]=E$23)*(Table1[Group]=$A24)*(Table1[Avg_DCCH_50percDH])*(Table1[SumHD_TJ]/((E10+E17)*1000))),0)</f>
        <v>0</v>
      </c>
      <c r="F24" s="26" cm="1">
        <f t="array" ref="F24">IFERROR(SUMPRODUCT((Table1[Region]=F$23)*(Table1[Group]=$A24)*(Table1[Avg_DCCH_50percDH])*(Table1[SumHD_TJ]/((F10+F17)*1000))),0)</f>
        <v>3.13</v>
      </c>
      <c r="G24" s="26" cm="1">
        <f t="array" ref="G24">IFERROR(SUMPRODUCT((Table1[Region]=G$23)*(Table1[Group]=$A24)*(Table1[Avg_DCCH_50percDH])*(Table1[SumHD_TJ]/((G10+G17)*1000))),0)</f>
        <v>0</v>
      </c>
      <c r="H24" s="26" cm="1">
        <f t="array" ref="H24">IFERROR(SUMPRODUCT((Table1[Region]=H$23)*(Table1[Group]=$A24)*(Table1[Avg_DCCH_50percDH])*(Table1[SumHD_TJ]/((H10+H17)*1000))),0)</f>
        <v>0</v>
      </c>
      <c r="I24" s="26" cm="1">
        <f t="array" ref="I24">IFERROR(SUMPRODUCT((Table1[Region]=I$23)*(Table1[Group]=$A24)*(Table1[Avg_DCCH_50percDH])*(Table1[SumHD_TJ]/((I10+I17)*1000))),0)</f>
        <v>0</v>
      </c>
      <c r="J24" s="26" cm="1">
        <f t="array" ref="J24">IFERROR(SUMPRODUCT((Table1[Region]=J$23)*(Table1[Group]=$A24)*(Table1[Avg_DCCH_50percDH])*(Table1[SumHD_TJ]/((J10+J17)*1000))),0)</f>
        <v>0</v>
      </c>
      <c r="K24" s="26" cm="1">
        <f t="array" ref="K24">IFERROR(SUMPRODUCT((Table1[Region]=K$23)*(Table1[Group]=$A24)*(Table1[Avg_DCCH_50percDH])*(Table1[SumHD_TJ]/((K10+K17)*1000))),0)</f>
        <v>0</v>
      </c>
      <c r="L24" s="26" cm="1">
        <f t="array" ref="L24">IFERROR(SUMPRODUCT((Table1[Region]=L$23)*(Table1[Group]=$A24)*(Table1[Avg_DCCH_50percDH])*(Table1[SumHD_TJ]/((L10+L17)*1000))),0)</f>
        <v>0</v>
      </c>
      <c r="M24" s="26" cm="1">
        <f t="array" ref="M24">IFERROR(SUMPRODUCT((Table1[Region]=M$23)*(Table1[Group]=$A24)*(Table1[Avg_DCCH_50percDH])*(Table1[SumHD_TJ]/((M10+M17)*1000))),0)</f>
        <v>0</v>
      </c>
      <c r="N24" s="26" cm="1">
        <f t="array" ref="N24">IFERROR(SUMPRODUCT((Table1[Region]=N$23)*(Table1[Group]=$A24)*(Table1[Avg_DCCH_50percDH])*(Table1[SumHD_TJ]/((N10+N17)*1000))),0)</f>
        <v>0</v>
      </c>
      <c r="O24" s="26" cm="1">
        <f t="array" ref="O24">IFERROR(SUMPRODUCT((Table1[Region]=O$23)*(Table1[Group]=$A24)*(Table1[Avg_DCCH_50percDH])*(Table1[SumHD_TJ]/((O10+O17)*1000))),0)</f>
        <v>0</v>
      </c>
      <c r="P24" s="26" cm="1">
        <f t="array" ref="P24">IFERROR(SUMPRODUCT((Table1[Region]=P$23)*(Table1[Group]=$A24)*(Table1[Avg_DCCH_50percDH])*(Table1[SumHD_TJ]/((P10+P17)*1000))),0)</f>
        <v>0</v>
      </c>
      <c r="Q24" s="26" cm="1">
        <f t="array" ref="Q24">IFERROR(SUMPRODUCT((Table1[Region]=Q$23)*(Table1[Group]=$A24)*(Table1[Avg_DCCH_50percDH])*(Table1[SumHD_TJ]/((Q10+Q17)*1000))),0)</f>
        <v>0</v>
      </c>
      <c r="R24" s="26" cm="1">
        <f t="array" ref="R24">IFERROR(SUMPRODUCT((Table1[Region]=R$23)*(Table1[Group]=$A24)*(Table1[Avg_DCCH_50percDH])*(Table1[SumHD_TJ]/((R10+R17)*1000))),0)</f>
        <v>2.94</v>
      </c>
      <c r="S24" s="26" cm="1">
        <f t="array" ref="S24">IFERROR(SUMPRODUCT((Table1[Region]=S$23)*(Table1[Group]=$A24)*(Table1[Avg_DCCH_50percDH])*(Table1[SumHD_TJ]/((S10+S17)*1000))),0)</f>
        <v>0</v>
      </c>
      <c r="T24" s="26" cm="1">
        <f t="array" ref="T24">IFERROR(SUMPRODUCT((Table1[Region]=T$23)*(Table1[Group]=$A24)*(Table1[Avg_DCCH_50percDH])*(Table1[SumHD_TJ]/((T10+T17)*1000))),0)</f>
        <v>3.23</v>
      </c>
      <c r="U24" s="26" cm="1">
        <f t="array" ref="U24">IFERROR(SUMPRODUCT((Table1[Region]=U$23)*(Table1[Group]=$A24)*(Table1[Avg_DCCH_50percDH])*(Table1[SumHD_TJ]/((U10+U17)*1000))),0)</f>
        <v>0</v>
      </c>
      <c r="V24" s="26" cm="1">
        <f t="array" ref="V24">IFERROR(SUMPRODUCT((Table1[Region]=V$23)*(Table1[Group]=$A24)*(Table1[Avg_DCCH_50percDH])*(Table1[SumHD_TJ]/((V10+V17)*1000))),0)</f>
        <v>2.4500000000000002</v>
      </c>
      <c r="W24" s="26" cm="1">
        <f t="array" ref="W24">IFERROR(SUMPRODUCT((Table1[Region]=W$23)*(Table1[Group]=$A24)*(Table1[Avg_DCCH_50percDH])*(Table1[SumHD_TJ]/((W10+W17)*1000))),0)</f>
        <v>2.64</v>
      </c>
      <c r="X24" s="26" cm="1">
        <f t="array" ref="X24">IFERROR(SUMPRODUCT((Table1[Region]=X$23)*(Table1[Group]=$A24)*(Table1[Avg_DCCH_50percDH])*(Table1[SumHD_TJ]/((X10+X17)*1000))),0)</f>
        <v>0</v>
      </c>
      <c r="Y24" s="26" cm="1">
        <f t="array" ref="Y24">IFERROR(SUMPRODUCT((Table1[Region]=Y$23)*(Table1[Group]=$A24)*(Table1[Avg_DCCH_50percDH])*(Table1[SumHD_TJ]/((Y10+Y17)*1000))),0)</f>
        <v>0</v>
      </c>
      <c r="Z24" s="26" cm="1">
        <f t="array" ref="Z24">IFERROR(SUMPRODUCT((Table1[Region]=Z$23)*(Table1[Group]=$A24)*(Table1[Avg_DCCH_50percDH])*(Table1[SumHD_TJ]/((Z10+Z17)*1000))),0)</f>
        <v>0</v>
      </c>
      <c r="AA24" s="26" cm="1">
        <f t="array" ref="AA24">IFERROR(SUMPRODUCT((Table1[Region]=AA$23)*(Table1[Group]=$A24)*(Table1[Avg_DCCH_50percDH])*(Table1[SumHD_TJ]/((AA10+AA17)*1000))),0)</f>
        <v>0</v>
      </c>
      <c r="AB24" s="26" cm="1">
        <f t="array" ref="AB24">IFERROR(SUMPRODUCT((Table1[Region]=AB$23)*(Table1[Group]=$A24)*(Table1[Avg_DCCH_50percDH])*(Table1[SumHD_TJ]/((AB10+AB17)*1000))),0)</f>
        <v>0</v>
      </c>
      <c r="AC24" s="26" cm="1">
        <f t="array" ref="AC24">IFERROR(SUMPRODUCT((Table1[Region]=AC$23)*(Table1[Group]=$A24)*(Table1[Avg_DCCH_50percDH])*(Table1[SumHD_TJ]/((AC10+AC17)*1000))),0)</f>
        <v>0</v>
      </c>
      <c r="AD24" s="26" cm="1">
        <f t="array" ref="AD24">IFERROR(SUMPRODUCT((Table1[Region]=AD$23)*(Table1[Group]=$A24)*(Table1[Avg_DCCH_50percDH])*(Table1[SumHD_TJ]/((AD10+AD17)*1000))),0)</f>
        <v>0</v>
      </c>
      <c r="AE24" s="26">
        <f>D24</f>
        <v>3.0407225378419636</v>
      </c>
    </row>
    <row r="25" spans="1:31">
      <c r="A25">
        <v>1</v>
      </c>
      <c r="C25" s="25" t="s">
        <v>466</v>
      </c>
      <c r="D25" s="26" cm="1">
        <f t="array" ref="D25">IFERROR(SUMPRODUCT((Table1[Group]=A25)*(Table1[Avg_DCCH_50percDH])*(Table1[SumHD_TJ]/((D11+D18)*1000))),0)</f>
        <v>3.2309865999024647</v>
      </c>
      <c r="E25" s="26" cm="1">
        <f t="array" ref="E25">IFERROR(SUMPRODUCT((Table1[Region]=E$23)*(Table1[Group]=$A25)*(Table1[Avg_DCCH_50percDH])*(Table1[SumHD_TJ]/((E11+E18)*1000))),0)</f>
        <v>0</v>
      </c>
      <c r="F25" s="26" cm="1">
        <f t="array" ref="F25">IFERROR(SUMPRODUCT((Table1[Region]=F$23)*(Table1[Group]=$A25)*(Table1[Avg_DCCH_50percDH])*(Table1[SumHD_TJ]/((F11+F18)*1000))),0)</f>
        <v>4.3617632297402631</v>
      </c>
      <c r="G25" s="26" cm="1">
        <f t="array" ref="G25">IFERROR(SUMPRODUCT((Table1[Region]=G$23)*(Table1[Group]=$A25)*(Table1[Avg_DCCH_50percDH])*(Table1[SumHD_TJ]/((G11+G18)*1000))),0)</f>
        <v>2.4503708143830121</v>
      </c>
      <c r="H25" s="26" cm="1">
        <f t="array" ref="H25">IFERROR(SUMPRODUCT((Table1[Region]=H$23)*(Table1[Group]=$A25)*(Table1[Avg_DCCH_50percDH])*(Table1[SumHD_TJ]/((H11+H18)*1000))),0)</f>
        <v>2.5445523687345375</v>
      </c>
      <c r="I25" s="26" cm="1">
        <f t="array" ref="I25">IFERROR(SUMPRODUCT((Table1[Region]=I$23)*(Table1[Group]=$A25)*(Table1[Avg_DCCH_50percDH])*(Table1[SumHD_TJ]/((I11+I18)*1000))),0)</f>
        <v>2.5751231692870986</v>
      </c>
      <c r="J25" s="26" cm="1">
        <f t="array" ref="J25">IFERROR(SUMPRODUCT((Table1[Region]=J$23)*(Table1[Group]=$A25)*(Table1[Avg_DCCH_50percDH])*(Table1[SumHD_TJ]/((J11+J18)*1000))),0)</f>
        <v>3.3725810638655869</v>
      </c>
      <c r="K25" s="26" cm="1">
        <f t="array" ref="K25">IFERROR(SUMPRODUCT((Table1[Region]=K$23)*(Table1[Group]=$A25)*(Table1[Avg_DCCH_50percDH])*(Table1[SumHD_TJ]/((K11+K18)*1000))),0)</f>
        <v>2.7560777420153499</v>
      </c>
      <c r="L25" s="26" cm="1">
        <f t="array" ref="L25">IFERROR(SUMPRODUCT((Table1[Region]=L$23)*(Table1[Group]=$A25)*(Table1[Avg_DCCH_50percDH])*(Table1[SumHD_TJ]/((L11+L18)*1000))),0)</f>
        <v>2.6909484008064073</v>
      </c>
      <c r="M25" s="26" cm="1">
        <f t="array" ref="M25">IFERROR(SUMPRODUCT((Table1[Region]=M$23)*(Table1[Group]=$A25)*(Table1[Avg_DCCH_50percDH])*(Table1[SumHD_TJ]/((M11+M18)*1000))),0)</f>
        <v>2.8990957144788427</v>
      </c>
      <c r="N25" s="26" cm="1">
        <f t="array" ref="N25">IFERROR(SUMPRODUCT((Table1[Region]=N$23)*(Table1[Group]=$A25)*(Table1[Avg_DCCH_50percDH])*(Table1[SumHD_TJ]/((N11+N18)*1000))),0)</f>
        <v>2.8066876372485012</v>
      </c>
      <c r="O25" s="26" cm="1">
        <f t="array" ref="O25">IFERROR(SUMPRODUCT((Table1[Region]=O$23)*(Table1[Group]=$A25)*(Table1[Avg_DCCH_50percDH])*(Table1[SumHD_TJ]/((O11+O18)*1000))),0)</f>
        <v>3.2700493932794021</v>
      </c>
      <c r="P25" s="26" cm="1">
        <f t="array" ref="P25">IFERROR(SUMPRODUCT((Table1[Region]=P$23)*(Table1[Group]=$A25)*(Table1[Avg_DCCH_50percDH])*(Table1[SumHD_TJ]/((P11+P18)*1000))),0)</f>
        <v>3.3485069137731882</v>
      </c>
      <c r="Q25" s="26" cm="1">
        <f t="array" ref="Q25">IFERROR(SUMPRODUCT((Table1[Region]=Q$23)*(Table1[Group]=$A25)*(Table1[Avg_DCCH_50percDH])*(Table1[SumHD_TJ]/((Q11+Q18)*1000))),0)</f>
        <v>4.3774391001739978</v>
      </c>
      <c r="R25" s="26" cm="1">
        <f t="array" ref="R25">IFERROR(SUMPRODUCT((Table1[Region]=R$23)*(Table1[Group]=$A25)*(Table1[Avg_DCCH_50percDH])*(Table1[SumHD_TJ]/((R11+R18)*1000))),0)</f>
        <v>3.2276063528415433</v>
      </c>
      <c r="S25" s="26" cm="1">
        <f t="array" ref="S25">IFERROR(SUMPRODUCT((Table1[Region]=S$23)*(Table1[Group]=$A25)*(Table1[Avg_DCCH_50percDH])*(Table1[SumHD_TJ]/((S11+S18)*1000))),0)</f>
        <v>0</v>
      </c>
      <c r="T25" s="26" cm="1">
        <f t="array" ref="T25">IFERROR(SUMPRODUCT((Table1[Region]=T$23)*(Table1[Group]=$A25)*(Table1[Avg_DCCH_50percDH])*(Table1[SumHD_TJ]/((T11+T18)*1000))),0)</f>
        <v>1.2500882629107981</v>
      </c>
      <c r="U25" s="26" cm="1">
        <f t="array" ref="U25">IFERROR(SUMPRODUCT((Table1[Region]=U$23)*(Table1[Group]=$A25)*(Table1[Avg_DCCH_50percDH])*(Table1[SumHD_TJ]/((U11+U18)*1000))),0)</f>
        <v>4.2940457384750399</v>
      </c>
      <c r="V25" s="26" cm="1">
        <f t="array" ref="V25">IFERROR(SUMPRODUCT((Table1[Region]=V$23)*(Table1[Group]=$A25)*(Table1[Avg_DCCH_50percDH])*(Table1[SumHD_TJ]/((V11+V18)*1000))),0)</f>
        <v>3.0074170765544208</v>
      </c>
      <c r="W25" s="26" cm="1">
        <f t="array" ref="W25">IFERROR(SUMPRODUCT((Table1[Region]=W$23)*(Table1[Group]=$A25)*(Table1[Avg_DCCH_50percDH])*(Table1[SumHD_TJ]/((W11+W18)*1000))),0)</f>
        <v>3.6103879498534273</v>
      </c>
      <c r="X25" s="26" cm="1">
        <f t="array" ref="X25">IFERROR(SUMPRODUCT((Table1[Region]=X$23)*(Table1[Group]=$A25)*(Table1[Avg_DCCH_50percDH])*(Table1[SumHD_TJ]/((X11+X18)*1000))),0)</f>
        <v>3.6</v>
      </c>
      <c r="Y25" s="26" cm="1">
        <f t="array" ref="Y25">IFERROR(SUMPRODUCT((Table1[Region]=Y$23)*(Table1[Group]=$A25)*(Table1[Avg_DCCH_50percDH])*(Table1[SumHD_TJ]/((Y11+Y18)*1000))),0)</f>
        <v>2.9590503192848017</v>
      </c>
      <c r="Z25" s="26" cm="1">
        <f t="array" ref="Z25">IFERROR(SUMPRODUCT((Table1[Region]=Z$23)*(Table1[Group]=$A25)*(Table1[Avg_DCCH_50percDH])*(Table1[SumHD_TJ]/((Z11+Z18)*1000))),0)</f>
        <v>3.7756996903069151</v>
      </c>
      <c r="AA25" s="26" cm="1">
        <f t="array" ref="AA25">IFERROR(SUMPRODUCT((Table1[Region]=AA$23)*(Table1[Group]=$A25)*(Table1[Avg_DCCH_50percDH])*(Table1[SumHD_TJ]/((AA11+AA18)*1000))),0)</f>
        <v>2.917711210529728</v>
      </c>
      <c r="AB25" s="26" cm="1">
        <f t="array" ref="AB25">IFERROR(SUMPRODUCT((Table1[Region]=AB$23)*(Table1[Group]=$A25)*(Table1[Avg_DCCH_50percDH])*(Table1[SumHD_TJ]/((AB11+AB18)*1000))),0)</f>
        <v>2.4883257598111537</v>
      </c>
      <c r="AC25" s="26" cm="1">
        <f t="array" ref="AC25">IFERROR(SUMPRODUCT((Table1[Region]=AC$23)*(Table1[Group]=$A25)*(Table1[Avg_DCCH_50percDH])*(Table1[SumHD_TJ]/((AC11+AC18)*1000))),0)</f>
        <v>3.2851475570959323</v>
      </c>
      <c r="AD25" s="26" cm="1">
        <f t="array" ref="AD25">IFERROR(SUMPRODUCT((Table1[Region]=AD$23)*(Table1[Group]=$A25)*(Table1[Avg_DCCH_50percDH])*(Table1[SumHD_TJ]/((AD11+AD18)*1000))),0)</f>
        <v>3.6058670880811783</v>
      </c>
      <c r="AE25" s="26">
        <f t="shared" ref="AE25:AE27" si="2">D25</f>
        <v>3.2309865999024647</v>
      </c>
    </row>
    <row r="26" spans="1:31">
      <c r="A26">
        <v>2</v>
      </c>
      <c r="C26" s="25" t="s">
        <v>467</v>
      </c>
      <c r="D26" s="26" cm="1">
        <f t="array" ref="D26">IFERROR(SUMPRODUCT((Table1[Group]=A26)*(Table1[Avg_DCCH_50percDH])*(Table1[SumHD_TJ]/((D12+D19)*1000))),0)</f>
        <v>5.675035529631022</v>
      </c>
      <c r="E26" s="26" cm="1">
        <f t="array" ref="E26">IFERROR(SUMPRODUCT((Table1[Region]=E$23)*(Table1[Group]=$A26)*(Table1[Avg_DCCH_50percDH])*(Table1[SumHD_TJ]/((E12+E19)*1000))),0)</f>
        <v>4.0793470741361482</v>
      </c>
      <c r="F26" s="26" cm="1">
        <f t="array" ref="F26">IFERROR(SUMPRODUCT((Table1[Region]=F$23)*(Table1[Group]=$A26)*(Table1[Avg_DCCH_50percDH])*(Table1[SumHD_TJ]/((F12+F19)*1000))),0)</f>
        <v>6.6593508137201018</v>
      </c>
      <c r="G26" s="26" cm="1">
        <f t="array" ref="G26">IFERROR(SUMPRODUCT((Table1[Region]=G$23)*(Table1[Group]=$A26)*(Table1[Avg_DCCH_50percDH])*(Table1[SumHD_TJ]/((G12+G19)*1000))),0)</f>
        <v>5.9571859010047978</v>
      </c>
      <c r="H26" s="26" cm="1">
        <f t="array" ref="H26">IFERROR(SUMPRODUCT((Table1[Region]=H$23)*(Table1[Group]=$A26)*(Table1[Avg_DCCH_50percDH])*(Table1[SumHD_TJ]/((H12+H19)*1000))),0)</f>
        <v>8.9177191151919875</v>
      </c>
      <c r="I26" s="26" cm="1">
        <f t="array" ref="I26">IFERROR(SUMPRODUCT((Table1[Region]=I$23)*(Table1[Group]=$A26)*(Table1[Avg_DCCH_50percDH])*(Table1[SumHD_TJ]/((I12+I19)*1000))),0)</f>
        <v>5.2124891878904371</v>
      </c>
      <c r="J26" s="26" cm="1">
        <f t="array" ref="J26">IFERROR(SUMPRODUCT((Table1[Region]=J$23)*(Table1[Group]=$A26)*(Table1[Avg_DCCH_50percDH])*(Table1[SumHD_TJ]/((J12+J19)*1000))),0)</f>
        <v>7.2922635177128647</v>
      </c>
      <c r="K26" s="26" cm="1">
        <f t="array" ref="K26">IFERROR(SUMPRODUCT((Table1[Region]=K$23)*(Table1[Group]=$A26)*(Table1[Avg_DCCH_50percDH])*(Table1[SumHD_TJ]/((K12+K19)*1000))),0)</f>
        <v>5.6395863365716092</v>
      </c>
      <c r="L26" s="26" cm="1">
        <f t="array" ref="L26">IFERROR(SUMPRODUCT((Table1[Region]=L$23)*(Table1[Group]=$A26)*(Table1[Avg_DCCH_50percDH])*(Table1[SumHD_TJ]/((L12+L19)*1000))),0)</f>
        <v>5.3160711763183865</v>
      </c>
      <c r="M26" s="26" cm="1">
        <f t="array" ref="M26">IFERROR(SUMPRODUCT((Table1[Region]=M$23)*(Table1[Group]=$A26)*(Table1[Avg_DCCH_50percDH])*(Table1[SumHD_TJ]/((M12+M19)*1000))),0)</f>
        <v>5.7256993897458068</v>
      </c>
      <c r="N26" s="26" cm="1">
        <f t="array" ref="N26">IFERROR(SUMPRODUCT((Table1[Region]=N$23)*(Table1[Group]=$A26)*(Table1[Avg_DCCH_50percDH])*(Table1[SumHD_TJ]/((N12+N19)*1000))),0)</f>
        <v>0</v>
      </c>
      <c r="O26" s="26" cm="1">
        <f t="array" ref="O26">IFERROR(SUMPRODUCT((Table1[Region]=O$23)*(Table1[Group]=$A26)*(Table1[Avg_DCCH_50percDH])*(Table1[SumHD_TJ]/((O12+O19)*1000))),0)</f>
        <v>7.0201994752681536</v>
      </c>
      <c r="P26" s="26" cm="1">
        <f t="array" ref="P26">IFERROR(SUMPRODUCT((Table1[Region]=P$23)*(Table1[Group]=$A26)*(Table1[Avg_DCCH_50percDH])*(Table1[SumHD_TJ]/((P12+P19)*1000))),0)</f>
        <v>5.8743219211859472</v>
      </c>
      <c r="Q26" s="26" cm="1">
        <f t="array" ref="Q26">IFERROR(SUMPRODUCT((Table1[Region]=Q$23)*(Table1[Group]=$A26)*(Table1[Avg_DCCH_50percDH])*(Table1[SumHD_TJ]/((Q12+Q19)*1000))),0)</f>
        <v>7.9187124427092179</v>
      </c>
      <c r="R26" s="26" cm="1">
        <f t="array" ref="R26">IFERROR(SUMPRODUCT((Table1[Region]=R$23)*(Table1[Group]=$A26)*(Table1[Avg_DCCH_50percDH])*(Table1[SumHD_TJ]/((R12+R19)*1000))),0)</f>
        <v>5.7904222976004593</v>
      </c>
      <c r="S26" s="26" cm="1">
        <f t="array" ref="S26">IFERROR(SUMPRODUCT((Table1[Region]=S$23)*(Table1[Group]=$A26)*(Table1[Avg_DCCH_50percDH])*(Table1[SumHD_TJ]/((S12+S19)*1000))),0)</f>
        <v>3.7254368942816862</v>
      </c>
      <c r="T26" s="26" cm="1">
        <f t="array" ref="T26">IFERROR(SUMPRODUCT((Table1[Region]=T$23)*(Table1[Group]=$A26)*(Table1[Avg_DCCH_50percDH])*(Table1[SumHD_TJ]/((T12+T19)*1000))),0)</f>
        <v>5.6967699368904174</v>
      </c>
      <c r="U26" s="26" cm="1">
        <f t="array" ref="U26">IFERROR(SUMPRODUCT((Table1[Region]=U$23)*(Table1[Group]=$A26)*(Table1[Avg_DCCH_50percDH])*(Table1[SumHD_TJ]/((U12+U19)*1000))),0)</f>
        <v>6.0029456632556739</v>
      </c>
      <c r="V26" s="26" cm="1">
        <f t="array" ref="V26">IFERROR(SUMPRODUCT((Table1[Region]=V$23)*(Table1[Group]=$A26)*(Table1[Avg_DCCH_50percDH])*(Table1[SumHD_TJ]/((V12+V19)*1000))),0)</f>
        <v>7.3234358676726643</v>
      </c>
      <c r="W26" s="26" cm="1">
        <f t="array" ref="W26">IFERROR(SUMPRODUCT((Table1[Region]=W$23)*(Table1[Group]=$A26)*(Table1[Avg_DCCH_50percDH])*(Table1[SumHD_TJ]/((W12+W19)*1000))),0)</f>
        <v>5.6935064813222214</v>
      </c>
      <c r="X26" s="26" cm="1">
        <f t="array" ref="X26">IFERROR(SUMPRODUCT((Table1[Region]=X$23)*(Table1[Group]=$A26)*(Table1[Avg_DCCH_50percDH])*(Table1[SumHD_TJ]/((X12+X19)*1000))),0)</f>
        <v>6.9997118816930151</v>
      </c>
      <c r="Y26" s="26" cm="1">
        <f t="array" ref="Y26">IFERROR(SUMPRODUCT((Table1[Region]=Y$23)*(Table1[Group]=$A26)*(Table1[Avg_DCCH_50percDH])*(Table1[SumHD_TJ]/((Y12+Y19)*1000))),0)</f>
        <v>5.5836077916834883</v>
      </c>
      <c r="Z26" s="26" cm="1">
        <f t="array" ref="Z26">IFERROR(SUMPRODUCT((Table1[Region]=Z$23)*(Table1[Group]=$A26)*(Table1[Avg_DCCH_50percDH])*(Table1[SumHD_TJ]/((Z12+Z19)*1000))),0)</f>
        <v>6.1848518886679926</v>
      </c>
      <c r="AA26" s="26" cm="1">
        <f t="array" ref="AA26">IFERROR(SUMPRODUCT((Table1[Region]=AA$23)*(Table1[Group]=$A26)*(Table1[Avg_DCCH_50percDH])*(Table1[SumHD_TJ]/((AA12+AA19)*1000))),0)</f>
        <v>5.9208650917771024</v>
      </c>
      <c r="AB26" s="26" cm="1">
        <f t="array" ref="AB26">IFERROR(SUMPRODUCT((Table1[Region]=AB$23)*(Table1[Group]=$A26)*(Table1[Avg_DCCH_50percDH])*(Table1[SumHD_TJ]/((AB12+AB19)*1000))),0)</f>
        <v>6.2626256245875371</v>
      </c>
      <c r="AC26" s="26" cm="1">
        <f t="array" ref="AC26">IFERROR(SUMPRODUCT((Table1[Region]=AC$23)*(Table1[Group]=$A26)*(Table1[Avg_DCCH_50percDH])*(Table1[SumHD_TJ]/((AC12+AC19)*1000))),0)</f>
        <v>6.5033419417319021</v>
      </c>
      <c r="AD26" s="26" cm="1">
        <f t="array" ref="AD26">IFERROR(SUMPRODUCT((Table1[Region]=AD$23)*(Table1[Group]=$A26)*(Table1[Avg_DCCH_50percDH])*(Table1[SumHD_TJ]/((AD12+AD19)*1000))),0)</f>
        <v>5.0329253428136109</v>
      </c>
      <c r="AE26" s="26">
        <f t="shared" si="2"/>
        <v>5.675035529631022</v>
      </c>
    </row>
    <row r="27" spans="1:31">
      <c r="A27">
        <v>3</v>
      </c>
      <c r="C27" s="25" t="s">
        <v>468</v>
      </c>
      <c r="D27" s="26" cm="1">
        <f t="array" ref="D27">IFERROR(SUMPRODUCT((Table1[Group]=A27)*(Table1[Avg_DCCH_50percDH])*(Table1[SumHD_TJ]/((D13+D20)*1000))),0)</f>
        <v>12.177971699043084</v>
      </c>
      <c r="E27" s="26" cm="1">
        <f t="array" ref="E27">IFERROR(SUMPRODUCT((Table1[Region]=E$23)*(Table1[Group]=$A27)*(Table1[Avg_DCCH_50percDH])*(Table1[SumHD_TJ]/((E13+E20)*1000))),0)</f>
        <v>10.637242670799434</v>
      </c>
      <c r="F27" s="26" cm="1">
        <f t="array" ref="F27">IFERROR(SUMPRODUCT((Table1[Region]=F$23)*(Table1[Group]=$A27)*(Table1[Avg_DCCH_50percDH])*(Table1[SumHD_TJ]/((F13+F20)*1000))),0)</f>
        <v>20.5</v>
      </c>
      <c r="G27" s="26" cm="1">
        <f t="array" ref="G27">IFERROR(SUMPRODUCT((Table1[Region]=G$23)*(Table1[Group]=$A27)*(Table1[Avg_DCCH_50percDH])*(Table1[SumHD_TJ]/((G13+G20)*1000))),0)</f>
        <v>13.795917060677695</v>
      </c>
      <c r="H27" s="26" cm="1">
        <f t="array" ref="H27">IFERROR(SUMPRODUCT((Table1[Region]=H$23)*(Table1[Group]=$A27)*(Table1[Avg_DCCH_50percDH])*(Table1[SumHD_TJ]/((H13+H20)*1000))),0)</f>
        <v>12.430990990990992</v>
      </c>
      <c r="I27" s="26" cm="1">
        <f t="array" ref="I27">IFERROR(SUMPRODUCT((Table1[Region]=I$23)*(Table1[Group]=$A27)*(Table1[Avg_DCCH_50percDH])*(Table1[SumHD_TJ]/((I13+I20)*1000))),0)</f>
        <v>12.07431533537434</v>
      </c>
      <c r="J27" s="26" cm="1">
        <f t="array" ref="J27">IFERROR(SUMPRODUCT((Table1[Region]=J$23)*(Table1[Group]=$A27)*(Table1[Avg_DCCH_50percDH])*(Table1[SumHD_TJ]/((J13+J20)*1000))),0)</f>
        <v>15.338120362737019</v>
      </c>
      <c r="K27" s="26" cm="1">
        <f t="array" ref="K27">IFERROR(SUMPRODUCT((Table1[Region]=K$23)*(Table1[Group]=$A27)*(Table1[Avg_DCCH_50percDH])*(Table1[SumHD_TJ]/((K13+K20)*1000))),0)</f>
        <v>12.942052432928698</v>
      </c>
      <c r="L27" s="26" cm="1">
        <f t="array" ref="L27">IFERROR(SUMPRODUCT((Table1[Region]=L$23)*(Table1[Group]=$A27)*(Table1[Avg_DCCH_50percDH])*(Table1[SumHD_TJ]/((L13+L20)*1000))),0)</f>
        <v>14.145046674445741</v>
      </c>
      <c r="M27" s="26" cm="1">
        <f t="array" ref="M27">IFERROR(SUMPRODUCT((Table1[Region]=M$23)*(Table1[Group]=$A27)*(Table1[Avg_DCCH_50percDH])*(Table1[SumHD_TJ]/((M13+M20)*1000))),0)</f>
        <v>11.669644869610797</v>
      </c>
      <c r="N27" s="26" cm="1">
        <f t="array" ref="N27">IFERROR(SUMPRODUCT((Table1[Region]=N$23)*(Table1[Group]=$A27)*(Table1[Avg_DCCH_50percDH])*(Table1[SumHD_TJ]/((N13+N20)*1000))),0)</f>
        <v>11.782901811805962</v>
      </c>
      <c r="O27" s="26" cm="1">
        <f t="array" ref="O27">IFERROR(SUMPRODUCT((Table1[Region]=O$23)*(Table1[Group]=$A27)*(Table1[Avg_DCCH_50percDH])*(Table1[SumHD_TJ]/((O13+O20)*1000))),0)</f>
        <v>11.749842658746088</v>
      </c>
      <c r="P27" s="26" cm="1">
        <f t="array" ref="P27">IFERROR(SUMPRODUCT((Table1[Region]=P$23)*(Table1[Group]=$A27)*(Table1[Avg_DCCH_50percDH])*(Table1[SumHD_TJ]/((P13+P20)*1000))),0)</f>
        <v>14.2956011196641</v>
      </c>
      <c r="Q27" s="26" cm="1">
        <f t="array" ref="Q27">IFERROR(SUMPRODUCT((Table1[Region]=Q$23)*(Table1[Group]=$A27)*(Table1[Avg_DCCH_50percDH])*(Table1[SumHD_TJ]/((Q13+Q20)*1000))),0)</f>
        <v>13.219953343701402</v>
      </c>
      <c r="R27" s="26" cm="1">
        <f t="array" ref="R27">IFERROR(SUMPRODUCT((Table1[Region]=R$23)*(Table1[Group]=$A27)*(Table1[Avg_DCCH_50percDH])*(Table1[SumHD_TJ]/((R13+R20)*1000))),0)</f>
        <v>9.9402787231755809</v>
      </c>
      <c r="S27" s="26" cm="1">
        <f t="array" ref="S27">IFERROR(SUMPRODUCT((Table1[Region]=S$23)*(Table1[Group]=$A27)*(Table1[Avg_DCCH_50percDH])*(Table1[SumHD_TJ]/((S13+S20)*1000))),0)</f>
        <v>11.532456951797158</v>
      </c>
      <c r="T27" s="26" cm="1">
        <f t="array" ref="T27">IFERROR(SUMPRODUCT((Table1[Region]=T$23)*(Table1[Group]=$A27)*(Table1[Avg_DCCH_50percDH])*(Table1[SumHD_TJ]/((T13+T20)*1000))),0)</f>
        <v>12.009080892480032</v>
      </c>
      <c r="U27" s="26" cm="1">
        <f t="array" ref="U27">IFERROR(SUMPRODUCT((Table1[Region]=U$23)*(Table1[Group]=$A27)*(Table1[Avg_DCCH_50percDH])*(Table1[SumHD_TJ]/((U13+U20)*1000))),0)</f>
        <v>12.407495466908431</v>
      </c>
      <c r="V27" s="26" cm="1">
        <f t="array" ref="V27">IFERROR(SUMPRODUCT((Table1[Region]=V$23)*(Table1[Group]=$A27)*(Table1[Avg_DCCH_50percDH])*(Table1[SumHD_TJ]/((V13+V20)*1000))),0)</f>
        <v>11.674048456428292</v>
      </c>
      <c r="W27" s="26" cm="1">
        <f t="array" ref="W27">IFERROR(SUMPRODUCT((Table1[Region]=W$23)*(Table1[Group]=$A27)*(Table1[Avg_DCCH_50percDH])*(Table1[SumHD_TJ]/((W13+W20)*1000))),0)</f>
        <v>12.172261875461484</v>
      </c>
      <c r="X27" s="26" cm="1">
        <f t="array" ref="X27">IFERROR(SUMPRODUCT((Table1[Region]=X$23)*(Table1[Group]=$A27)*(Table1[Avg_DCCH_50percDH])*(Table1[SumHD_TJ]/((X13+X20)*1000))),0)</f>
        <v>10.700547042052746</v>
      </c>
      <c r="Y27" s="26" cm="1">
        <f t="array" ref="Y27">IFERROR(SUMPRODUCT((Table1[Region]=Y$23)*(Table1[Group]=$A27)*(Table1[Avg_DCCH_50percDH])*(Table1[SumHD_TJ]/((Y13+Y20)*1000))),0)</f>
        <v>13.994888631761647</v>
      </c>
      <c r="Z27" s="26" cm="1">
        <f t="array" ref="Z27">IFERROR(SUMPRODUCT((Table1[Region]=Z$23)*(Table1[Group]=$A27)*(Table1[Avg_DCCH_50percDH])*(Table1[SumHD_TJ]/((Z13+Z20)*1000))),0)</f>
        <v>11.458100607111882</v>
      </c>
      <c r="AA27" s="26" cm="1">
        <f t="array" ref="AA27">IFERROR(SUMPRODUCT((Table1[Region]=AA$23)*(Table1[Group]=$A27)*(Table1[Avg_DCCH_50percDH])*(Table1[SumHD_TJ]/((AA13+AA20)*1000))),0)</f>
        <v>12.163822751322751</v>
      </c>
      <c r="AB27" s="26" cm="1">
        <f t="array" ref="AB27">IFERROR(SUMPRODUCT((Table1[Region]=AB$23)*(Table1[Group]=$A27)*(Table1[Avg_DCCH_50percDH])*(Table1[SumHD_TJ]/((AB13+AB20)*1000))),0)</f>
        <v>12.729979166666666</v>
      </c>
      <c r="AC27" s="26" cm="1">
        <f t="array" ref="AC27">IFERROR(SUMPRODUCT((Table1[Region]=AC$23)*(Table1[Group]=$A27)*(Table1[Avg_DCCH_50percDH])*(Table1[SumHD_TJ]/((AC13+AC20)*1000))),0)</f>
        <v>12.328911118856743</v>
      </c>
      <c r="AD27" s="26" cm="1">
        <f t="array" ref="AD27">IFERROR(SUMPRODUCT((Table1[Region]=AD$23)*(Table1[Group]=$A27)*(Table1[Avg_DCCH_50percDH])*(Table1[SumHD_TJ]/((AD13+AD20)*1000))),0)</f>
        <v>12.18051336332363</v>
      </c>
      <c r="AE27" s="26">
        <f t="shared" si="2"/>
        <v>12.177971699043084</v>
      </c>
    </row>
    <row r="28" spans="1:31">
      <c r="C28" s="25"/>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row>
    <row r="29" spans="1:31" ht="15">
      <c r="C29" s="23" t="s">
        <v>461</v>
      </c>
    </row>
    <row r="30" spans="1:31" ht="15.75" thickBot="1">
      <c r="C30" s="24" t="s">
        <v>0</v>
      </c>
      <c r="D30" s="24" t="s">
        <v>460</v>
      </c>
      <c r="E30" s="24" t="s">
        <v>433</v>
      </c>
      <c r="F30" s="24" t="s">
        <v>434</v>
      </c>
      <c r="G30" s="24" t="s">
        <v>435</v>
      </c>
      <c r="H30" s="24" t="s">
        <v>436</v>
      </c>
      <c r="I30" s="24" t="s">
        <v>437</v>
      </c>
      <c r="J30" s="24" t="s">
        <v>438</v>
      </c>
      <c r="K30" s="24" t="s">
        <v>439</v>
      </c>
      <c r="L30" s="24" t="s">
        <v>440</v>
      </c>
      <c r="M30" s="24" t="s">
        <v>441</v>
      </c>
      <c r="N30" s="24" t="s">
        <v>442</v>
      </c>
      <c r="O30" s="24" t="s">
        <v>443</v>
      </c>
      <c r="P30" s="24" t="s">
        <v>444</v>
      </c>
      <c r="Q30" s="24" t="s">
        <v>445</v>
      </c>
      <c r="R30" s="24" t="s">
        <v>446</v>
      </c>
      <c r="S30" s="24" t="s">
        <v>447</v>
      </c>
      <c r="T30" s="24" t="s">
        <v>448</v>
      </c>
      <c r="U30" s="24" t="s">
        <v>449</v>
      </c>
      <c r="V30" s="24" t="s">
        <v>450</v>
      </c>
      <c r="W30" s="24" t="s">
        <v>451</v>
      </c>
      <c r="X30" s="24" t="s">
        <v>452</v>
      </c>
      <c r="Y30" s="24" t="s">
        <v>453</v>
      </c>
      <c r="Z30" s="24" t="s">
        <v>454</v>
      </c>
      <c r="AA30" s="24" t="s">
        <v>455</v>
      </c>
      <c r="AB30" s="24" t="s">
        <v>456</v>
      </c>
      <c r="AC30" s="24" t="s">
        <v>457</v>
      </c>
      <c r="AD30" s="24" t="s">
        <v>458</v>
      </c>
      <c r="AE30" s="27" t="s">
        <v>463</v>
      </c>
    </row>
    <row r="31" spans="1:31">
      <c r="A31">
        <v>0</v>
      </c>
      <c r="C31" s="25" t="s">
        <v>469</v>
      </c>
      <c r="D31" s="26">
        <f>D24</f>
        <v>3.0407225378419636</v>
      </c>
      <c r="E31" s="26">
        <f t="shared" ref="E31:AD34" si="3">E24</f>
        <v>0</v>
      </c>
      <c r="F31" s="26">
        <f t="shared" si="3"/>
        <v>3.13</v>
      </c>
      <c r="G31" s="26">
        <f t="shared" si="3"/>
        <v>0</v>
      </c>
      <c r="H31" s="26">
        <f t="shared" si="3"/>
        <v>0</v>
      </c>
      <c r="I31" s="26">
        <f t="shared" si="3"/>
        <v>0</v>
      </c>
      <c r="J31" s="26">
        <f t="shared" si="3"/>
        <v>0</v>
      </c>
      <c r="K31" s="26">
        <f t="shared" si="3"/>
        <v>0</v>
      </c>
      <c r="L31" s="26">
        <f t="shared" si="3"/>
        <v>0</v>
      </c>
      <c r="M31" s="26">
        <f t="shared" si="3"/>
        <v>0</v>
      </c>
      <c r="N31" s="26">
        <f t="shared" si="3"/>
        <v>0</v>
      </c>
      <c r="O31" s="26">
        <f t="shared" si="3"/>
        <v>0</v>
      </c>
      <c r="P31" s="26">
        <f t="shared" si="3"/>
        <v>0</v>
      </c>
      <c r="Q31" s="26">
        <f t="shared" si="3"/>
        <v>0</v>
      </c>
      <c r="R31" s="26">
        <f t="shared" si="3"/>
        <v>2.94</v>
      </c>
      <c r="S31" s="26">
        <f t="shared" si="3"/>
        <v>0</v>
      </c>
      <c r="T31" s="26">
        <f t="shared" si="3"/>
        <v>3.23</v>
      </c>
      <c r="U31" s="26">
        <f t="shared" si="3"/>
        <v>0</v>
      </c>
      <c r="V31" s="26">
        <f t="shared" si="3"/>
        <v>2.4500000000000002</v>
      </c>
      <c r="W31" s="26">
        <f t="shared" si="3"/>
        <v>2.64</v>
      </c>
      <c r="X31" s="26">
        <f t="shared" si="3"/>
        <v>0</v>
      </c>
      <c r="Y31" s="26">
        <f t="shared" si="3"/>
        <v>0</v>
      </c>
      <c r="Z31" s="26">
        <f t="shared" si="3"/>
        <v>0</v>
      </c>
      <c r="AA31" s="26">
        <f t="shared" si="3"/>
        <v>0</v>
      </c>
      <c r="AB31" s="26">
        <f t="shared" si="3"/>
        <v>0</v>
      </c>
      <c r="AC31" s="26">
        <f t="shared" si="3"/>
        <v>0</v>
      </c>
      <c r="AD31" s="26">
        <f t="shared" si="3"/>
        <v>0</v>
      </c>
      <c r="AE31" s="26">
        <f>D31</f>
        <v>3.0407225378419636</v>
      </c>
    </row>
    <row r="32" spans="1:31">
      <c r="A32">
        <v>1</v>
      </c>
      <c r="C32" s="25" t="s">
        <v>470</v>
      </c>
      <c r="D32" s="26">
        <f t="shared" ref="D32:S34" si="4">D25</f>
        <v>3.2309865999024647</v>
      </c>
      <c r="E32" s="26">
        <f t="shared" si="4"/>
        <v>0</v>
      </c>
      <c r="F32" s="26">
        <f t="shared" si="4"/>
        <v>4.3617632297402631</v>
      </c>
      <c r="G32" s="26">
        <f t="shared" si="4"/>
        <v>2.4503708143830121</v>
      </c>
      <c r="H32" s="26">
        <f t="shared" si="4"/>
        <v>2.5445523687345375</v>
      </c>
      <c r="I32" s="26">
        <f t="shared" si="4"/>
        <v>2.5751231692870986</v>
      </c>
      <c r="J32" s="26">
        <f t="shared" si="4"/>
        <v>3.3725810638655869</v>
      </c>
      <c r="K32" s="26">
        <f t="shared" si="4"/>
        <v>2.7560777420153499</v>
      </c>
      <c r="L32" s="26">
        <f t="shared" si="4"/>
        <v>2.6909484008064073</v>
      </c>
      <c r="M32" s="26">
        <f t="shared" si="4"/>
        <v>2.8990957144788427</v>
      </c>
      <c r="N32" s="26">
        <f t="shared" si="4"/>
        <v>2.8066876372485012</v>
      </c>
      <c r="O32" s="26">
        <f t="shared" si="4"/>
        <v>3.2700493932794021</v>
      </c>
      <c r="P32" s="26">
        <f t="shared" si="4"/>
        <v>3.3485069137731882</v>
      </c>
      <c r="Q32" s="26">
        <f t="shared" si="4"/>
        <v>4.3774391001739978</v>
      </c>
      <c r="R32" s="26">
        <f t="shared" si="4"/>
        <v>3.2276063528415433</v>
      </c>
      <c r="S32" s="26">
        <f t="shared" si="4"/>
        <v>0</v>
      </c>
      <c r="T32" s="26">
        <f t="shared" si="3"/>
        <v>1.2500882629107981</v>
      </c>
      <c r="U32" s="26">
        <f t="shared" si="3"/>
        <v>4.2940457384750399</v>
      </c>
      <c r="V32" s="26">
        <f t="shared" si="3"/>
        <v>3.0074170765544208</v>
      </c>
      <c r="W32" s="26">
        <f t="shared" si="3"/>
        <v>3.6103879498534273</v>
      </c>
      <c r="X32" s="26">
        <f t="shared" si="3"/>
        <v>3.6</v>
      </c>
      <c r="Y32" s="26">
        <f t="shared" si="3"/>
        <v>2.9590503192848017</v>
      </c>
      <c r="Z32" s="26">
        <f t="shared" si="3"/>
        <v>3.7756996903069151</v>
      </c>
      <c r="AA32" s="26">
        <f t="shared" si="3"/>
        <v>2.917711210529728</v>
      </c>
      <c r="AB32" s="26">
        <f t="shared" si="3"/>
        <v>2.4883257598111537</v>
      </c>
      <c r="AC32" s="26">
        <f t="shared" si="3"/>
        <v>3.2851475570959323</v>
      </c>
      <c r="AD32" s="26">
        <f t="shared" si="3"/>
        <v>3.6058670880811783</v>
      </c>
      <c r="AE32" s="26">
        <f t="shared" ref="AE32:AE34" si="5">D32</f>
        <v>3.2309865999024647</v>
      </c>
    </row>
    <row r="33" spans="1:31">
      <c r="A33">
        <v>2</v>
      </c>
      <c r="C33" s="25" t="s">
        <v>471</v>
      </c>
      <c r="D33" s="26">
        <f t="shared" si="4"/>
        <v>5.675035529631022</v>
      </c>
      <c r="E33" s="26">
        <f t="shared" si="3"/>
        <v>4.0793470741361482</v>
      </c>
      <c r="F33" s="26">
        <f t="shared" si="3"/>
        <v>6.6593508137201018</v>
      </c>
      <c r="G33" s="26">
        <f t="shared" si="3"/>
        <v>5.9571859010047978</v>
      </c>
      <c r="H33" s="26">
        <f t="shared" si="3"/>
        <v>8.9177191151919875</v>
      </c>
      <c r="I33" s="26">
        <f t="shared" si="3"/>
        <v>5.2124891878904371</v>
      </c>
      <c r="J33" s="26">
        <f t="shared" si="3"/>
        <v>7.2922635177128647</v>
      </c>
      <c r="K33" s="26">
        <f t="shared" si="3"/>
        <v>5.6395863365716092</v>
      </c>
      <c r="L33" s="26">
        <f t="shared" si="3"/>
        <v>5.3160711763183865</v>
      </c>
      <c r="M33" s="26">
        <f t="shared" si="3"/>
        <v>5.7256993897458068</v>
      </c>
      <c r="N33" s="26">
        <f t="shared" si="3"/>
        <v>0</v>
      </c>
      <c r="O33" s="26">
        <f t="shared" si="3"/>
        <v>7.0201994752681536</v>
      </c>
      <c r="P33" s="26">
        <f t="shared" si="3"/>
        <v>5.8743219211859472</v>
      </c>
      <c r="Q33" s="26">
        <f t="shared" si="3"/>
        <v>7.9187124427092179</v>
      </c>
      <c r="R33" s="26">
        <f t="shared" si="3"/>
        <v>5.7904222976004593</v>
      </c>
      <c r="S33" s="26">
        <f t="shared" si="3"/>
        <v>3.7254368942816862</v>
      </c>
      <c r="T33" s="26">
        <f t="shared" si="3"/>
        <v>5.6967699368904174</v>
      </c>
      <c r="U33" s="26">
        <f t="shared" si="3"/>
        <v>6.0029456632556739</v>
      </c>
      <c r="V33" s="26">
        <f t="shared" si="3"/>
        <v>7.3234358676726643</v>
      </c>
      <c r="W33" s="26">
        <f t="shared" si="3"/>
        <v>5.6935064813222214</v>
      </c>
      <c r="X33" s="26">
        <f t="shared" si="3"/>
        <v>6.9997118816930151</v>
      </c>
      <c r="Y33" s="26">
        <f t="shared" si="3"/>
        <v>5.5836077916834883</v>
      </c>
      <c r="Z33" s="26">
        <f t="shared" si="3"/>
        <v>6.1848518886679926</v>
      </c>
      <c r="AA33" s="26">
        <f t="shared" si="3"/>
        <v>5.9208650917771024</v>
      </c>
      <c r="AB33" s="26">
        <f t="shared" si="3"/>
        <v>6.2626256245875371</v>
      </c>
      <c r="AC33" s="26">
        <f t="shared" si="3"/>
        <v>6.5033419417319021</v>
      </c>
      <c r="AD33" s="26">
        <f t="shared" si="3"/>
        <v>5.0329253428136109</v>
      </c>
      <c r="AE33" s="26">
        <f t="shared" si="5"/>
        <v>5.675035529631022</v>
      </c>
    </row>
    <row r="34" spans="1:31">
      <c r="A34">
        <v>3</v>
      </c>
      <c r="C34" s="25" t="s">
        <v>472</v>
      </c>
      <c r="D34" s="26">
        <f t="shared" si="4"/>
        <v>12.177971699043084</v>
      </c>
      <c r="E34" s="26">
        <f t="shared" si="3"/>
        <v>10.637242670799434</v>
      </c>
      <c r="F34" s="26">
        <f t="shared" si="3"/>
        <v>20.5</v>
      </c>
      <c r="G34" s="26">
        <f t="shared" si="3"/>
        <v>13.795917060677695</v>
      </c>
      <c r="H34" s="26">
        <f t="shared" si="3"/>
        <v>12.430990990990992</v>
      </c>
      <c r="I34" s="26">
        <f t="shared" si="3"/>
        <v>12.07431533537434</v>
      </c>
      <c r="J34" s="26">
        <f t="shared" si="3"/>
        <v>15.338120362737019</v>
      </c>
      <c r="K34" s="26">
        <f t="shared" si="3"/>
        <v>12.942052432928698</v>
      </c>
      <c r="L34" s="26">
        <f t="shared" si="3"/>
        <v>14.145046674445741</v>
      </c>
      <c r="M34" s="26">
        <f t="shared" si="3"/>
        <v>11.669644869610797</v>
      </c>
      <c r="N34" s="26">
        <f t="shared" si="3"/>
        <v>11.782901811805962</v>
      </c>
      <c r="O34" s="26">
        <f t="shared" si="3"/>
        <v>11.749842658746088</v>
      </c>
      <c r="P34" s="26">
        <f t="shared" si="3"/>
        <v>14.2956011196641</v>
      </c>
      <c r="Q34" s="26">
        <f t="shared" si="3"/>
        <v>13.219953343701402</v>
      </c>
      <c r="R34" s="26">
        <f t="shared" si="3"/>
        <v>9.9402787231755809</v>
      </c>
      <c r="S34" s="26">
        <f t="shared" si="3"/>
        <v>11.532456951797158</v>
      </c>
      <c r="T34" s="26">
        <f t="shared" si="3"/>
        <v>12.009080892480032</v>
      </c>
      <c r="U34" s="26">
        <f t="shared" si="3"/>
        <v>12.407495466908431</v>
      </c>
      <c r="V34" s="26">
        <f t="shared" si="3"/>
        <v>11.674048456428292</v>
      </c>
      <c r="W34" s="26">
        <f t="shared" si="3"/>
        <v>12.172261875461484</v>
      </c>
      <c r="X34" s="26">
        <f t="shared" si="3"/>
        <v>10.700547042052746</v>
      </c>
      <c r="Y34" s="26">
        <f t="shared" si="3"/>
        <v>13.994888631761647</v>
      </c>
      <c r="Z34" s="26">
        <f t="shared" si="3"/>
        <v>11.458100607111882</v>
      </c>
      <c r="AA34" s="26">
        <f t="shared" si="3"/>
        <v>12.163822751322751</v>
      </c>
      <c r="AB34" s="26">
        <f t="shared" si="3"/>
        <v>12.729979166666666</v>
      </c>
      <c r="AC34" s="26">
        <f t="shared" si="3"/>
        <v>12.328911118856743</v>
      </c>
      <c r="AD34" s="26">
        <f t="shared" si="3"/>
        <v>12.18051336332363</v>
      </c>
      <c r="AE34" s="26">
        <f t="shared" si="5"/>
        <v>12.177971699043084</v>
      </c>
    </row>
    <row r="36" spans="1:31" ht="15">
      <c r="C36" s="23" t="s">
        <v>462</v>
      </c>
    </row>
    <row r="37" spans="1:31" ht="15.75" thickBot="1">
      <c r="C37" s="24" t="s">
        <v>0</v>
      </c>
      <c r="D37" s="24" t="s">
        <v>460</v>
      </c>
      <c r="E37" s="24" t="s">
        <v>433</v>
      </c>
      <c r="F37" s="24" t="s">
        <v>434</v>
      </c>
      <c r="G37" s="24" t="s">
        <v>435</v>
      </c>
      <c r="H37" s="24" t="s">
        <v>436</v>
      </c>
      <c r="I37" s="24" t="s">
        <v>437</v>
      </c>
      <c r="J37" s="24" t="s">
        <v>438</v>
      </c>
      <c r="K37" s="24" t="s">
        <v>439</v>
      </c>
      <c r="L37" s="24" t="s">
        <v>440</v>
      </c>
      <c r="M37" s="24" t="s">
        <v>441</v>
      </c>
      <c r="N37" s="24" t="s">
        <v>442</v>
      </c>
      <c r="O37" s="24" t="s">
        <v>443</v>
      </c>
      <c r="P37" s="24" t="s">
        <v>444</v>
      </c>
      <c r="Q37" s="24" t="s">
        <v>445</v>
      </c>
      <c r="R37" s="24" t="s">
        <v>446</v>
      </c>
      <c r="S37" s="24" t="s">
        <v>447</v>
      </c>
      <c r="T37" s="24" t="s">
        <v>448</v>
      </c>
      <c r="U37" s="24" t="s">
        <v>449</v>
      </c>
      <c r="V37" s="24" t="s">
        <v>450</v>
      </c>
      <c r="W37" s="24" t="s">
        <v>451</v>
      </c>
      <c r="X37" s="24" t="s">
        <v>452</v>
      </c>
      <c r="Y37" s="24" t="s">
        <v>453</v>
      </c>
      <c r="Z37" s="24" t="s">
        <v>454</v>
      </c>
      <c r="AA37" s="24" t="s">
        <v>455</v>
      </c>
      <c r="AB37" s="24" t="s">
        <v>456</v>
      </c>
      <c r="AC37" s="24" t="s">
        <v>457</v>
      </c>
      <c r="AD37" s="24" t="s">
        <v>458</v>
      </c>
      <c r="AE37" s="27" t="s">
        <v>463</v>
      </c>
    </row>
    <row r="38" spans="1:31">
      <c r="A38">
        <v>0</v>
      </c>
      <c r="C38" s="25" t="s">
        <v>465</v>
      </c>
      <c r="D38" s="26">
        <f>D24*$A$5</f>
        <v>9.1221676135258903E-2</v>
      </c>
      <c r="E38" s="26"/>
      <c r="F38" s="26">
        <f>F24*$A$5</f>
        <v>9.3899999999999997E-2</v>
      </c>
      <c r="G38" s="26"/>
      <c r="H38" s="26"/>
      <c r="I38" s="26"/>
      <c r="J38" s="26"/>
      <c r="K38" s="26"/>
      <c r="L38" s="26"/>
      <c r="M38" s="26"/>
      <c r="N38" s="26"/>
      <c r="O38" s="26"/>
      <c r="P38" s="26"/>
      <c r="Q38" s="26"/>
      <c r="R38" s="26">
        <f>R24*$A$5</f>
        <v>8.8200000000000001E-2</v>
      </c>
      <c r="S38" s="26"/>
      <c r="T38" s="26">
        <f>T24*$A$5</f>
        <v>9.69E-2</v>
      </c>
      <c r="U38" s="26"/>
      <c r="V38" s="26">
        <f t="shared" ref="V38:W41" si="6">V24*$A$5</f>
        <v>7.3499999999999996E-2</v>
      </c>
      <c r="W38" s="26">
        <f t="shared" si="6"/>
        <v>7.9200000000000007E-2</v>
      </c>
      <c r="X38" s="26"/>
      <c r="Y38" s="26"/>
      <c r="Z38" s="26"/>
      <c r="AA38" s="26"/>
      <c r="AB38" s="26"/>
      <c r="AC38" s="26"/>
      <c r="AD38" s="26"/>
      <c r="AE38" s="26">
        <f>D38</f>
        <v>9.1221676135258903E-2</v>
      </c>
    </row>
    <row r="39" spans="1:31">
      <c r="A39">
        <v>1</v>
      </c>
      <c r="C39" s="25" t="s">
        <v>466</v>
      </c>
      <c r="D39" s="26">
        <f>D25*$A$5</f>
        <v>9.6929597997073944E-2</v>
      </c>
      <c r="E39" s="26"/>
      <c r="F39" s="26">
        <f>F25*$A$5</f>
        <v>0.13085289689220789</v>
      </c>
      <c r="G39" s="26">
        <f t="shared" ref="G39:Q39" si="7">G25*$A$5</f>
        <v>7.3511124431490354E-2</v>
      </c>
      <c r="H39" s="26">
        <f t="shared" si="7"/>
        <v>7.6336571062036118E-2</v>
      </c>
      <c r="I39" s="26">
        <f t="shared" si="7"/>
        <v>7.7253695078612961E-2</v>
      </c>
      <c r="J39" s="26">
        <f t="shared" si="7"/>
        <v>0.10117743191596761</v>
      </c>
      <c r="K39" s="26">
        <f t="shared" si="7"/>
        <v>8.2682332260460498E-2</v>
      </c>
      <c r="L39" s="26">
        <f t="shared" si="7"/>
        <v>8.072845202419221E-2</v>
      </c>
      <c r="M39" s="26">
        <f t="shared" si="7"/>
        <v>8.6972871434365273E-2</v>
      </c>
      <c r="N39" s="26">
        <f t="shared" si="7"/>
        <v>8.4200629117455031E-2</v>
      </c>
      <c r="O39" s="26">
        <f t="shared" si="7"/>
        <v>9.8101481798382059E-2</v>
      </c>
      <c r="P39" s="26">
        <f t="shared" si="7"/>
        <v>0.10045520741319565</v>
      </c>
      <c r="Q39" s="26">
        <f t="shared" si="7"/>
        <v>0.13132317300521992</v>
      </c>
      <c r="R39" s="26">
        <f>R25*$A$5</f>
        <v>9.682819058524629E-2</v>
      </c>
      <c r="S39" s="26"/>
      <c r="T39" s="26">
        <f>T25*$A$5</f>
        <v>3.7502647887323944E-2</v>
      </c>
      <c r="U39" s="26">
        <f>U25*$A$5</f>
        <v>0.12882137215425118</v>
      </c>
      <c r="V39" s="26">
        <f t="shared" si="6"/>
        <v>9.0222512296632626E-2</v>
      </c>
      <c r="W39" s="26">
        <f t="shared" si="6"/>
        <v>0.10831163849560281</v>
      </c>
      <c r="X39" s="26">
        <f t="shared" ref="X39:AD41" si="8">X25*$A$5</f>
        <v>0.108</v>
      </c>
      <c r="Y39" s="26">
        <f t="shared" si="8"/>
        <v>8.8771509578544044E-2</v>
      </c>
      <c r="Z39" s="26">
        <f t="shared" si="8"/>
        <v>0.11327099070920744</v>
      </c>
      <c r="AA39" s="26">
        <f t="shared" si="8"/>
        <v>8.7531336315891842E-2</v>
      </c>
      <c r="AB39" s="26">
        <f t="shared" si="8"/>
        <v>7.4649772794334601E-2</v>
      </c>
      <c r="AC39" s="26">
        <f t="shared" si="8"/>
        <v>9.8554426712877966E-2</v>
      </c>
      <c r="AD39" s="26">
        <f t="shared" si="8"/>
        <v>0.10817601264243534</v>
      </c>
      <c r="AE39" s="26">
        <f t="shared" ref="AE39:AE41" si="9">D39</f>
        <v>9.6929597997073944E-2</v>
      </c>
    </row>
    <row r="40" spans="1:31">
      <c r="A40">
        <v>2</v>
      </c>
      <c r="C40" s="25" t="s">
        <v>467</v>
      </c>
      <c r="D40" s="26">
        <f>D26*$A$5</f>
        <v>0.17025106588893066</v>
      </c>
      <c r="E40" s="26">
        <f>E26*$A$5</f>
        <v>0.12238041222408444</v>
      </c>
      <c r="F40" s="26">
        <f>F26*$A$5</f>
        <v>0.19978052441160304</v>
      </c>
      <c r="G40" s="26">
        <f t="shared" ref="G40:M41" si="10">G26*$A$5</f>
        <v>0.17871557703014393</v>
      </c>
      <c r="H40" s="26">
        <f t="shared" si="10"/>
        <v>0.26753157345575962</v>
      </c>
      <c r="I40" s="26">
        <f t="shared" si="10"/>
        <v>0.15637467563671312</v>
      </c>
      <c r="J40" s="26">
        <f t="shared" si="10"/>
        <v>0.21876790553138595</v>
      </c>
      <c r="K40" s="26">
        <f t="shared" si="10"/>
        <v>0.16918759009714826</v>
      </c>
      <c r="L40" s="26">
        <f t="shared" si="10"/>
        <v>0.1594821352895516</v>
      </c>
      <c r="M40" s="26">
        <f t="shared" si="10"/>
        <v>0.1717709816923742</v>
      </c>
      <c r="N40" s="26"/>
      <c r="O40" s="26">
        <f t="shared" ref="O40:Q41" si="11">O26*$A$5</f>
        <v>0.21060598425804461</v>
      </c>
      <c r="P40" s="26">
        <f t="shared" si="11"/>
        <v>0.17622965763557841</v>
      </c>
      <c r="Q40" s="26">
        <f t="shared" si="11"/>
        <v>0.23756137328127652</v>
      </c>
      <c r="R40" s="26">
        <f>R26*$A$5</f>
        <v>0.17371266892801376</v>
      </c>
      <c r="S40" s="26">
        <f>S26*$A$5</f>
        <v>0.11176310682845059</v>
      </c>
      <c r="T40" s="26">
        <f>T26*$A$5</f>
        <v>0.1709030981067125</v>
      </c>
      <c r="U40" s="26">
        <f>U26*$A$5</f>
        <v>0.18008836989767021</v>
      </c>
      <c r="V40" s="26">
        <f t="shared" si="6"/>
        <v>0.21970307603017991</v>
      </c>
      <c r="W40" s="26">
        <f t="shared" si="6"/>
        <v>0.17080519443966663</v>
      </c>
      <c r="X40" s="26">
        <f t="shared" si="8"/>
        <v>0.20999135645079045</v>
      </c>
      <c r="Y40" s="26">
        <f t="shared" si="8"/>
        <v>0.16750823375050464</v>
      </c>
      <c r="Z40" s="26">
        <f t="shared" si="8"/>
        <v>0.18554555666003977</v>
      </c>
      <c r="AA40" s="26">
        <f t="shared" si="8"/>
        <v>0.17762595275331305</v>
      </c>
      <c r="AB40" s="26">
        <f t="shared" si="8"/>
        <v>0.1878787687376261</v>
      </c>
      <c r="AC40" s="26">
        <f t="shared" si="8"/>
        <v>0.19510025825195706</v>
      </c>
      <c r="AD40" s="26">
        <f t="shared" si="8"/>
        <v>0.15098776028440833</v>
      </c>
      <c r="AE40" s="26">
        <f t="shared" si="9"/>
        <v>0.17025106588893066</v>
      </c>
    </row>
    <row r="41" spans="1:31">
      <c r="A41">
        <v>3</v>
      </c>
      <c r="C41" s="25" t="s">
        <v>468</v>
      </c>
      <c r="D41" s="26">
        <f>D27*$A$5</f>
        <v>0.36533915097129249</v>
      </c>
      <c r="E41" s="26">
        <f>E27*$A$5</f>
        <v>0.31911728012398299</v>
      </c>
      <c r="F41" s="26">
        <f>F27*$A$5</f>
        <v>0.61499999999999999</v>
      </c>
      <c r="G41" s="26">
        <f t="shared" si="10"/>
        <v>0.41387751182033083</v>
      </c>
      <c r="H41" s="26">
        <f t="shared" si="10"/>
        <v>0.37292972972972976</v>
      </c>
      <c r="I41" s="26">
        <f t="shared" si="10"/>
        <v>0.36222946006123019</v>
      </c>
      <c r="J41" s="26">
        <f t="shared" si="10"/>
        <v>0.46014361088211053</v>
      </c>
      <c r="K41" s="26">
        <f t="shared" si="10"/>
        <v>0.3882615729878609</v>
      </c>
      <c r="L41" s="26">
        <f t="shared" si="10"/>
        <v>0.4243514002333722</v>
      </c>
      <c r="M41" s="26">
        <f t="shared" si="10"/>
        <v>0.35008934608832393</v>
      </c>
      <c r="N41" s="26">
        <f>N27*$A$5</f>
        <v>0.35348705435417882</v>
      </c>
      <c r="O41" s="26">
        <f t="shared" si="11"/>
        <v>0.35249527976238265</v>
      </c>
      <c r="P41" s="26">
        <f t="shared" si="11"/>
        <v>0.42886803358992298</v>
      </c>
      <c r="Q41" s="26">
        <f t="shared" si="11"/>
        <v>0.39659860031104205</v>
      </c>
      <c r="R41" s="26">
        <f>R27*$A$5</f>
        <v>0.29820836169526743</v>
      </c>
      <c r="S41" s="26">
        <f>S27*$A$5</f>
        <v>0.34597370855391474</v>
      </c>
      <c r="T41" s="26">
        <f>T27*$A$5</f>
        <v>0.36027242677440097</v>
      </c>
      <c r="U41" s="26">
        <f>U27*$A$5</f>
        <v>0.37222486400725291</v>
      </c>
      <c r="V41" s="26">
        <f t="shared" si="6"/>
        <v>0.35022145369284874</v>
      </c>
      <c r="W41" s="26">
        <f t="shared" si="6"/>
        <v>0.36516785626384451</v>
      </c>
      <c r="X41" s="26">
        <f t="shared" si="8"/>
        <v>0.32101641126158237</v>
      </c>
      <c r="Y41" s="26">
        <f t="shared" si="8"/>
        <v>0.41984665895284939</v>
      </c>
      <c r="Z41" s="26">
        <f t="shared" si="8"/>
        <v>0.34374301821335645</v>
      </c>
      <c r="AA41" s="26">
        <f t="shared" si="8"/>
        <v>0.36491468253968251</v>
      </c>
      <c r="AB41" s="26">
        <f t="shared" si="8"/>
        <v>0.38189937499999999</v>
      </c>
      <c r="AC41" s="26">
        <f t="shared" si="8"/>
        <v>0.36986733356570228</v>
      </c>
      <c r="AD41" s="26">
        <f t="shared" si="8"/>
        <v>0.36541540089970892</v>
      </c>
      <c r="AE41" s="26">
        <f t="shared" si="9"/>
        <v>0.36533915097129249</v>
      </c>
    </row>
    <row r="42" spans="1:31">
      <c r="F42" s="3"/>
      <c r="G42" s="3"/>
      <c r="H42" s="3"/>
      <c r="I42" s="3"/>
      <c r="J42" s="3"/>
      <c r="K42" s="3"/>
    </row>
    <row r="43" spans="1:31" ht="15">
      <c r="C43" s="23" t="s">
        <v>462</v>
      </c>
    </row>
    <row r="44" spans="1:31" ht="15.75" thickBot="1">
      <c r="C44" s="24" t="s">
        <v>0</v>
      </c>
      <c r="D44" s="24" t="s">
        <v>460</v>
      </c>
      <c r="E44" s="24" t="s">
        <v>433</v>
      </c>
      <c r="F44" s="24" t="s">
        <v>434</v>
      </c>
      <c r="G44" s="24" t="s">
        <v>435</v>
      </c>
      <c r="H44" s="24" t="s">
        <v>436</v>
      </c>
      <c r="I44" s="24" t="s">
        <v>437</v>
      </c>
      <c r="J44" s="24" t="s">
        <v>438</v>
      </c>
      <c r="K44" s="24" t="s">
        <v>439</v>
      </c>
      <c r="L44" s="24" t="s">
        <v>440</v>
      </c>
      <c r="M44" s="24" t="s">
        <v>441</v>
      </c>
      <c r="N44" s="24" t="s">
        <v>442</v>
      </c>
      <c r="O44" s="24" t="s">
        <v>443</v>
      </c>
      <c r="P44" s="24" t="s">
        <v>444</v>
      </c>
      <c r="Q44" s="24" t="s">
        <v>445</v>
      </c>
      <c r="R44" s="24" t="s">
        <v>446</v>
      </c>
      <c r="S44" s="24" t="s">
        <v>447</v>
      </c>
      <c r="T44" s="24" t="s">
        <v>448</v>
      </c>
      <c r="U44" s="24" t="s">
        <v>449</v>
      </c>
      <c r="V44" s="24" t="s">
        <v>450</v>
      </c>
      <c r="W44" s="24" t="s">
        <v>451</v>
      </c>
      <c r="X44" s="24" t="s">
        <v>452</v>
      </c>
      <c r="Y44" s="24" t="s">
        <v>453</v>
      </c>
      <c r="Z44" s="24" t="s">
        <v>454</v>
      </c>
      <c r="AA44" s="24" t="s">
        <v>455</v>
      </c>
      <c r="AB44" s="24" t="s">
        <v>456</v>
      </c>
      <c r="AC44" s="24" t="s">
        <v>457</v>
      </c>
      <c r="AD44" s="24" t="s">
        <v>458</v>
      </c>
      <c r="AE44" s="27" t="s">
        <v>463</v>
      </c>
    </row>
    <row r="45" spans="1:31">
      <c r="A45">
        <v>0</v>
      </c>
      <c r="C45" s="25" t="s">
        <v>469</v>
      </c>
      <c r="D45" s="26">
        <f>D31*$A$5</f>
        <v>9.1221676135258903E-2</v>
      </c>
      <c r="E45" s="26"/>
      <c r="F45" s="26">
        <f>F31*$A$5</f>
        <v>9.3899999999999997E-2</v>
      </c>
      <c r="G45" s="26"/>
      <c r="H45" s="26"/>
      <c r="I45" s="26"/>
      <c r="J45" s="26"/>
      <c r="K45" s="26"/>
      <c r="L45" s="26"/>
      <c r="M45" s="26"/>
      <c r="N45" s="26"/>
      <c r="O45" s="26"/>
      <c r="P45" s="26"/>
      <c r="Q45" s="26"/>
      <c r="R45" s="26">
        <f>R31*$A$5</f>
        <v>8.8200000000000001E-2</v>
      </c>
      <c r="S45" s="26"/>
      <c r="T45" s="26">
        <f>T31*$A$5</f>
        <v>9.69E-2</v>
      </c>
      <c r="U45" s="26"/>
      <c r="V45" s="26">
        <f t="shared" ref="V45:W48" si="12">V31*$A$5</f>
        <v>7.3499999999999996E-2</v>
      </c>
      <c r="W45" s="26">
        <f t="shared" si="12"/>
        <v>7.9200000000000007E-2</v>
      </c>
      <c r="X45" s="26"/>
      <c r="Y45" s="26"/>
      <c r="Z45" s="26"/>
      <c r="AA45" s="26"/>
      <c r="AB45" s="26"/>
      <c r="AC45" s="26"/>
      <c r="AD45" s="26"/>
      <c r="AE45" s="26">
        <f>D45</f>
        <v>9.1221676135258903E-2</v>
      </c>
    </row>
    <row r="46" spans="1:31">
      <c r="A46">
        <v>1</v>
      </c>
      <c r="C46" s="25" t="s">
        <v>470</v>
      </c>
      <c r="D46" s="26">
        <f>D32*$A$5</f>
        <v>9.6929597997073944E-2</v>
      </c>
      <c r="E46" s="26"/>
      <c r="F46" s="26">
        <f>F32*$A$5</f>
        <v>0.13085289689220789</v>
      </c>
      <c r="G46" s="26">
        <f t="shared" ref="G46:Q46" si="13">G32*$A$5</f>
        <v>7.3511124431490354E-2</v>
      </c>
      <c r="H46" s="26">
        <f t="shared" si="13"/>
        <v>7.6336571062036118E-2</v>
      </c>
      <c r="I46" s="26">
        <f t="shared" si="13"/>
        <v>7.7253695078612961E-2</v>
      </c>
      <c r="J46" s="26">
        <f t="shared" si="13"/>
        <v>0.10117743191596761</v>
      </c>
      <c r="K46" s="26">
        <f t="shared" si="13"/>
        <v>8.2682332260460498E-2</v>
      </c>
      <c r="L46" s="26">
        <f t="shared" si="13"/>
        <v>8.072845202419221E-2</v>
      </c>
      <c r="M46" s="26">
        <f t="shared" si="13"/>
        <v>8.6972871434365273E-2</v>
      </c>
      <c r="N46" s="26">
        <f t="shared" si="13"/>
        <v>8.4200629117455031E-2</v>
      </c>
      <c r="O46" s="26">
        <f t="shared" si="13"/>
        <v>9.8101481798382059E-2</v>
      </c>
      <c r="P46" s="26">
        <f t="shared" si="13"/>
        <v>0.10045520741319565</v>
      </c>
      <c r="Q46" s="26">
        <f t="shared" si="13"/>
        <v>0.13132317300521992</v>
      </c>
      <c r="R46" s="26">
        <f>R32*$A$5</f>
        <v>9.682819058524629E-2</v>
      </c>
      <c r="S46" s="26"/>
      <c r="T46" s="26">
        <f>T32*$A$5</f>
        <v>3.7502647887323944E-2</v>
      </c>
      <c r="U46" s="26">
        <f>U32*$A$5</f>
        <v>0.12882137215425118</v>
      </c>
      <c r="V46" s="26">
        <f t="shared" si="12"/>
        <v>9.0222512296632626E-2</v>
      </c>
      <c r="W46" s="26">
        <f t="shared" si="12"/>
        <v>0.10831163849560281</v>
      </c>
      <c r="X46" s="26">
        <f t="shared" ref="X46:AD48" si="14">X32*$A$5</f>
        <v>0.108</v>
      </c>
      <c r="Y46" s="26">
        <f t="shared" si="14"/>
        <v>8.8771509578544044E-2</v>
      </c>
      <c r="Z46" s="26">
        <f t="shared" si="14"/>
        <v>0.11327099070920744</v>
      </c>
      <c r="AA46" s="26">
        <f t="shared" si="14"/>
        <v>8.7531336315891842E-2</v>
      </c>
      <c r="AB46" s="26">
        <f t="shared" si="14"/>
        <v>7.4649772794334601E-2</v>
      </c>
      <c r="AC46" s="26">
        <f t="shared" si="14"/>
        <v>9.8554426712877966E-2</v>
      </c>
      <c r="AD46" s="26">
        <f t="shared" si="14"/>
        <v>0.10817601264243534</v>
      </c>
      <c r="AE46" s="26">
        <f t="shared" ref="AE46:AE48" si="15">D46</f>
        <v>9.6929597997073944E-2</v>
      </c>
    </row>
    <row r="47" spans="1:31">
      <c r="A47">
        <v>2</v>
      </c>
      <c r="C47" s="25" t="s">
        <v>471</v>
      </c>
      <c r="D47" s="26">
        <f>D33*$A$5</f>
        <v>0.17025106588893066</v>
      </c>
      <c r="E47" s="26">
        <f>E33*$A$5</f>
        <v>0.12238041222408444</v>
      </c>
      <c r="F47" s="26">
        <f>F33*$A$5</f>
        <v>0.19978052441160304</v>
      </c>
      <c r="G47" s="26">
        <f t="shared" ref="G47:M48" si="16">G33*$A$5</f>
        <v>0.17871557703014393</v>
      </c>
      <c r="H47" s="26">
        <f t="shared" si="16"/>
        <v>0.26753157345575962</v>
      </c>
      <c r="I47" s="26">
        <f t="shared" si="16"/>
        <v>0.15637467563671312</v>
      </c>
      <c r="J47" s="26">
        <f t="shared" si="16"/>
        <v>0.21876790553138595</v>
      </c>
      <c r="K47" s="26">
        <f t="shared" si="16"/>
        <v>0.16918759009714826</v>
      </c>
      <c r="L47" s="26">
        <f t="shared" si="16"/>
        <v>0.1594821352895516</v>
      </c>
      <c r="M47" s="26">
        <f t="shared" si="16"/>
        <v>0.1717709816923742</v>
      </c>
      <c r="N47" s="26"/>
      <c r="O47" s="26">
        <f t="shared" ref="O47:Q48" si="17">O33*$A$5</f>
        <v>0.21060598425804461</v>
      </c>
      <c r="P47" s="26">
        <f t="shared" si="17"/>
        <v>0.17622965763557841</v>
      </c>
      <c r="Q47" s="26">
        <f t="shared" si="17"/>
        <v>0.23756137328127652</v>
      </c>
      <c r="R47" s="26">
        <f>R33*$A$5</f>
        <v>0.17371266892801376</v>
      </c>
      <c r="S47" s="26">
        <f>S33*$A$5</f>
        <v>0.11176310682845059</v>
      </c>
      <c r="T47" s="26">
        <f>T33*$A$5</f>
        <v>0.1709030981067125</v>
      </c>
      <c r="U47" s="26">
        <f>U33*$A$5</f>
        <v>0.18008836989767021</v>
      </c>
      <c r="V47" s="26">
        <f t="shared" si="12"/>
        <v>0.21970307603017991</v>
      </c>
      <c r="W47" s="26">
        <f t="shared" si="12"/>
        <v>0.17080519443966663</v>
      </c>
      <c r="X47" s="26">
        <f t="shared" si="14"/>
        <v>0.20999135645079045</v>
      </c>
      <c r="Y47" s="26">
        <f t="shared" si="14"/>
        <v>0.16750823375050464</v>
      </c>
      <c r="Z47" s="26">
        <f t="shared" si="14"/>
        <v>0.18554555666003977</v>
      </c>
      <c r="AA47" s="26">
        <f t="shared" si="14"/>
        <v>0.17762595275331305</v>
      </c>
      <c r="AB47" s="26">
        <f t="shared" si="14"/>
        <v>0.1878787687376261</v>
      </c>
      <c r="AC47" s="26">
        <f t="shared" si="14"/>
        <v>0.19510025825195706</v>
      </c>
      <c r="AD47" s="26">
        <f t="shared" si="14"/>
        <v>0.15098776028440833</v>
      </c>
      <c r="AE47" s="26">
        <f t="shared" si="15"/>
        <v>0.17025106588893066</v>
      </c>
    </row>
    <row r="48" spans="1:31">
      <c r="A48">
        <v>3</v>
      </c>
      <c r="C48" s="25" t="s">
        <v>472</v>
      </c>
      <c r="D48" s="26">
        <f>D34*$A$5</f>
        <v>0.36533915097129249</v>
      </c>
      <c r="E48" s="26">
        <f>E34*$A$5</f>
        <v>0.31911728012398299</v>
      </c>
      <c r="F48" s="26">
        <f>F34*$A$5</f>
        <v>0.61499999999999999</v>
      </c>
      <c r="G48" s="26">
        <f t="shared" si="16"/>
        <v>0.41387751182033083</v>
      </c>
      <c r="H48" s="26">
        <f t="shared" si="16"/>
        <v>0.37292972972972976</v>
      </c>
      <c r="I48" s="26">
        <f t="shared" si="16"/>
        <v>0.36222946006123019</v>
      </c>
      <c r="J48" s="26">
        <f t="shared" si="16"/>
        <v>0.46014361088211053</v>
      </c>
      <c r="K48" s="26">
        <f t="shared" si="16"/>
        <v>0.3882615729878609</v>
      </c>
      <c r="L48" s="26">
        <f t="shared" si="16"/>
        <v>0.4243514002333722</v>
      </c>
      <c r="M48" s="26">
        <f t="shared" si="16"/>
        <v>0.35008934608832393</v>
      </c>
      <c r="N48" s="26">
        <f>N34*$A$5</f>
        <v>0.35348705435417882</v>
      </c>
      <c r="O48" s="26">
        <f t="shared" si="17"/>
        <v>0.35249527976238265</v>
      </c>
      <c r="P48" s="26">
        <f t="shared" si="17"/>
        <v>0.42886803358992298</v>
      </c>
      <c r="Q48" s="26">
        <f t="shared" si="17"/>
        <v>0.39659860031104205</v>
      </c>
      <c r="R48" s="26">
        <f>R34*$A$5</f>
        <v>0.29820836169526743</v>
      </c>
      <c r="S48" s="26">
        <f>S34*$A$5</f>
        <v>0.34597370855391474</v>
      </c>
      <c r="T48" s="26">
        <f>T34*$A$5</f>
        <v>0.36027242677440097</v>
      </c>
      <c r="U48" s="26">
        <f>U34*$A$5</f>
        <v>0.37222486400725291</v>
      </c>
      <c r="V48" s="26">
        <f t="shared" si="12"/>
        <v>0.35022145369284874</v>
      </c>
      <c r="W48" s="26">
        <f t="shared" si="12"/>
        <v>0.36516785626384451</v>
      </c>
      <c r="X48" s="26">
        <f t="shared" si="14"/>
        <v>0.32101641126158237</v>
      </c>
      <c r="Y48" s="26">
        <f t="shared" si="14"/>
        <v>0.41984665895284939</v>
      </c>
      <c r="Z48" s="26">
        <f t="shared" si="14"/>
        <v>0.34374301821335645</v>
      </c>
      <c r="AA48" s="26">
        <f t="shared" si="14"/>
        <v>0.36491468253968251</v>
      </c>
      <c r="AB48" s="26">
        <f t="shared" si="14"/>
        <v>0.38189937499999999</v>
      </c>
      <c r="AC48" s="26">
        <f t="shared" si="14"/>
        <v>0.36986733356570228</v>
      </c>
      <c r="AD48" s="26">
        <f t="shared" si="14"/>
        <v>0.36541540089970892</v>
      </c>
      <c r="AE48" s="26">
        <f t="shared" si="15"/>
        <v>0.36533915097129249</v>
      </c>
    </row>
    <row r="49" spans="6:11">
      <c r="F49" s="3"/>
      <c r="G49" s="3"/>
      <c r="H49" s="3"/>
      <c r="I49" s="3"/>
      <c r="J49" s="3"/>
      <c r="K49" s="3"/>
    </row>
    <row r="50" spans="6:11">
      <c r="F50" s="3"/>
      <c r="G50" s="3"/>
      <c r="H50" s="3"/>
      <c r="I50" s="3"/>
      <c r="J50" s="3"/>
      <c r="K50" s="3"/>
    </row>
    <row r="51" spans="6:11">
      <c r="F51" s="3"/>
      <c r="G51" s="3"/>
      <c r="H51" s="3"/>
      <c r="I51" s="3"/>
      <c r="J51" s="3"/>
      <c r="K51" s="3"/>
    </row>
    <row r="52" spans="6:11">
      <c r="F52" s="3"/>
      <c r="G52" s="3"/>
      <c r="H52" s="3"/>
      <c r="I52" s="3"/>
      <c r="J52" s="3"/>
      <c r="K52" s="3"/>
    </row>
    <row r="53" spans="6:11">
      <c r="F53" s="3"/>
      <c r="G53" s="3"/>
      <c r="H53" s="3"/>
      <c r="I53" s="3"/>
      <c r="J53" s="3"/>
      <c r="K53" s="3"/>
    </row>
    <row r="54" spans="6:11">
      <c r="F54" s="3"/>
      <c r="G54" s="3"/>
      <c r="H54" s="3"/>
      <c r="I54" s="3"/>
      <c r="J54" s="3"/>
      <c r="K54" s="3"/>
    </row>
    <row r="55" spans="6:11">
      <c r="F55" s="3"/>
      <c r="G55" s="3"/>
      <c r="H55" s="3"/>
      <c r="I55" s="3"/>
      <c r="J55" s="3"/>
      <c r="K55" s="3"/>
    </row>
    <row r="56" spans="6:11">
      <c r="F56" s="3"/>
      <c r="G56" s="3"/>
      <c r="H56" s="3"/>
      <c r="I56" s="3"/>
      <c r="J56" s="3"/>
      <c r="K56" s="3"/>
    </row>
    <row r="57" spans="6:11">
      <c r="F57" s="3"/>
      <c r="G57" s="3"/>
      <c r="H57" s="3"/>
      <c r="I57" s="3"/>
      <c r="J57" s="3"/>
      <c r="K57" s="3"/>
    </row>
    <row r="58" spans="6:11">
      <c r="F58" s="3"/>
      <c r="G58" s="3"/>
      <c r="H58" s="3"/>
      <c r="I58" s="3"/>
      <c r="J58" s="3"/>
      <c r="K58" s="3"/>
    </row>
    <row r="59" spans="6:11">
      <c r="F59" s="3"/>
      <c r="G59" s="3"/>
      <c r="H59" s="3"/>
      <c r="I59" s="3"/>
      <c r="J59" s="3"/>
      <c r="K59" s="3"/>
    </row>
    <row r="60" spans="6:11">
      <c r="F60" s="3"/>
      <c r="G60" s="3"/>
      <c r="H60" s="3"/>
      <c r="I60" s="3"/>
      <c r="J60" s="3"/>
      <c r="K60" s="3"/>
    </row>
    <row r="61" spans="6:11">
      <c r="F61" s="3"/>
      <c r="G61" s="3"/>
      <c r="H61" s="3"/>
      <c r="I61" s="3"/>
      <c r="J61" s="3"/>
      <c r="K61" s="3"/>
    </row>
    <row r="62" spans="6:11">
      <c r="F62" s="3"/>
      <c r="G62" s="3"/>
      <c r="H62" s="3"/>
      <c r="I62" s="3"/>
      <c r="J62" s="3"/>
      <c r="K62" s="3"/>
    </row>
    <row r="63" spans="6:11">
      <c r="F63" s="3"/>
      <c r="G63" s="3"/>
      <c r="H63" s="3"/>
      <c r="I63" s="3"/>
      <c r="J63" s="3"/>
      <c r="K63" s="3"/>
    </row>
    <row r="64" spans="6:11">
      <c r="F64" s="3"/>
      <c r="G64" s="3"/>
      <c r="H64" s="3"/>
      <c r="I64" s="3"/>
      <c r="J64" s="3"/>
      <c r="K64" s="3"/>
    </row>
    <row r="65" spans="6:11">
      <c r="F65" s="3"/>
      <c r="G65" s="3"/>
      <c r="H65" s="3"/>
      <c r="I65" s="3"/>
      <c r="J65" s="3"/>
      <c r="K65" s="3"/>
    </row>
    <row r="66" spans="6:11">
      <c r="F66" s="3"/>
      <c r="G66" s="3"/>
      <c r="H66" s="3"/>
      <c r="I66" s="3"/>
      <c r="J66" s="3"/>
      <c r="K66" s="3"/>
    </row>
    <row r="67" spans="6:11">
      <c r="F67" s="3"/>
      <c r="G67" s="3"/>
      <c r="H67" s="3"/>
      <c r="I67" s="3"/>
      <c r="J67" s="3"/>
      <c r="K67" s="3"/>
    </row>
    <row r="68" spans="6:11">
      <c r="F68" s="3"/>
      <c r="G68" s="3"/>
      <c r="H68" s="3"/>
      <c r="I68" s="3"/>
      <c r="J68" s="3"/>
      <c r="K68" s="3"/>
    </row>
    <row r="69" spans="6:11">
      <c r="F69" s="3"/>
      <c r="G69" s="3"/>
      <c r="H69" s="3"/>
      <c r="I69" s="3"/>
      <c r="J69" s="3"/>
      <c r="K69" s="3"/>
    </row>
    <row r="70" spans="6:11">
      <c r="F70" s="3"/>
      <c r="G70" s="3"/>
      <c r="H70" s="3"/>
      <c r="I70" s="3"/>
      <c r="J70" s="3"/>
      <c r="K70" s="3"/>
    </row>
    <row r="71" spans="6:11">
      <c r="F71" s="3"/>
      <c r="G71" s="3"/>
      <c r="H71" s="3"/>
      <c r="I71" s="3"/>
      <c r="J71" s="3"/>
      <c r="K71" s="3"/>
    </row>
    <row r="72" spans="6:11">
      <c r="F72" s="3"/>
      <c r="G72" s="3"/>
      <c r="H72" s="3"/>
      <c r="I72" s="3"/>
      <c r="J72" s="3"/>
      <c r="K72" s="3"/>
    </row>
    <row r="73" spans="6:11">
      <c r="F73" s="3"/>
      <c r="G73" s="3"/>
      <c r="H73" s="3"/>
      <c r="I73" s="3"/>
      <c r="J73" s="3"/>
      <c r="K73" s="3"/>
    </row>
    <row r="74" spans="6:11">
      <c r="F74" s="3"/>
      <c r="G74" s="3"/>
      <c r="H74" s="3"/>
      <c r="I74" s="3"/>
      <c r="J74" s="3"/>
      <c r="K74" s="3"/>
    </row>
    <row r="75" spans="6:11">
      <c r="F75" s="3"/>
      <c r="G75" s="3"/>
      <c r="H75" s="3"/>
      <c r="I75" s="3"/>
      <c r="J75" s="3"/>
      <c r="K75" s="3"/>
    </row>
  </sheetData>
  <phoneticPr fontId="7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H1" zoomScale="115" zoomScaleNormal="115" workbookViewId="0">
      <selection activeCell="AB3" sqref="AB3"/>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52" t="s">
        <v>522</v>
      </c>
      <c r="C1" s="3"/>
      <c r="E1" s="3"/>
      <c r="G1" s="52" t="s">
        <v>526</v>
      </c>
    </row>
    <row r="2" spans="1:44" s="42" customFormat="1">
      <c r="A2" s="52" t="s">
        <v>525</v>
      </c>
      <c r="C2" s="3"/>
      <c r="E2" s="3"/>
      <c r="G2" s="52" t="s">
        <v>527</v>
      </c>
    </row>
    <row r="3" spans="1:44" s="42" customFormat="1">
      <c r="A3" s="52"/>
      <c r="C3" s="3"/>
      <c r="E3" s="3"/>
      <c r="G3" s="52" t="s">
        <v>533</v>
      </c>
    </row>
    <row r="4" spans="1:44" s="42" customFormat="1" ht="15.75">
      <c r="A4" s="52"/>
      <c r="B4" s="55" t="s">
        <v>530</v>
      </c>
      <c r="C4" s="140" t="s">
        <v>528</v>
      </c>
      <c r="D4" s="140"/>
      <c r="E4" s="140"/>
      <c r="F4" s="140"/>
      <c r="G4" s="140"/>
      <c r="H4" s="53" t="s">
        <v>531</v>
      </c>
      <c r="I4" s="53" t="s">
        <v>523</v>
      </c>
      <c r="J4" s="53" t="s">
        <v>524</v>
      </c>
      <c r="K4" s="138" t="s">
        <v>532</v>
      </c>
      <c r="L4" s="139"/>
      <c r="M4" s="139"/>
      <c r="N4" s="139"/>
      <c r="O4" s="139"/>
      <c r="P4" s="139"/>
      <c r="Q4" s="139"/>
      <c r="R4" s="139"/>
      <c r="S4" s="139"/>
      <c r="T4" s="139"/>
      <c r="U4" s="138" t="s">
        <v>529</v>
      </c>
      <c r="V4" s="139"/>
      <c r="W4" s="139"/>
      <c r="X4" s="139"/>
      <c r="Y4" s="139"/>
      <c r="Z4" s="139"/>
      <c r="AA4" s="139"/>
      <c r="AB4" s="139"/>
      <c r="AC4" s="139"/>
      <c r="AD4" s="139"/>
      <c r="AE4" s="139"/>
      <c r="AF4" s="139"/>
      <c r="AG4" s="139"/>
    </row>
    <row r="5" spans="1:44">
      <c r="A5" t="s">
        <v>19</v>
      </c>
      <c r="B5" t="s">
        <v>20</v>
      </c>
      <c r="C5" t="s">
        <v>21</v>
      </c>
      <c r="D5" t="s">
        <v>22</v>
      </c>
      <c r="E5" t="s">
        <v>23</v>
      </c>
      <c r="F5" t="s">
        <v>24</v>
      </c>
      <c r="G5" t="s">
        <v>25</v>
      </c>
      <c r="H5" t="s">
        <v>26</v>
      </c>
      <c r="I5" t="s">
        <v>27</v>
      </c>
      <c r="J5" t="s">
        <v>28</v>
      </c>
      <c r="K5" t="s">
        <v>29</v>
      </c>
      <c r="L5" t="s">
        <v>30</v>
      </c>
      <c r="M5" t="s">
        <v>31</v>
      </c>
      <c r="N5" t="s">
        <v>32</v>
      </c>
      <c r="O5" s="54"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P5" s="42"/>
      <c r="AQ5" s="42" t="s">
        <v>516</v>
      </c>
      <c r="AR5" s="42" t="s">
        <v>517</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s="42" t="s">
        <v>518</v>
      </c>
      <c r="AQ6" s="42">
        <v>50</v>
      </c>
      <c r="AR6" s="42">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s="42">
        <f t="shared" ref="AM7:AM70" si="1">IF(J7&gt;$AQ$8,1,IF(J7&lt;$AQ$6,3,2))</f>
        <v>3</v>
      </c>
      <c r="AN7" s="1" t="s">
        <v>433</v>
      </c>
      <c r="AP7" s="42" t="s">
        <v>519</v>
      </c>
      <c r="AQ7" s="51" t="s">
        <v>521</v>
      </c>
      <c r="AR7" s="42">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s="42">
        <f t="shared" si="1"/>
        <v>2</v>
      </c>
      <c r="AN8" s="1" t="s">
        <v>433</v>
      </c>
      <c r="AP8" s="42" t="s">
        <v>520</v>
      </c>
      <c r="AQ8" s="42">
        <v>75</v>
      </c>
      <c r="AR8" s="42">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s="42">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s="42">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s="42">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s="4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s="42">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s="42">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s="42">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s="42">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s="42">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s="42">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s="42">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s="42">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s="42">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s="4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s="42">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s="42">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s="42">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s="42">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s="42">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s="42">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s="42">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s="42">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s="42">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s="4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s="42">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s="42">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s="42">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s="42">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s="42">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s="42">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s="42">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s="42">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s="42">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s="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s="42">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s="42">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s="42">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s="42">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s="42">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s="42">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s="42">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s="42">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s="42">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s="4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s="42">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s="42">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s="42">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s="42">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s="42">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s="42">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s="42">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s="42">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s="42">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s="4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s="42">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s="42">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s="42">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s="42">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s="42">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s="42">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s="42">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s="42">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s="42">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s="4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s="42">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s="42">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s="42">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s="42">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s="42">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s="42">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s="42">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s="42">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s="42">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s="4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s="42">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s="42">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s="42">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s="42">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s="42">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s="42">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s="42">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s="42">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s="42">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s="4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s="42">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s="42">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s="42">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s="42">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s="42">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s="42">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s="42">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s="42">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s="42">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s="4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s="42">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s="42">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s="42">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s="42">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s="42">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s="42">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s="42">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s="42">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s="42">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s="4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s="42">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s="42">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s="42">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s="42">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s="42">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s="42">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s="42">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s="42">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s="42">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s="4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s="42">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s="42">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s="42">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s="42">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s="42">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s="42">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s="42">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s="42">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s="42">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s="4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s="42">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s="42">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s="42">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s="42">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s="42">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s="42">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s="42">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s="42">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s="42">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s="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s="42">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s="42">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s="42">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s="42">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s="42">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s="42">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s="42">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s="42">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s="42">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s="4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s="42">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s="42">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s="42">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s="42">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s="42">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s="42">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s="42">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s="42">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s="42">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s="4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s="42">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s="42">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s="42">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s="42">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s="42">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s="42">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s="42">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s="42">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s="42">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s="4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s="42">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s="42">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s="42">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s="42">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s="42">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s="42">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s="42">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s="42">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s="42">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s="4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s="42">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s="42">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s="42">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s="42">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s="42">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s="42">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s="42">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s="42">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s="42">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s="4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s="42">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s="42">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s="42">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s="42">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s="42">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s="42">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s="42">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s="42">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s="42">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s="4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s="42">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s="42">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s="42">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s="42">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s="42">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s="42">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s="42">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s="42">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s="42">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s="4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s="42">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s="42">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s="42">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s="42">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s="42">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s="42">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s="42">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s="42">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s="42">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s="4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s="42">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s="42">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s="42">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s="42">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s="42">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s="42">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s="42">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s="42">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s="42">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s="4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s="42">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s="42">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s="42">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s="42">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s="42">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s="42">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s="42">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s="42">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s="42">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s="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s="42">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s="42">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s="42">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s="42">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s="42">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s="42">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s="42">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s="42">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s="42">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s="4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s="42">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s="42">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s="42">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s="42">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s="42">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s="42">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s="42">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s="42">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s="42">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s="4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s="42">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s="42">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s="42">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s="42">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s="42">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s="42">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s="42">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s="42">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s="42">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s="4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s="42">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s="42">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s="42">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s="42">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s="42">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s="42">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s="42">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s="42">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s="42">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s="4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s="42">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s="42">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s="42">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s="42">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s="42">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s="42">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s="42">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s="42">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s="42">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s="4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s="42">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s="42">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s="42">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s="42">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s="42">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s="42">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s="42">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s="42">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s="42">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s="4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s="42">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s="42">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s="42">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s="42">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s="42">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s="42">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s="42">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s="42">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s="42">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s="4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s="42">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s="42">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s="42">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s="42">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s="42">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s="42">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s="42">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s="42">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s="42">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s="4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s="42">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s="42">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s="42">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s="42">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s="42">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s="42">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s="42">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s="42">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s="42">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s="4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s="42">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s="42">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s="42">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s="42">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s="42">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s="42">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s="42">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s="42">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s="42">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s="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s="42">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s="42">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s="42">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s="42">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s="42">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s="42">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s="42">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s="42">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s="42">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s="4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s="42">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s="42">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s="42">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s="42">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s="42">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s="42">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s="42">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s="42">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s="42">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s="4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s="42">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s="42">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s="42">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s="42">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s="42">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s="42">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s="42">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BC802-F2A6-43B9-9448-8F2BC3D8238E}">
  <dimension ref="B2:N25"/>
  <sheetViews>
    <sheetView showGridLines="0" zoomScaleNormal="100" workbookViewId="0">
      <selection activeCell="I12" sqref="I12"/>
    </sheetView>
  </sheetViews>
  <sheetFormatPr defaultColWidth="9.140625" defaultRowHeight="15"/>
  <cols>
    <col min="1" max="1" width="9.140625" style="100"/>
    <col min="2" max="2" width="21.42578125" style="100" customWidth="1"/>
    <col min="3" max="3" width="40.140625" style="100" bestFit="1" customWidth="1"/>
    <col min="4" max="4" width="18.140625" style="100" bestFit="1" customWidth="1"/>
    <col min="5" max="5" width="20.140625" style="100" bestFit="1" customWidth="1"/>
    <col min="6" max="7" width="17.140625" style="100" customWidth="1"/>
    <col min="8" max="16384" width="9.140625" style="100"/>
  </cols>
  <sheetData>
    <row r="2" spans="2:14" ht="18" thickBot="1">
      <c r="B2" s="132" t="s">
        <v>989</v>
      </c>
      <c r="C2" s="132"/>
      <c r="D2" s="132"/>
      <c r="E2" s="132"/>
      <c r="F2" s="132"/>
      <c r="G2" s="132"/>
      <c r="H2" s="132"/>
      <c r="I2" s="132"/>
      <c r="J2" s="132"/>
      <c r="K2" s="132"/>
      <c r="L2" s="132"/>
      <c r="M2" s="132"/>
      <c r="N2" s="132"/>
    </row>
    <row r="3" spans="2:14" ht="15.75" thickTop="1">
      <c r="B3" s="131" t="s">
        <v>988</v>
      </c>
      <c r="C3" s="130"/>
      <c r="D3" s="130"/>
      <c r="E3" s="130"/>
      <c r="F3" s="130"/>
      <c r="G3" s="130"/>
      <c r="H3" s="130"/>
      <c r="I3" s="130"/>
      <c r="J3" s="130"/>
      <c r="K3" s="130"/>
      <c r="L3" s="130"/>
      <c r="M3" s="130"/>
      <c r="N3" s="130"/>
    </row>
    <row r="5" spans="2:14" ht="18" thickBot="1">
      <c r="B5" s="129" t="s">
        <v>987</v>
      </c>
      <c r="C5" s="129"/>
      <c r="D5" s="129"/>
      <c r="E5" s="129"/>
      <c r="F5" s="129"/>
      <c r="G5" s="129"/>
      <c r="H5" s="129"/>
    </row>
    <row r="6" spans="2:14" ht="16.5" thickTop="1">
      <c r="B6" s="141" t="s">
        <v>986</v>
      </c>
      <c r="C6" s="141"/>
      <c r="D6" s="141"/>
      <c r="E6" s="141"/>
      <c r="F6" s="141"/>
      <c r="G6" s="141"/>
      <c r="H6" s="141"/>
    </row>
    <row r="7" spans="2:14">
      <c r="B7" s="101"/>
      <c r="C7" s="101"/>
      <c r="D7" s="101"/>
      <c r="E7" s="101"/>
      <c r="F7" s="101"/>
      <c r="G7" s="101"/>
      <c r="H7" s="101"/>
    </row>
    <row r="8" spans="2:14">
      <c r="B8" s="142" t="s">
        <v>985</v>
      </c>
      <c r="C8" s="142"/>
      <c r="D8" s="142"/>
      <c r="E8" s="142"/>
      <c r="F8" s="142"/>
      <c r="G8" s="142"/>
      <c r="H8" s="142"/>
    </row>
    <row r="9" spans="2:14">
      <c r="B9" s="128"/>
      <c r="C9" s="128"/>
      <c r="D9" s="128"/>
      <c r="E9" s="128"/>
      <c r="F9" s="128"/>
      <c r="G9" s="128"/>
      <c r="H9" s="128"/>
    </row>
    <row r="10" spans="2:14" ht="60">
      <c r="B10" s="101"/>
      <c r="C10" s="127" t="s">
        <v>984</v>
      </c>
      <c r="D10" s="126" t="s">
        <v>983</v>
      </c>
      <c r="E10" s="125" t="s">
        <v>982</v>
      </c>
      <c r="F10" s="124" t="s">
        <v>981</v>
      </c>
      <c r="G10" s="124" t="s">
        <v>980</v>
      </c>
      <c r="H10" s="101"/>
    </row>
    <row r="11" spans="2:14">
      <c r="B11" s="101">
        <v>1</v>
      </c>
      <c r="C11" s="117" t="s">
        <v>979</v>
      </c>
      <c r="D11" s="116" t="s">
        <v>967</v>
      </c>
      <c r="E11" s="123" t="s">
        <v>961</v>
      </c>
      <c r="F11" s="111">
        <v>266.57523809523809</v>
      </c>
      <c r="G11" s="111">
        <v>5468.1085769142855</v>
      </c>
      <c r="H11" s="101"/>
    </row>
    <row r="12" spans="2:14">
      <c r="B12" s="101">
        <v>2</v>
      </c>
      <c r="C12" s="114" t="s">
        <v>978</v>
      </c>
      <c r="D12" s="122" t="s">
        <v>967</v>
      </c>
      <c r="E12" s="121" t="s">
        <v>961</v>
      </c>
      <c r="F12" s="111">
        <v>210.45841269841262</v>
      </c>
      <c r="G12" s="111">
        <v>4317.0155629714272</v>
      </c>
      <c r="H12" s="101"/>
    </row>
    <row r="13" spans="2:14">
      <c r="B13" s="101">
        <v>3</v>
      </c>
      <c r="C13" s="114" t="s">
        <v>977</v>
      </c>
      <c r="D13" s="122" t="s">
        <v>967</v>
      </c>
      <c r="E13" s="121" t="s">
        <v>976</v>
      </c>
      <c r="F13" s="111">
        <v>1162.3579591836751</v>
      </c>
      <c r="G13" s="111">
        <v>23842.797896277589</v>
      </c>
      <c r="H13" s="101"/>
    </row>
    <row r="14" spans="2:14">
      <c r="B14" s="101">
        <v>4</v>
      </c>
      <c r="C14" s="120" t="s">
        <v>975</v>
      </c>
      <c r="D14" s="119" t="s">
        <v>967</v>
      </c>
      <c r="E14" s="118" t="s">
        <v>961</v>
      </c>
      <c r="F14" s="111">
        <v>188.45078282828283</v>
      </c>
      <c r="G14" s="111">
        <v>3865.5853757181821</v>
      </c>
      <c r="H14" s="101"/>
    </row>
    <row r="15" spans="2:14">
      <c r="B15" s="101"/>
      <c r="C15" s="114" t="s">
        <v>974</v>
      </c>
      <c r="D15" s="122" t="s">
        <v>967</v>
      </c>
      <c r="E15" s="121" t="s">
        <v>961</v>
      </c>
      <c r="F15" s="111">
        <v>206.69695916165827</v>
      </c>
      <c r="G15" s="111">
        <v>4239.858972985965</v>
      </c>
      <c r="H15" s="101"/>
    </row>
    <row r="16" spans="2:14">
      <c r="B16" s="101">
        <v>5</v>
      </c>
      <c r="C16" s="114" t="s">
        <v>973</v>
      </c>
      <c r="D16" s="122" t="s">
        <v>967</v>
      </c>
      <c r="E16" s="121" t="s">
        <v>961</v>
      </c>
      <c r="F16" s="111">
        <v>217.18108995210142</v>
      </c>
      <c r="G16" s="111">
        <v>4454.9140767770832</v>
      </c>
      <c r="H16" s="101"/>
    </row>
    <row r="17" spans="2:8">
      <c r="B17" s="101">
        <v>6</v>
      </c>
      <c r="C17" s="117" t="s">
        <v>972</v>
      </c>
      <c r="D17" s="116" t="s">
        <v>967</v>
      </c>
      <c r="E17" s="115" t="s">
        <v>961</v>
      </c>
      <c r="F17" s="111">
        <v>342.34666666666601</v>
      </c>
      <c r="G17" s="111">
        <v>7022.3654591999866</v>
      </c>
      <c r="H17" s="101"/>
    </row>
    <row r="18" spans="2:8">
      <c r="B18" s="101">
        <v>7</v>
      </c>
      <c r="C18" s="120" t="s">
        <v>971</v>
      </c>
      <c r="D18" s="119" t="s">
        <v>967</v>
      </c>
      <c r="E18" s="118" t="s">
        <v>961</v>
      </c>
      <c r="F18" s="111">
        <v>186.57015873015874</v>
      </c>
      <c r="G18" s="111">
        <v>3827.0091867428573</v>
      </c>
      <c r="H18" s="101"/>
    </row>
    <row r="19" spans="2:8">
      <c r="B19" s="101"/>
      <c r="C19" s="120" t="s">
        <v>970</v>
      </c>
      <c r="D19" s="119" t="s">
        <v>967</v>
      </c>
      <c r="E19" s="118" t="s">
        <v>961</v>
      </c>
      <c r="F19" s="111">
        <v>429.08000000000106</v>
      </c>
      <c r="G19" s="111">
        <v>8801.4777552000232</v>
      </c>
      <c r="H19" s="101"/>
    </row>
    <row r="20" spans="2:8">
      <c r="B20" s="101">
        <v>8</v>
      </c>
      <c r="C20" s="117" t="s">
        <v>969</v>
      </c>
      <c r="D20" s="116" t="s">
        <v>967</v>
      </c>
      <c r="E20" s="115" t="s">
        <v>961</v>
      </c>
      <c r="F20" s="111">
        <v>188.66894409937888</v>
      </c>
      <c r="G20" s="111">
        <v>3870.0603957018634</v>
      </c>
      <c r="H20" s="101"/>
    </row>
    <row r="21" spans="2:8">
      <c r="B21" s="101">
        <v>9</v>
      </c>
      <c r="C21" s="114" t="s">
        <v>968</v>
      </c>
      <c r="D21" s="113" t="s">
        <v>967</v>
      </c>
      <c r="E21" s="112" t="s">
        <v>966</v>
      </c>
      <c r="F21" s="111">
        <v>196.99111111111114</v>
      </c>
      <c r="G21" s="111">
        <v>4040.7683472000003</v>
      </c>
      <c r="H21" s="101"/>
    </row>
    <row r="22" spans="2:8">
      <c r="B22" s="101">
        <v>10</v>
      </c>
      <c r="C22" s="110" t="s">
        <v>965</v>
      </c>
      <c r="D22" s="109" t="s">
        <v>964</v>
      </c>
      <c r="E22" s="108" t="s">
        <v>961</v>
      </c>
      <c r="F22" s="107">
        <v>67.470204616036483</v>
      </c>
      <c r="G22" s="107">
        <v>2127.7403727713267</v>
      </c>
      <c r="H22" s="101"/>
    </row>
    <row r="23" spans="2:8">
      <c r="B23" s="101">
        <v>11</v>
      </c>
      <c r="C23" s="106" t="s">
        <v>963</v>
      </c>
      <c r="D23" s="105" t="s">
        <v>962</v>
      </c>
      <c r="E23" s="104" t="s">
        <v>961</v>
      </c>
      <c r="F23" s="103">
        <v>34.791517018356608</v>
      </c>
      <c r="G23" s="102">
        <v>1097.1852806908939</v>
      </c>
      <c r="H23" s="101"/>
    </row>
    <row r="24" spans="2:8">
      <c r="B24" s="101"/>
      <c r="C24" s="101"/>
      <c r="D24" s="101"/>
      <c r="E24" s="101"/>
      <c r="F24" s="101"/>
      <c r="G24" s="101"/>
      <c r="H24" s="101"/>
    </row>
    <row r="25" spans="2:8">
      <c r="B25" s="101"/>
      <c r="C25" s="101"/>
      <c r="D25" s="101"/>
      <c r="E25" s="101"/>
      <c r="F25" s="101"/>
      <c r="G25" s="101"/>
      <c r="H25" s="101"/>
    </row>
  </sheetData>
  <mergeCells count="2">
    <mergeCell ref="B6:H6"/>
    <mergeCell ref="B8:H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showGridLines="0" workbookViewId="0"/>
  </sheetViews>
  <sheetFormatPr defaultColWidth="9.85546875" defaultRowHeight="11.25"/>
  <cols>
    <col min="1" max="1" width="2.28515625" style="91" customWidth="1"/>
    <col min="2" max="2" width="52" style="91" customWidth="1"/>
    <col min="3" max="16384" width="9.85546875" style="91"/>
  </cols>
  <sheetData>
    <row r="1" spans="1:14">
      <c r="A1" s="98" t="s">
        <v>663</v>
      </c>
      <c r="B1" s="98"/>
      <c r="C1" s="143" t="s">
        <v>945</v>
      </c>
      <c r="D1" s="143"/>
      <c r="E1" s="143"/>
      <c r="F1" s="143"/>
      <c r="G1" s="143"/>
      <c r="H1" s="143"/>
      <c r="I1" s="143"/>
      <c r="J1" s="143"/>
      <c r="K1" s="143"/>
      <c r="L1" s="143"/>
      <c r="M1" s="143"/>
      <c r="N1" s="143"/>
    </row>
    <row r="2" spans="1:14">
      <c r="A2" s="97" t="s">
        <v>661</v>
      </c>
      <c r="B2" s="97"/>
      <c r="C2" s="96">
        <v>2015</v>
      </c>
      <c r="D2" s="96">
        <v>2020</v>
      </c>
      <c r="E2" s="96">
        <v>2030</v>
      </c>
      <c r="F2" s="96">
        <v>2050</v>
      </c>
      <c r="G2" s="96">
        <v>2020</v>
      </c>
      <c r="H2" s="96">
        <v>2020</v>
      </c>
      <c r="I2" s="96">
        <v>2030</v>
      </c>
      <c r="J2" s="96">
        <v>2030</v>
      </c>
      <c r="K2" s="96">
        <v>2050</v>
      </c>
      <c r="L2" s="96">
        <v>2050</v>
      </c>
      <c r="M2" s="96" t="s">
        <v>660</v>
      </c>
      <c r="N2" s="96" t="s">
        <v>660</v>
      </c>
    </row>
    <row r="3" spans="1:14">
      <c r="A3" s="97" t="s">
        <v>659</v>
      </c>
      <c r="B3" s="97"/>
      <c r="C3" s="96" t="s">
        <v>658</v>
      </c>
      <c r="D3" s="96" t="s">
        <v>658</v>
      </c>
      <c r="E3" s="96" t="s">
        <v>658</v>
      </c>
      <c r="F3" s="96" t="s">
        <v>658</v>
      </c>
      <c r="G3" s="96" t="s">
        <v>657</v>
      </c>
      <c r="H3" s="96" t="s">
        <v>656</v>
      </c>
      <c r="I3" s="96" t="s">
        <v>657</v>
      </c>
      <c r="J3" s="96" t="s">
        <v>656</v>
      </c>
      <c r="K3" s="96" t="s">
        <v>657</v>
      </c>
      <c r="L3" s="96" t="s">
        <v>656</v>
      </c>
      <c r="M3" s="96" t="s">
        <v>655</v>
      </c>
      <c r="N3" s="96" t="s">
        <v>654</v>
      </c>
    </row>
    <row r="4" spans="1:14">
      <c r="A4" s="97" t="s">
        <v>653</v>
      </c>
      <c r="B4" s="97" t="s">
        <v>652</v>
      </c>
      <c r="C4" s="96"/>
      <c r="D4" s="96"/>
      <c r="E4" s="96"/>
      <c r="F4" s="96"/>
      <c r="G4" s="96"/>
      <c r="H4" s="96"/>
      <c r="I4" s="96"/>
      <c r="J4" s="96"/>
      <c r="K4" s="96"/>
      <c r="L4" s="96"/>
      <c r="M4" s="96"/>
      <c r="N4" s="96"/>
    </row>
    <row r="5" spans="1:14">
      <c r="A5" s="92" t="s">
        <v>651</v>
      </c>
      <c r="C5" s="93"/>
      <c r="D5" s="93"/>
      <c r="E5" s="93"/>
      <c r="F5" s="93"/>
      <c r="G5" s="93"/>
      <c r="H5" s="93"/>
      <c r="I5" s="93"/>
      <c r="J5" s="93"/>
      <c r="K5" s="93"/>
      <c r="L5" s="93"/>
      <c r="M5" s="93"/>
      <c r="N5" s="93"/>
    </row>
    <row r="6" spans="1:14">
      <c r="A6" s="92"/>
      <c r="B6" s="91" t="s">
        <v>718</v>
      </c>
      <c r="C6" s="93">
        <v>5</v>
      </c>
      <c r="D6" s="93">
        <v>5</v>
      </c>
      <c r="E6" s="93">
        <v>5</v>
      </c>
      <c r="F6" s="93">
        <v>5</v>
      </c>
      <c r="G6" s="93">
        <v>1</v>
      </c>
      <c r="H6" s="93">
        <v>25</v>
      </c>
      <c r="I6" s="93"/>
      <c r="J6" s="93"/>
      <c r="K6" s="93">
        <v>1</v>
      </c>
      <c r="L6" s="93">
        <v>25</v>
      </c>
      <c r="M6" s="93"/>
      <c r="N6" s="93"/>
    </row>
    <row r="7" spans="1:14">
      <c r="A7" s="95"/>
      <c r="B7" s="95" t="s">
        <v>749</v>
      </c>
      <c r="C7" s="94">
        <v>0.98</v>
      </c>
      <c r="D7" s="94">
        <v>0.99</v>
      </c>
      <c r="E7" s="94">
        <v>0.99</v>
      </c>
      <c r="F7" s="94">
        <v>0.99</v>
      </c>
      <c r="G7" s="94">
        <v>0.98</v>
      </c>
      <c r="H7" s="94">
        <v>0.99</v>
      </c>
      <c r="I7" s="94"/>
      <c r="J7" s="94"/>
      <c r="K7" s="94">
        <v>0.99</v>
      </c>
      <c r="L7" s="94">
        <v>0.99</v>
      </c>
      <c r="M7" s="93"/>
      <c r="N7" s="93"/>
    </row>
    <row r="8" spans="1:14">
      <c r="A8" s="95"/>
      <c r="B8" s="95" t="s">
        <v>650</v>
      </c>
      <c r="C8" s="94">
        <v>0.98</v>
      </c>
      <c r="D8" s="94">
        <v>0.99</v>
      </c>
      <c r="E8" s="94">
        <v>0.99</v>
      </c>
      <c r="F8" s="94">
        <v>0.99</v>
      </c>
      <c r="G8" s="94">
        <v>0.98</v>
      </c>
      <c r="H8" s="94">
        <v>0.99</v>
      </c>
      <c r="I8" s="94"/>
      <c r="J8" s="94"/>
      <c r="K8" s="94">
        <v>0.99</v>
      </c>
      <c r="L8" s="94">
        <v>0.99</v>
      </c>
      <c r="M8" s="93"/>
      <c r="N8" s="93"/>
    </row>
    <row r="9" spans="1:14">
      <c r="A9" s="95"/>
      <c r="B9" s="95" t="s">
        <v>648</v>
      </c>
      <c r="C9" s="94">
        <v>5.0000000000000001E-3</v>
      </c>
      <c r="D9" s="94">
        <v>5.0000000000000001E-3</v>
      </c>
      <c r="E9" s="94">
        <v>5.0000000000000001E-3</v>
      </c>
      <c r="F9" s="94">
        <v>5.0000000000000001E-3</v>
      </c>
      <c r="G9" s="94">
        <v>1E-3</v>
      </c>
      <c r="H9" s="94">
        <v>5.0000000000000001E-3</v>
      </c>
      <c r="I9" s="94"/>
      <c r="J9" s="94"/>
      <c r="K9" s="94">
        <v>1E-3</v>
      </c>
      <c r="L9" s="94">
        <v>5.0000000000000001E-3</v>
      </c>
      <c r="M9" s="93"/>
      <c r="N9" s="93"/>
    </row>
    <row r="10" spans="1:14">
      <c r="A10" s="95"/>
      <c r="B10" s="95" t="s">
        <v>647</v>
      </c>
      <c r="C10" s="94">
        <v>0.01</v>
      </c>
      <c r="D10" s="94">
        <v>0.01</v>
      </c>
      <c r="E10" s="94">
        <v>0.01</v>
      </c>
      <c r="F10" s="94">
        <v>0.01</v>
      </c>
      <c r="G10" s="94">
        <v>5.0000000000000001E-3</v>
      </c>
      <c r="H10" s="94">
        <v>0.01</v>
      </c>
      <c r="I10" s="94"/>
      <c r="J10" s="94"/>
      <c r="K10" s="94">
        <v>5.0000000000000001E-3</v>
      </c>
      <c r="L10" s="94">
        <v>0.01</v>
      </c>
      <c r="M10" s="93"/>
      <c r="N10" s="93"/>
    </row>
    <row r="11" spans="1:14">
      <c r="A11" s="92"/>
      <c r="B11" s="91" t="s">
        <v>713</v>
      </c>
      <c r="C11" s="93">
        <v>0.2</v>
      </c>
      <c r="D11" s="93">
        <v>0.2</v>
      </c>
      <c r="E11" s="93">
        <v>0.2</v>
      </c>
      <c r="F11" s="93">
        <v>0.2</v>
      </c>
      <c r="G11" s="93">
        <v>0.2</v>
      </c>
      <c r="H11" s="93">
        <v>0.2</v>
      </c>
      <c r="I11" s="93"/>
      <c r="J11" s="93"/>
      <c r="K11" s="93">
        <v>0.2</v>
      </c>
      <c r="L11" s="93">
        <v>0.2</v>
      </c>
      <c r="M11" s="93"/>
      <c r="N11" s="93"/>
    </row>
    <row r="12" spans="1:14">
      <c r="A12" s="92"/>
      <c r="B12" s="91" t="s">
        <v>645</v>
      </c>
      <c r="C12" s="93">
        <v>20</v>
      </c>
      <c r="D12" s="93">
        <v>20</v>
      </c>
      <c r="E12" s="93">
        <v>20</v>
      </c>
      <c r="F12" s="93">
        <v>20</v>
      </c>
      <c r="G12" s="93">
        <v>20</v>
      </c>
      <c r="H12" s="93">
        <v>20</v>
      </c>
      <c r="I12" s="93"/>
      <c r="J12" s="93"/>
      <c r="K12" s="93">
        <v>20</v>
      </c>
      <c r="L12" s="93">
        <v>20</v>
      </c>
      <c r="M12" s="93"/>
      <c r="N12" s="93"/>
    </row>
    <row r="13" spans="1:14">
      <c r="A13" s="92"/>
      <c r="B13" s="91" t="s">
        <v>642</v>
      </c>
      <c r="C13" s="93">
        <v>0.5</v>
      </c>
      <c r="D13" s="93">
        <v>0.5</v>
      </c>
      <c r="E13" s="93">
        <v>0.5</v>
      </c>
      <c r="F13" s="93">
        <v>0.5</v>
      </c>
      <c r="G13" s="93">
        <v>0.5</v>
      </c>
      <c r="H13" s="93">
        <v>1</v>
      </c>
      <c r="I13" s="93"/>
      <c r="J13" s="93"/>
      <c r="K13" s="93">
        <v>0.5</v>
      </c>
      <c r="L13" s="93">
        <v>1</v>
      </c>
      <c r="M13" s="93"/>
      <c r="N13" s="93"/>
    </row>
    <row r="14" spans="1:14">
      <c r="A14" s="92" t="s">
        <v>639</v>
      </c>
      <c r="C14" s="93"/>
      <c r="D14" s="93"/>
      <c r="E14" s="93"/>
      <c r="F14" s="93"/>
      <c r="G14" s="93"/>
      <c r="H14" s="93"/>
      <c r="I14" s="93"/>
      <c r="J14" s="93"/>
      <c r="K14" s="93"/>
      <c r="L14" s="93"/>
      <c r="M14" s="93"/>
      <c r="N14" s="93"/>
    </row>
    <row r="15" spans="1:14">
      <c r="A15" s="95"/>
      <c r="B15" s="95" t="s">
        <v>638</v>
      </c>
      <c r="C15" s="94">
        <v>1</v>
      </c>
      <c r="D15" s="94">
        <v>1</v>
      </c>
      <c r="E15" s="94">
        <v>1</v>
      </c>
      <c r="F15" s="94">
        <v>1</v>
      </c>
      <c r="G15" s="94">
        <v>1</v>
      </c>
      <c r="H15" s="94">
        <v>1</v>
      </c>
      <c r="I15" s="94"/>
      <c r="J15" s="94"/>
      <c r="K15" s="94">
        <v>1</v>
      </c>
      <c r="L15" s="94">
        <v>1</v>
      </c>
      <c r="M15" s="93"/>
      <c r="N15" s="93"/>
    </row>
    <row r="16" spans="1:14">
      <c r="A16" s="95"/>
      <c r="B16" s="95" t="s">
        <v>637</v>
      </c>
      <c r="C16" s="94">
        <v>1</v>
      </c>
      <c r="D16" s="94">
        <v>1</v>
      </c>
      <c r="E16" s="94">
        <v>1</v>
      </c>
      <c r="F16" s="94">
        <v>1</v>
      </c>
      <c r="G16" s="94">
        <v>1</v>
      </c>
      <c r="H16" s="94">
        <v>1</v>
      </c>
      <c r="I16" s="94"/>
      <c r="J16" s="94"/>
      <c r="K16" s="94">
        <v>1</v>
      </c>
      <c r="L16" s="94">
        <v>1</v>
      </c>
      <c r="M16" s="93"/>
      <c r="N16" s="93"/>
    </row>
    <row r="17" spans="1:14">
      <c r="A17" s="95"/>
      <c r="B17" s="95" t="s">
        <v>636</v>
      </c>
      <c r="C17" s="94">
        <v>0.05</v>
      </c>
      <c r="D17" s="94">
        <v>0.05</v>
      </c>
      <c r="E17" s="94">
        <v>0.05</v>
      </c>
      <c r="F17" s="94">
        <v>0.05</v>
      </c>
      <c r="G17" s="94">
        <v>0.05</v>
      </c>
      <c r="H17" s="94">
        <v>0.05</v>
      </c>
      <c r="I17" s="94"/>
      <c r="J17" s="94"/>
      <c r="K17" s="94">
        <v>0.05</v>
      </c>
      <c r="L17" s="94">
        <v>0.05</v>
      </c>
      <c r="M17" s="93"/>
      <c r="N17" s="93"/>
    </row>
    <row r="18" spans="1:14">
      <c r="A18" s="92"/>
      <c r="B18" s="91" t="s">
        <v>634</v>
      </c>
      <c r="C18" s="93">
        <v>0.01</v>
      </c>
      <c r="D18" s="93">
        <v>0.01</v>
      </c>
      <c r="E18" s="93">
        <v>0.01</v>
      </c>
      <c r="F18" s="93">
        <v>0.01</v>
      </c>
      <c r="G18" s="93">
        <v>0.01</v>
      </c>
      <c r="H18" s="93">
        <v>0.01</v>
      </c>
      <c r="I18" s="93"/>
      <c r="J18" s="93"/>
      <c r="K18" s="93">
        <v>0.01</v>
      </c>
      <c r="L18" s="93">
        <v>0.01</v>
      </c>
      <c r="M18" s="93"/>
      <c r="N18" s="93"/>
    </row>
    <row r="19" spans="1:14">
      <c r="A19" s="92"/>
      <c r="B19" s="91" t="s">
        <v>633</v>
      </c>
      <c r="C19" s="93">
        <v>0.08</v>
      </c>
      <c r="D19" s="93">
        <v>0.08</v>
      </c>
      <c r="E19" s="93">
        <v>0.08</v>
      </c>
      <c r="F19" s="93">
        <v>0.08</v>
      </c>
      <c r="G19" s="93">
        <v>0.08</v>
      </c>
      <c r="H19" s="93">
        <v>0.08</v>
      </c>
      <c r="I19" s="93"/>
      <c r="J19" s="93"/>
      <c r="K19" s="93">
        <v>0.08</v>
      </c>
      <c r="L19" s="93">
        <v>0.08</v>
      </c>
      <c r="M19" s="93"/>
      <c r="N19" s="93"/>
    </row>
    <row r="20" spans="1:14">
      <c r="A20" s="92" t="s">
        <v>632</v>
      </c>
      <c r="C20" s="93"/>
      <c r="D20" s="93"/>
      <c r="E20" s="93"/>
      <c r="F20" s="93"/>
      <c r="G20" s="93"/>
      <c r="H20" s="93"/>
      <c r="I20" s="93"/>
      <c r="J20" s="93"/>
      <c r="K20" s="93"/>
      <c r="L20" s="93"/>
      <c r="M20" s="93"/>
      <c r="N20" s="93"/>
    </row>
    <row r="21" spans="1:14">
      <c r="A21" s="92"/>
      <c r="B21" s="91" t="s">
        <v>631</v>
      </c>
      <c r="C21" s="93"/>
      <c r="D21" s="93"/>
      <c r="E21" s="93"/>
      <c r="F21" s="93"/>
      <c r="G21" s="93"/>
      <c r="H21" s="93"/>
      <c r="I21" s="93"/>
      <c r="J21" s="93"/>
      <c r="K21" s="93"/>
      <c r="L21" s="93"/>
      <c r="M21" s="93"/>
      <c r="N21" s="93"/>
    </row>
    <row r="22" spans="1:14">
      <c r="A22" s="92"/>
      <c r="B22" s="91" t="s">
        <v>630</v>
      </c>
      <c r="C22" s="93"/>
      <c r="D22" s="93"/>
      <c r="E22" s="93"/>
      <c r="F22" s="93"/>
      <c r="G22" s="93"/>
      <c r="H22" s="93"/>
      <c r="I22" s="93"/>
      <c r="J22" s="93"/>
      <c r="K22" s="93"/>
      <c r="L22" s="93"/>
      <c r="M22" s="93"/>
      <c r="N22" s="93"/>
    </row>
    <row r="23" spans="1:14">
      <c r="A23" s="92"/>
      <c r="B23" s="91" t="s">
        <v>629</v>
      </c>
      <c r="C23" s="93"/>
      <c r="D23" s="93"/>
      <c r="E23" s="93"/>
      <c r="F23" s="93"/>
      <c r="G23" s="93"/>
      <c r="H23" s="93"/>
      <c r="I23" s="93"/>
      <c r="J23" s="93"/>
      <c r="K23" s="93"/>
      <c r="L23" s="93"/>
      <c r="M23" s="93"/>
      <c r="N23" s="93"/>
    </row>
    <row r="24" spans="1:14">
      <c r="A24" s="92"/>
      <c r="B24" s="91" t="s">
        <v>628</v>
      </c>
      <c r="C24" s="93"/>
      <c r="D24" s="93"/>
      <c r="E24" s="93"/>
      <c r="F24" s="93"/>
      <c r="G24" s="93"/>
      <c r="H24" s="93"/>
      <c r="I24" s="93"/>
      <c r="J24" s="93"/>
      <c r="K24" s="93"/>
      <c r="L24" s="93"/>
      <c r="M24" s="93"/>
      <c r="N24" s="93"/>
    </row>
    <row r="25" spans="1:14">
      <c r="A25" s="92"/>
      <c r="B25" s="91" t="s">
        <v>705</v>
      </c>
      <c r="C25" s="93"/>
      <c r="D25" s="93"/>
      <c r="E25" s="93"/>
      <c r="F25" s="93"/>
      <c r="G25" s="93"/>
      <c r="H25" s="93"/>
      <c r="I25" s="93"/>
      <c r="J25" s="93"/>
      <c r="K25" s="93"/>
      <c r="L25" s="93"/>
      <c r="M25" s="93"/>
      <c r="N25" s="93"/>
    </row>
    <row r="26" spans="1:14">
      <c r="A26" s="92" t="s">
        <v>627</v>
      </c>
      <c r="C26" s="93"/>
      <c r="D26" s="93"/>
      <c r="E26" s="93"/>
      <c r="F26" s="93"/>
      <c r="G26" s="93"/>
      <c r="H26" s="93"/>
      <c r="I26" s="93"/>
      <c r="J26" s="93"/>
      <c r="K26" s="93"/>
      <c r="L26" s="93"/>
      <c r="M26" s="93"/>
      <c r="N26" s="93"/>
    </row>
    <row r="27" spans="1:14">
      <c r="A27" s="92"/>
      <c r="B27" s="91" t="s">
        <v>626</v>
      </c>
      <c r="C27" s="93">
        <v>7.0000000000000007E-2</v>
      </c>
      <c r="D27" s="93">
        <v>7.0000000000000007E-2</v>
      </c>
      <c r="E27" s="93">
        <v>0.06</v>
      </c>
      <c r="F27" s="93">
        <v>0.06</v>
      </c>
      <c r="G27" s="93">
        <v>0.02</v>
      </c>
      <c r="H27" s="93">
        <v>0.17</v>
      </c>
      <c r="I27" s="93"/>
      <c r="J27" s="93"/>
      <c r="K27" s="93">
        <v>0.02</v>
      </c>
      <c r="L27" s="93">
        <v>0.17</v>
      </c>
      <c r="M27" s="93"/>
      <c r="N27" s="93"/>
    </row>
    <row r="28" spans="1:14">
      <c r="A28" s="92"/>
      <c r="B28" s="91" t="s">
        <v>623</v>
      </c>
      <c r="C28" s="93">
        <v>0.06</v>
      </c>
      <c r="D28" s="93">
        <v>0.06</v>
      </c>
      <c r="E28" s="93">
        <v>0.05</v>
      </c>
      <c r="F28" s="93">
        <v>0.05</v>
      </c>
      <c r="G28" s="93">
        <v>0.02</v>
      </c>
      <c r="H28" s="93">
        <v>0.14000000000000001</v>
      </c>
      <c r="I28" s="93"/>
      <c r="J28" s="93"/>
      <c r="K28" s="93">
        <v>0.02</v>
      </c>
      <c r="L28" s="93">
        <v>0.14000000000000001</v>
      </c>
      <c r="M28" s="93"/>
      <c r="N28" s="93"/>
    </row>
    <row r="29" spans="1:14">
      <c r="A29" s="92"/>
      <c r="B29" s="91" t="s">
        <v>622</v>
      </c>
      <c r="C29" s="93">
        <v>0.01</v>
      </c>
      <c r="D29" s="93">
        <v>0.01</v>
      </c>
      <c r="E29" s="93">
        <v>0.01</v>
      </c>
      <c r="F29" s="93">
        <v>0.01</v>
      </c>
      <c r="G29" s="93">
        <v>0</v>
      </c>
      <c r="H29" s="93">
        <v>0.03</v>
      </c>
      <c r="I29" s="93"/>
      <c r="J29" s="93"/>
      <c r="K29" s="93">
        <v>0</v>
      </c>
      <c r="L29" s="93">
        <v>0.03</v>
      </c>
      <c r="M29" s="93"/>
      <c r="N29" s="93"/>
    </row>
    <row r="30" spans="1:14">
      <c r="A30" s="92"/>
      <c r="B30" s="91" t="s">
        <v>619</v>
      </c>
      <c r="C30" s="93">
        <v>0.8</v>
      </c>
      <c r="D30" s="93">
        <v>0.9</v>
      </c>
      <c r="E30" s="93">
        <v>1</v>
      </c>
      <c r="F30" s="93">
        <v>1</v>
      </c>
      <c r="G30" s="93">
        <v>0.5</v>
      </c>
      <c r="H30" s="93">
        <v>0.9</v>
      </c>
      <c r="I30" s="93"/>
      <c r="J30" s="93"/>
      <c r="K30" s="93">
        <v>0.5</v>
      </c>
      <c r="L30" s="93">
        <v>1</v>
      </c>
      <c r="M30" s="93"/>
      <c r="N30" s="93"/>
    </row>
    <row r="31" spans="1:14">
      <c r="A31" s="92"/>
      <c r="B31" s="91" t="s">
        <v>618</v>
      </c>
      <c r="C31" s="93">
        <v>0.3</v>
      </c>
      <c r="D31" s="93">
        <v>0.3</v>
      </c>
      <c r="E31" s="93">
        <v>0.5</v>
      </c>
      <c r="F31" s="93">
        <v>0.6</v>
      </c>
      <c r="G31" s="93">
        <v>0.1</v>
      </c>
      <c r="H31" s="93">
        <v>0.3</v>
      </c>
      <c r="I31" s="93"/>
      <c r="J31" s="93"/>
      <c r="K31" s="93">
        <v>0.1</v>
      </c>
      <c r="L31" s="93">
        <v>0.6</v>
      </c>
      <c r="M31" s="93"/>
      <c r="N31" s="93"/>
    </row>
    <row r="32" spans="1:14">
      <c r="A32" s="92"/>
      <c r="B32" s="91" t="s">
        <v>616</v>
      </c>
      <c r="C32" s="93">
        <v>0.5</v>
      </c>
      <c r="D32" s="93">
        <v>0.5</v>
      </c>
      <c r="E32" s="93">
        <v>0.5</v>
      </c>
      <c r="F32" s="93">
        <v>0.4</v>
      </c>
      <c r="G32" s="93">
        <v>0.4</v>
      </c>
      <c r="H32" s="93">
        <v>0.5</v>
      </c>
      <c r="I32" s="93"/>
      <c r="J32" s="93"/>
      <c r="K32" s="93">
        <v>0.3</v>
      </c>
      <c r="L32" s="93">
        <v>0.5</v>
      </c>
      <c r="M32" s="93"/>
      <c r="N32" s="93"/>
    </row>
    <row r="33" spans="1:14">
      <c r="A33" s="92"/>
      <c r="B33" s="91" t="s">
        <v>615</v>
      </c>
      <c r="C33" s="93">
        <v>1100</v>
      </c>
      <c r="D33" s="93">
        <v>1070</v>
      </c>
      <c r="E33" s="93">
        <v>1020</v>
      </c>
      <c r="F33" s="93">
        <v>920</v>
      </c>
      <c r="G33" s="93">
        <v>1000</v>
      </c>
      <c r="H33" s="93">
        <v>1100</v>
      </c>
      <c r="I33" s="93"/>
      <c r="J33" s="93"/>
      <c r="K33" s="93">
        <v>900</v>
      </c>
      <c r="L33" s="93">
        <v>1000</v>
      </c>
      <c r="M33" s="93"/>
      <c r="N33" s="93"/>
    </row>
    <row r="34" spans="1:14">
      <c r="A34" s="92" t="s">
        <v>614</v>
      </c>
      <c r="C34" s="93"/>
      <c r="D34" s="93"/>
      <c r="E34" s="93"/>
      <c r="F34" s="93"/>
      <c r="G34" s="93"/>
      <c r="H34" s="93"/>
      <c r="I34" s="93"/>
      <c r="J34" s="93"/>
      <c r="K34" s="93"/>
      <c r="L34" s="93"/>
      <c r="M34" s="93"/>
      <c r="N34" s="93"/>
    </row>
    <row r="35" spans="1:14">
      <c r="A35" s="92"/>
      <c r="B35" s="91" t="s">
        <v>890</v>
      </c>
      <c r="C35" s="93">
        <v>0</v>
      </c>
      <c r="D35" s="93">
        <v>0</v>
      </c>
      <c r="E35" s="93">
        <v>0</v>
      </c>
      <c r="F35" s="93">
        <v>0</v>
      </c>
      <c r="G35" s="93">
        <v>0</v>
      </c>
      <c r="H35" s="93">
        <v>0</v>
      </c>
      <c r="I35" s="93"/>
      <c r="J35" s="93"/>
      <c r="K35" s="93">
        <v>0</v>
      </c>
      <c r="L35" s="93">
        <v>0</v>
      </c>
      <c r="M35" s="93"/>
      <c r="N35" s="93"/>
    </row>
    <row r="36" spans="1:14">
      <c r="A36" s="92"/>
    </row>
    <row r="37" spans="1:14">
      <c r="A37" s="92"/>
    </row>
    <row r="38" spans="1:14">
      <c r="A38" s="92" t="s">
        <v>596</v>
      </c>
    </row>
    <row r="39" spans="1:14">
      <c r="A39" s="92"/>
      <c r="B39" s="91" t="s">
        <v>944</v>
      </c>
    </row>
    <row r="40" spans="1:14">
      <c r="A40" s="92"/>
      <c r="B40" s="91" t="s">
        <v>943</v>
      </c>
    </row>
    <row r="41" spans="1:14">
      <c r="A41" s="92"/>
      <c r="B41" s="91" t="s">
        <v>942</v>
      </c>
    </row>
    <row r="42" spans="1:14">
      <c r="A42" s="92"/>
      <c r="B42" s="91" t="s">
        <v>941</v>
      </c>
    </row>
    <row r="43" spans="1:14">
      <c r="A43" s="92"/>
      <c r="B43" s="91" t="s">
        <v>940</v>
      </c>
    </row>
    <row r="44" spans="1:14">
      <c r="A44" s="92"/>
      <c r="B44" s="91" t="s">
        <v>939</v>
      </c>
    </row>
    <row r="45" spans="1:14">
      <c r="A45" s="92"/>
      <c r="B45" s="91" t="s">
        <v>576</v>
      </c>
    </row>
    <row r="46" spans="1:14">
      <c r="A46" s="92"/>
      <c r="B46" s="91" t="s">
        <v>575</v>
      </c>
    </row>
    <row r="47" spans="1:14">
      <c r="A47" s="92"/>
    </row>
    <row r="48" spans="1:14">
      <c r="A48" s="92" t="s">
        <v>574</v>
      </c>
    </row>
    <row r="49" spans="1:2">
      <c r="A49" s="92"/>
      <c r="B49" s="91" t="s">
        <v>938</v>
      </c>
    </row>
    <row r="50" spans="1:2">
      <c r="A50" s="92"/>
      <c r="B50" s="91" t="s">
        <v>937</v>
      </c>
    </row>
    <row r="51" spans="1:2">
      <c r="A51" s="92"/>
    </row>
    <row r="52" spans="1:2">
      <c r="A52" s="92"/>
    </row>
    <row r="53" spans="1:2">
      <c r="A53" s="92"/>
    </row>
    <row r="54" spans="1:2">
      <c r="A54" s="92"/>
    </row>
    <row r="55" spans="1:2">
      <c r="A55" s="92"/>
    </row>
    <row r="56" spans="1:2">
      <c r="A56" s="92"/>
    </row>
    <row r="57" spans="1:2">
      <c r="A57" s="92"/>
    </row>
    <row r="58" spans="1:2">
      <c r="A58" s="92"/>
    </row>
    <row r="59" spans="1:2">
      <c r="A59" s="92"/>
    </row>
    <row r="60" spans="1:2">
      <c r="A60" s="92"/>
    </row>
    <row r="61" spans="1:2">
      <c r="A61" s="92"/>
    </row>
    <row r="62" spans="1:2">
      <c r="A62" s="92"/>
    </row>
    <row r="63" spans="1:2">
      <c r="A63" s="92"/>
    </row>
    <row r="64" spans="1:2">
      <c r="A64" s="92"/>
    </row>
    <row r="65" spans="1:1">
      <c r="A65" s="92"/>
    </row>
    <row r="66" spans="1:1">
      <c r="A66" s="92"/>
    </row>
    <row r="67" spans="1:1">
      <c r="A67" s="92"/>
    </row>
    <row r="68" spans="1:1">
      <c r="A68" s="92"/>
    </row>
    <row r="69" spans="1:1">
      <c r="A69" s="92"/>
    </row>
    <row r="70" spans="1:1">
      <c r="A70" s="92"/>
    </row>
    <row r="71" spans="1:1">
      <c r="A71" s="92"/>
    </row>
    <row r="72" spans="1:1">
      <c r="A72" s="92"/>
    </row>
    <row r="73" spans="1:1">
      <c r="A73" s="92"/>
    </row>
    <row r="74" spans="1:1">
      <c r="A74" s="92"/>
    </row>
    <row r="75" spans="1:1">
      <c r="A75" s="92"/>
    </row>
    <row r="76" spans="1:1">
      <c r="A76" s="92"/>
    </row>
    <row r="77" spans="1:1">
      <c r="A77" s="92"/>
    </row>
    <row r="78" spans="1:1">
      <c r="A78" s="92"/>
    </row>
    <row r="79" spans="1:1">
      <c r="A79" s="92"/>
    </row>
    <row r="80" spans="1:1">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N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showGridLines="0" zoomScale="120" zoomScaleNormal="120" workbookViewId="0">
      <selection activeCell="B22" sqref="B22"/>
    </sheetView>
  </sheetViews>
  <sheetFormatPr defaultColWidth="9.85546875" defaultRowHeight="11.25"/>
  <cols>
    <col min="1" max="1" width="2.28515625" style="91" customWidth="1"/>
    <col min="2" max="2" width="52" style="91" customWidth="1"/>
    <col min="3" max="16384" width="9.85546875" style="91"/>
  </cols>
  <sheetData>
    <row r="1" spans="1:13">
      <c r="A1" s="98" t="s">
        <v>663</v>
      </c>
      <c r="B1" s="98"/>
      <c r="C1" s="143" t="s">
        <v>956</v>
      </c>
      <c r="D1" s="143"/>
      <c r="E1" s="143"/>
      <c r="F1" s="143"/>
      <c r="G1" s="143"/>
      <c r="H1" s="143"/>
      <c r="I1" s="143"/>
      <c r="J1" s="143"/>
      <c r="K1" s="143"/>
      <c r="L1" s="143"/>
      <c r="M1" s="143"/>
    </row>
    <row r="2" spans="1:13">
      <c r="A2" s="97" t="s">
        <v>661</v>
      </c>
      <c r="B2" s="97"/>
      <c r="C2" s="96">
        <v>2020</v>
      </c>
      <c r="D2" s="96">
        <v>2025</v>
      </c>
      <c r="E2" s="96">
        <v>2030</v>
      </c>
      <c r="F2" s="96">
        <v>2040</v>
      </c>
      <c r="G2" s="96">
        <v>2050</v>
      </c>
      <c r="H2" s="96">
        <v>2025</v>
      </c>
      <c r="I2" s="96">
        <v>2025</v>
      </c>
      <c r="J2" s="96">
        <v>2050</v>
      </c>
      <c r="K2" s="96">
        <v>2050</v>
      </c>
      <c r="L2" s="96" t="s">
        <v>660</v>
      </c>
      <c r="M2" s="96" t="s">
        <v>660</v>
      </c>
    </row>
    <row r="3" spans="1:13">
      <c r="A3" s="97" t="s">
        <v>659</v>
      </c>
      <c r="B3" s="97"/>
      <c r="C3" s="96" t="s">
        <v>658</v>
      </c>
      <c r="D3" s="96" t="s">
        <v>658</v>
      </c>
      <c r="E3" s="96" t="s">
        <v>658</v>
      </c>
      <c r="F3" s="96" t="s">
        <v>658</v>
      </c>
      <c r="G3" s="96" t="s">
        <v>658</v>
      </c>
      <c r="H3" s="96" t="s">
        <v>657</v>
      </c>
      <c r="I3" s="96" t="s">
        <v>656</v>
      </c>
      <c r="J3" s="96" t="s">
        <v>657</v>
      </c>
      <c r="K3" s="96" t="s">
        <v>656</v>
      </c>
      <c r="L3" s="96" t="s">
        <v>655</v>
      </c>
      <c r="M3" s="96" t="s">
        <v>654</v>
      </c>
    </row>
    <row r="4" spans="1:13">
      <c r="A4" s="97" t="s">
        <v>653</v>
      </c>
      <c r="B4" s="97" t="s">
        <v>652</v>
      </c>
      <c r="C4" s="96"/>
      <c r="D4" s="96"/>
      <c r="E4" s="96"/>
      <c r="F4" s="96"/>
      <c r="G4" s="96"/>
      <c r="H4" s="96"/>
      <c r="I4" s="96"/>
      <c r="J4" s="96"/>
      <c r="K4" s="96"/>
      <c r="L4" s="96"/>
      <c r="M4" s="96"/>
    </row>
    <row r="5" spans="1:13">
      <c r="A5" s="92" t="s">
        <v>651</v>
      </c>
      <c r="C5" s="93"/>
      <c r="D5" s="93"/>
      <c r="E5" s="93"/>
      <c r="F5" s="93"/>
      <c r="G5" s="93"/>
      <c r="H5" s="93"/>
      <c r="I5" s="93"/>
      <c r="J5" s="93"/>
      <c r="K5" s="93"/>
      <c r="L5" s="93"/>
      <c r="M5" s="93"/>
    </row>
    <row r="6" spans="1:13">
      <c r="A6" s="92"/>
      <c r="B6" s="91" t="s">
        <v>718</v>
      </c>
      <c r="C6" s="93">
        <v>10.93</v>
      </c>
      <c r="D6" s="93">
        <v>10.9</v>
      </c>
      <c r="E6" s="93">
        <v>10.86</v>
      </c>
      <c r="F6" s="93">
        <v>10.8</v>
      </c>
      <c r="G6" s="93">
        <v>10.77</v>
      </c>
      <c r="H6" s="93">
        <v>18.45</v>
      </c>
      <c r="I6" s="93">
        <v>4.0999999999999996</v>
      </c>
      <c r="J6" s="93">
        <v>18.45</v>
      </c>
      <c r="K6" s="93">
        <v>4.0999999999999996</v>
      </c>
      <c r="L6" s="93" t="s">
        <v>717</v>
      </c>
      <c r="M6" s="93" t="s">
        <v>716</v>
      </c>
    </row>
    <row r="7" spans="1:13">
      <c r="A7" s="95"/>
      <c r="B7" s="95" t="s">
        <v>650</v>
      </c>
      <c r="C7" s="94">
        <v>5.4809479999999997</v>
      </c>
      <c r="D7" s="94">
        <v>5.5609869999999999</v>
      </c>
      <c r="E7" s="94">
        <v>5.6401479999999999</v>
      </c>
      <c r="F7" s="94">
        <v>5.7958939999999997</v>
      </c>
      <c r="G7" s="94">
        <v>5.8725069999999997</v>
      </c>
      <c r="H7" s="94">
        <v>6.516826</v>
      </c>
      <c r="I7" s="94">
        <v>4.6780220000000003</v>
      </c>
      <c r="J7" s="94">
        <v>7.0429110000000001</v>
      </c>
      <c r="K7" s="94">
        <v>4.9431599999999998</v>
      </c>
      <c r="L7" s="93" t="s">
        <v>715</v>
      </c>
      <c r="M7" s="93"/>
    </row>
    <row r="8" spans="1:13">
      <c r="A8" s="95"/>
      <c r="B8" s="95" t="s">
        <v>648</v>
      </c>
      <c r="C8" s="94">
        <v>4.3039000000000001E-2</v>
      </c>
      <c r="D8" s="94">
        <v>4.3177E-2</v>
      </c>
      <c r="E8" s="94">
        <v>4.3310000000000001E-2</v>
      </c>
      <c r="F8" s="94">
        <v>4.3560000000000001E-2</v>
      </c>
      <c r="G8" s="94">
        <v>4.3679000000000003E-2</v>
      </c>
      <c r="H8" s="94">
        <v>1.7214E-2</v>
      </c>
      <c r="I8" s="94">
        <v>7.7488000000000001E-2</v>
      </c>
      <c r="J8" s="94">
        <v>1.7214E-2</v>
      </c>
      <c r="K8" s="94">
        <v>7.7488000000000001E-2</v>
      </c>
      <c r="L8" s="93" t="s">
        <v>604</v>
      </c>
      <c r="M8" s="93" t="s">
        <v>714</v>
      </c>
    </row>
    <row r="9" spans="1:13">
      <c r="A9" s="95"/>
      <c r="B9" s="95" t="s">
        <v>647</v>
      </c>
      <c r="C9" s="94">
        <v>0.02</v>
      </c>
      <c r="D9" s="94">
        <v>0.02</v>
      </c>
      <c r="E9" s="94">
        <v>0.02</v>
      </c>
      <c r="F9" s="94">
        <v>0.02</v>
      </c>
      <c r="G9" s="94">
        <v>0.02</v>
      </c>
      <c r="H9" s="94">
        <v>0.01</v>
      </c>
      <c r="I9" s="94">
        <v>0.03</v>
      </c>
      <c r="J9" s="94">
        <v>0.01</v>
      </c>
      <c r="K9" s="94">
        <v>0.03</v>
      </c>
      <c r="L9" s="93"/>
      <c r="M9" s="93" t="s">
        <v>710</v>
      </c>
    </row>
    <row r="10" spans="1:13">
      <c r="A10" s="92"/>
      <c r="B10" s="91" t="s">
        <v>713</v>
      </c>
      <c r="C10" s="93">
        <v>2</v>
      </c>
      <c r="D10" s="93">
        <v>2</v>
      </c>
      <c r="E10" s="93">
        <v>2</v>
      </c>
      <c r="F10" s="93">
        <v>2</v>
      </c>
      <c r="G10" s="93">
        <v>2</v>
      </c>
      <c r="H10" s="93">
        <v>1</v>
      </c>
      <c r="I10" s="93">
        <v>4</v>
      </c>
      <c r="J10" s="93">
        <v>1</v>
      </c>
      <c r="K10" s="93">
        <v>4</v>
      </c>
      <c r="L10" s="93"/>
      <c r="M10" s="93" t="s">
        <v>710</v>
      </c>
    </row>
    <row r="11" spans="1:13">
      <c r="A11" s="92"/>
      <c r="B11" s="91" t="s">
        <v>645</v>
      </c>
      <c r="C11" s="93">
        <v>25</v>
      </c>
      <c r="D11" s="93">
        <v>25</v>
      </c>
      <c r="E11" s="93">
        <v>30</v>
      </c>
      <c r="F11" s="93">
        <v>30</v>
      </c>
      <c r="G11" s="93">
        <v>30</v>
      </c>
      <c r="H11" s="93">
        <v>25</v>
      </c>
      <c r="I11" s="93">
        <v>30</v>
      </c>
      <c r="J11" s="93">
        <v>25</v>
      </c>
      <c r="K11" s="93">
        <v>35</v>
      </c>
      <c r="L11" s="93"/>
      <c r="M11" s="93" t="s">
        <v>710</v>
      </c>
    </row>
    <row r="12" spans="1:13">
      <c r="A12" s="92"/>
      <c r="B12" s="91" t="s">
        <v>642</v>
      </c>
      <c r="C12" s="93">
        <v>4.5</v>
      </c>
      <c r="D12" s="93">
        <v>4.5</v>
      </c>
      <c r="E12" s="93">
        <v>4</v>
      </c>
      <c r="F12" s="93">
        <v>4</v>
      </c>
      <c r="G12" s="93">
        <v>4</v>
      </c>
      <c r="H12" s="93">
        <v>4</v>
      </c>
      <c r="I12" s="93">
        <v>5</v>
      </c>
      <c r="J12" s="93">
        <v>3</v>
      </c>
      <c r="K12" s="93">
        <v>5</v>
      </c>
      <c r="L12" s="93"/>
      <c r="M12" s="93" t="s">
        <v>710</v>
      </c>
    </row>
    <row r="13" spans="1:13">
      <c r="A13" s="92"/>
      <c r="B13" s="91" t="s">
        <v>712</v>
      </c>
      <c r="C13" s="93">
        <v>5</v>
      </c>
      <c r="D13" s="93">
        <v>5</v>
      </c>
      <c r="E13" s="93">
        <v>5</v>
      </c>
      <c r="F13" s="93">
        <v>5</v>
      </c>
      <c r="G13" s="93">
        <v>5</v>
      </c>
      <c r="H13" s="93">
        <v>3</v>
      </c>
      <c r="I13" s="93">
        <v>7</v>
      </c>
      <c r="J13" s="93">
        <v>3</v>
      </c>
      <c r="K13" s="93">
        <v>7</v>
      </c>
      <c r="L13" s="93" t="s">
        <v>711</v>
      </c>
      <c r="M13" s="93" t="s">
        <v>710</v>
      </c>
    </row>
    <row r="14" spans="1:13">
      <c r="A14" s="92" t="s">
        <v>639</v>
      </c>
      <c r="C14" s="93"/>
      <c r="D14" s="93"/>
      <c r="E14" s="93"/>
      <c r="F14" s="93"/>
      <c r="G14" s="93"/>
      <c r="H14" s="93"/>
      <c r="I14" s="93"/>
      <c r="J14" s="93"/>
      <c r="K14" s="93"/>
      <c r="L14" s="93"/>
      <c r="M14" s="93"/>
    </row>
    <row r="15" spans="1:13">
      <c r="A15" s="95"/>
      <c r="B15" s="95" t="s">
        <v>638</v>
      </c>
      <c r="C15" s="94"/>
      <c r="D15" s="94"/>
      <c r="E15" s="94"/>
      <c r="F15" s="94"/>
      <c r="G15" s="94"/>
      <c r="H15" s="94"/>
      <c r="I15" s="94"/>
      <c r="J15" s="94"/>
      <c r="K15" s="94"/>
      <c r="L15" s="93" t="s">
        <v>709</v>
      </c>
      <c r="M15" s="93"/>
    </row>
    <row r="16" spans="1:13">
      <c r="A16" s="95"/>
      <c r="B16" s="95" t="s">
        <v>637</v>
      </c>
      <c r="C16" s="94"/>
      <c r="D16" s="94"/>
      <c r="E16" s="94"/>
      <c r="F16" s="94"/>
      <c r="G16" s="94"/>
      <c r="H16" s="94"/>
      <c r="I16" s="94"/>
      <c r="J16" s="94"/>
      <c r="K16" s="94"/>
      <c r="L16" s="93" t="s">
        <v>709</v>
      </c>
      <c r="M16" s="93"/>
    </row>
    <row r="17" spans="1:13">
      <c r="A17" s="95"/>
      <c r="B17" s="95" t="s">
        <v>636</v>
      </c>
      <c r="C17" s="94">
        <v>0.2</v>
      </c>
      <c r="D17" s="94">
        <v>0.2</v>
      </c>
      <c r="E17" s="94">
        <v>0.2</v>
      </c>
      <c r="F17" s="94">
        <v>0.2</v>
      </c>
      <c r="G17" s="94">
        <v>0.2</v>
      </c>
      <c r="H17" s="94">
        <v>0.2</v>
      </c>
      <c r="I17" s="94">
        <v>0.2</v>
      </c>
      <c r="J17" s="94">
        <v>0.2</v>
      </c>
      <c r="K17" s="94">
        <v>0.2</v>
      </c>
      <c r="L17" s="93" t="s">
        <v>709</v>
      </c>
      <c r="M17" s="93" t="s">
        <v>708</v>
      </c>
    </row>
    <row r="18" spans="1:13">
      <c r="A18" s="92"/>
      <c r="B18" s="91" t="s">
        <v>634</v>
      </c>
      <c r="C18" s="93"/>
      <c r="D18" s="93"/>
      <c r="E18" s="93"/>
      <c r="F18" s="93"/>
      <c r="G18" s="93"/>
      <c r="H18" s="93"/>
      <c r="I18" s="93"/>
      <c r="J18" s="93"/>
      <c r="K18" s="93"/>
      <c r="L18" s="93"/>
      <c r="M18" s="93"/>
    </row>
    <row r="19" spans="1:13">
      <c r="A19" s="92"/>
      <c r="B19" s="91" t="s">
        <v>633</v>
      </c>
      <c r="C19" s="93">
        <v>2</v>
      </c>
      <c r="D19" s="93">
        <v>2</v>
      </c>
      <c r="E19" s="93">
        <v>2</v>
      </c>
      <c r="F19" s="93">
        <v>2</v>
      </c>
      <c r="G19" s="93">
        <v>2</v>
      </c>
      <c r="H19" s="93">
        <v>2</v>
      </c>
      <c r="I19" s="93">
        <v>2</v>
      </c>
      <c r="J19" s="93">
        <v>2</v>
      </c>
      <c r="K19" s="93">
        <v>2</v>
      </c>
      <c r="L19" s="93"/>
      <c r="M19" s="93" t="s">
        <v>707</v>
      </c>
    </row>
    <row r="20" spans="1:13">
      <c r="A20" s="92" t="s">
        <v>632</v>
      </c>
      <c r="C20" s="93"/>
      <c r="D20" s="93"/>
      <c r="E20" s="93"/>
      <c r="F20" s="93"/>
      <c r="G20" s="93"/>
      <c r="H20" s="93"/>
      <c r="I20" s="93"/>
      <c r="J20" s="93"/>
      <c r="K20" s="93"/>
      <c r="L20" s="93"/>
      <c r="M20" s="93"/>
    </row>
    <row r="21" spans="1:13">
      <c r="A21" s="95"/>
      <c r="B21" s="95" t="s">
        <v>706</v>
      </c>
      <c r="C21" s="94"/>
      <c r="D21" s="94"/>
      <c r="E21" s="94"/>
      <c r="F21" s="94"/>
      <c r="G21" s="94"/>
      <c r="H21" s="94"/>
      <c r="I21" s="94"/>
      <c r="J21" s="94"/>
      <c r="K21" s="94"/>
      <c r="L21" s="93"/>
      <c r="M21" s="93"/>
    </row>
    <row r="22" spans="1:13">
      <c r="A22" s="92"/>
      <c r="B22" s="91" t="s">
        <v>630</v>
      </c>
      <c r="C22" s="93"/>
      <c r="D22" s="93"/>
      <c r="E22" s="93"/>
      <c r="F22" s="93"/>
      <c r="G22" s="93"/>
      <c r="H22" s="93"/>
      <c r="I22" s="93"/>
      <c r="J22" s="93"/>
      <c r="K22" s="93"/>
      <c r="L22" s="93"/>
      <c r="M22" s="93"/>
    </row>
    <row r="23" spans="1:13">
      <c r="A23" s="92"/>
      <c r="B23" s="91" t="s">
        <v>629</v>
      </c>
      <c r="C23" s="93"/>
      <c r="D23" s="93"/>
      <c r="E23" s="93"/>
      <c r="F23" s="93"/>
      <c r="G23" s="93"/>
      <c r="H23" s="93"/>
      <c r="I23" s="93"/>
      <c r="J23" s="93"/>
      <c r="K23" s="93"/>
      <c r="L23" s="93"/>
      <c r="M23" s="93"/>
    </row>
    <row r="24" spans="1:13">
      <c r="A24" s="92"/>
      <c r="B24" s="91" t="s">
        <v>628</v>
      </c>
      <c r="C24" s="93"/>
      <c r="D24" s="93"/>
      <c r="E24" s="93"/>
      <c r="F24" s="93"/>
      <c r="G24" s="93"/>
      <c r="H24" s="93"/>
      <c r="I24" s="93"/>
      <c r="J24" s="93"/>
      <c r="K24" s="93"/>
      <c r="L24" s="93"/>
      <c r="M24" s="93"/>
    </row>
    <row r="25" spans="1:13">
      <c r="A25" s="92"/>
      <c r="B25" s="91" t="s">
        <v>705</v>
      </c>
      <c r="C25" s="93"/>
      <c r="D25" s="93"/>
      <c r="E25" s="93"/>
      <c r="F25" s="93"/>
      <c r="G25" s="93"/>
      <c r="H25" s="93"/>
      <c r="I25" s="93"/>
      <c r="J25" s="93"/>
      <c r="K25" s="93"/>
      <c r="L25" s="93"/>
      <c r="M25" s="93"/>
    </row>
    <row r="26" spans="1:13">
      <c r="A26" s="92" t="s">
        <v>627</v>
      </c>
      <c r="C26" s="93"/>
      <c r="D26" s="93"/>
      <c r="E26" s="93"/>
      <c r="F26" s="93"/>
      <c r="G26" s="93"/>
      <c r="H26" s="93"/>
      <c r="I26" s="93"/>
      <c r="J26" s="93"/>
      <c r="K26" s="93"/>
      <c r="L26" s="93"/>
      <c r="M26" s="93"/>
    </row>
    <row r="27" spans="1:13">
      <c r="A27" s="92"/>
      <c r="B27" s="91" t="s">
        <v>626</v>
      </c>
      <c r="C27" s="93">
        <v>2.7</v>
      </c>
      <c r="D27" s="93">
        <v>2.64</v>
      </c>
      <c r="E27" s="93">
        <v>2.4900000000000002</v>
      </c>
      <c r="F27" s="93">
        <v>2.4300000000000002</v>
      </c>
      <c r="G27" s="93">
        <v>2.37</v>
      </c>
      <c r="H27" s="93">
        <v>1.6</v>
      </c>
      <c r="I27" s="93">
        <v>4.04</v>
      </c>
      <c r="J27" s="93">
        <v>1.48</v>
      </c>
      <c r="K27" s="93">
        <v>3.74</v>
      </c>
      <c r="L27" s="93" t="s">
        <v>704</v>
      </c>
      <c r="M27" s="93" t="s">
        <v>703</v>
      </c>
    </row>
    <row r="28" spans="1:13">
      <c r="A28" s="92"/>
      <c r="B28" s="91" t="s">
        <v>623</v>
      </c>
      <c r="C28" s="93">
        <v>1.6</v>
      </c>
      <c r="D28" s="93">
        <v>1.56</v>
      </c>
      <c r="E28" s="93">
        <v>1.51</v>
      </c>
      <c r="F28" s="93">
        <v>1.46</v>
      </c>
      <c r="G28" s="93">
        <v>1.42</v>
      </c>
      <c r="H28" s="93">
        <v>0.89</v>
      </c>
      <c r="I28" s="93">
        <v>2.41</v>
      </c>
      <c r="J28" s="93">
        <v>0.81</v>
      </c>
      <c r="K28" s="93">
        <v>2.2000000000000002</v>
      </c>
      <c r="L28" s="93"/>
      <c r="M28" s="93" t="s">
        <v>700</v>
      </c>
    </row>
    <row r="29" spans="1:13">
      <c r="A29" s="92"/>
      <c r="B29" s="91" t="s">
        <v>702</v>
      </c>
      <c r="C29" s="93">
        <v>0.56000000000000005</v>
      </c>
      <c r="D29" s="93">
        <v>0.56000000000000005</v>
      </c>
      <c r="E29" s="93">
        <v>0.48</v>
      </c>
      <c r="F29" s="93">
        <v>0.48</v>
      </c>
      <c r="G29" s="93">
        <v>0.48</v>
      </c>
      <c r="H29" s="93">
        <v>0.4</v>
      </c>
      <c r="I29" s="93">
        <v>0.8</v>
      </c>
      <c r="J29" s="93">
        <v>0.39</v>
      </c>
      <c r="K29" s="93">
        <v>0.79</v>
      </c>
      <c r="L29" s="93" t="s">
        <v>701</v>
      </c>
      <c r="M29" s="93"/>
    </row>
    <row r="30" spans="1:13">
      <c r="A30" s="92"/>
      <c r="B30" s="91" t="s">
        <v>622</v>
      </c>
      <c r="C30" s="93">
        <v>0.53</v>
      </c>
      <c r="D30" s="93">
        <v>0.52</v>
      </c>
      <c r="E30" s="93">
        <v>0.5</v>
      </c>
      <c r="F30" s="93">
        <v>0.49</v>
      </c>
      <c r="G30" s="93">
        <v>0.47</v>
      </c>
      <c r="H30" s="93">
        <v>0.31</v>
      </c>
      <c r="I30" s="93">
        <v>0.83</v>
      </c>
      <c r="J30" s="93">
        <v>0.28000000000000003</v>
      </c>
      <c r="K30" s="93">
        <v>0.75</v>
      </c>
      <c r="L30" s="93"/>
      <c r="M30" s="93" t="s">
        <v>700</v>
      </c>
    </row>
    <row r="31" spans="1:13">
      <c r="A31" s="92"/>
      <c r="B31" s="91" t="s">
        <v>619</v>
      </c>
      <c r="C31" s="93">
        <v>5.46</v>
      </c>
      <c r="D31" s="93">
        <v>5.45</v>
      </c>
      <c r="E31" s="93">
        <v>5.78</v>
      </c>
      <c r="F31" s="93">
        <v>5.86</v>
      </c>
      <c r="G31" s="93">
        <v>5.51</v>
      </c>
      <c r="H31" s="93">
        <v>4.93</v>
      </c>
      <c r="I31" s="93">
        <v>5.77</v>
      </c>
      <c r="J31" s="93">
        <v>5.43</v>
      </c>
      <c r="K31" s="93">
        <v>6.18</v>
      </c>
      <c r="L31" s="93" t="s">
        <v>699</v>
      </c>
      <c r="M31" s="93" t="s">
        <v>698</v>
      </c>
    </row>
    <row r="32" spans="1:13">
      <c r="A32" s="92"/>
      <c r="B32" s="91" t="s">
        <v>618</v>
      </c>
      <c r="C32" s="93">
        <v>0</v>
      </c>
      <c r="D32" s="93">
        <v>0</v>
      </c>
      <c r="E32" s="93">
        <v>0</v>
      </c>
      <c r="F32" s="93">
        <v>0</v>
      </c>
      <c r="G32" s="93">
        <v>0</v>
      </c>
      <c r="H32" s="93">
        <v>0</v>
      </c>
      <c r="I32" s="93">
        <v>0</v>
      </c>
      <c r="J32" s="93">
        <v>0</v>
      </c>
      <c r="K32" s="93">
        <v>0</v>
      </c>
      <c r="L32" s="93" t="s">
        <v>697</v>
      </c>
      <c r="M32" s="93"/>
    </row>
    <row r="33" spans="1:13">
      <c r="A33" s="92"/>
      <c r="B33" s="91" t="s">
        <v>616</v>
      </c>
      <c r="C33" s="93">
        <v>5.46</v>
      </c>
      <c r="D33" s="93">
        <v>5.45</v>
      </c>
      <c r="E33" s="93">
        <v>5.78</v>
      </c>
      <c r="F33" s="93">
        <v>5.86</v>
      </c>
      <c r="G33" s="93">
        <v>5.51</v>
      </c>
      <c r="H33" s="93">
        <v>4.93</v>
      </c>
      <c r="I33" s="93">
        <v>5.77</v>
      </c>
      <c r="J33" s="93">
        <v>5.43</v>
      </c>
      <c r="K33" s="93">
        <v>6.18</v>
      </c>
      <c r="L33" s="93" t="s">
        <v>635</v>
      </c>
      <c r="M33" s="93"/>
    </row>
    <row r="34" spans="1:13">
      <c r="A34" s="92"/>
      <c r="B34" s="91" t="s">
        <v>615</v>
      </c>
      <c r="C34" s="93">
        <v>23200</v>
      </c>
      <c r="D34" s="93">
        <v>22500</v>
      </c>
      <c r="E34" s="93">
        <v>21800</v>
      </c>
      <c r="F34" s="93">
        <v>21100</v>
      </c>
      <c r="G34" s="93">
        <v>20500</v>
      </c>
      <c r="H34" s="93">
        <v>22500</v>
      </c>
      <c r="I34" s="93">
        <v>22500</v>
      </c>
      <c r="J34" s="93">
        <v>20500</v>
      </c>
      <c r="K34" s="93">
        <v>20500</v>
      </c>
      <c r="L34" s="93" t="s">
        <v>696</v>
      </c>
      <c r="M34" s="93" t="s">
        <v>695</v>
      </c>
    </row>
    <row r="35" spans="1:13">
      <c r="A35" s="92" t="s">
        <v>614</v>
      </c>
      <c r="C35" s="93"/>
      <c r="D35" s="93"/>
      <c r="E35" s="93"/>
      <c r="F35" s="93"/>
      <c r="G35" s="93"/>
      <c r="H35" s="93"/>
      <c r="I35" s="93"/>
      <c r="J35" s="93"/>
      <c r="K35" s="93"/>
      <c r="L35" s="93"/>
      <c r="M35" s="93"/>
    </row>
    <row r="36" spans="1:13">
      <c r="A36" s="92"/>
      <c r="B36" s="91" t="s">
        <v>694</v>
      </c>
      <c r="C36" s="93">
        <v>4</v>
      </c>
      <c r="D36" s="93">
        <v>4</v>
      </c>
      <c r="E36" s="93">
        <v>4</v>
      </c>
      <c r="F36" s="93">
        <v>4</v>
      </c>
      <c r="G36" s="93">
        <v>4</v>
      </c>
      <c r="H36" s="93">
        <v>3</v>
      </c>
      <c r="I36" s="93">
        <v>2</v>
      </c>
      <c r="J36" s="93">
        <v>3</v>
      </c>
      <c r="K36" s="93">
        <v>2</v>
      </c>
      <c r="L36" s="93" t="s">
        <v>692</v>
      </c>
      <c r="M36" s="93" t="s">
        <v>685</v>
      </c>
    </row>
    <row r="37" spans="1:13">
      <c r="A37" s="92"/>
      <c r="B37" s="91" t="s">
        <v>693</v>
      </c>
      <c r="C37" s="93">
        <v>2</v>
      </c>
      <c r="D37" s="93">
        <v>2</v>
      </c>
      <c r="E37" s="93">
        <v>2</v>
      </c>
      <c r="F37" s="93">
        <v>2</v>
      </c>
      <c r="G37" s="93">
        <v>2</v>
      </c>
      <c r="H37" s="93">
        <v>3</v>
      </c>
      <c r="I37" s="93">
        <v>1</v>
      </c>
      <c r="J37" s="93">
        <v>3</v>
      </c>
      <c r="K37" s="93">
        <v>1</v>
      </c>
      <c r="L37" s="93" t="s">
        <v>692</v>
      </c>
      <c r="M37" s="93" t="s">
        <v>685</v>
      </c>
    </row>
    <row r="38" spans="1:13">
      <c r="A38" s="95"/>
      <c r="B38" s="95" t="s">
        <v>691</v>
      </c>
      <c r="C38" s="94">
        <v>6.03</v>
      </c>
      <c r="D38" s="94">
        <v>6.1482349999999997</v>
      </c>
      <c r="E38" s="94">
        <v>6.2664710000000001</v>
      </c>
      <c r="F38" s="94">
        <v>6.5029409999999999</v>
      </c>
      <c r="G38" s="94">
        <v>6.6211760000000002</v>
      </c>
      <c r="H38" s="94">
        <v>6.1482349999999997</v>
      </c>
      <c r="I38" s="94">
        <v>6.1482349999999997</v>
      </c>
      <c r="J38" s="94">
        <v>6.6211760000000002</v>
      </c>
      <c r="K38" s="94">
        <v>6.6211760000000002</v>
      </c>
      <c r="L38" s="93" t="s">
        <v>690</v>
      </c>
      <c r="M38" s="93"/>
    </row>
    <row r="39" spans="1:13">
      <c r="A39" s="92"/>
      <c r="B39" s="91" t="s">
        <v>689</v>
      </c>
      <c r="C39" s="93">
        <v>1.52</v>
      </c>
      <c r="D39" s="93">
        <v>1.49</v>
      </c>
      <c r="E39" s="93">
        <v>1.46</v>
      </c>
      <c r="F39" s="93">
        <v>1.39</v>
      </c>
      <c r="G39" s="93">
        <v>1.36</v>
      </c>
      <c r="H39" s="93">
        <v>2.5099999999999998</v>
      </c>
      <c r="I39" s="93">
        <v>0.56000000000000005</v>
      </c>
      <c r="J39" s="93">
        <v>2.2999999999999998</v>
      </c>
      <c r="K39" s="93">
        <v>0.51</v>
      </c>
      <c r="L39" s="93" t="s">
        <v>598</v>
      </c>
      <c r="M39" s="93" t="s">
        <v>685</v>
      </c>
    </row>
    <row r="40" spans="1:13">
      <c r="A40" s="92"/>
      <c r="B40" s="91" t="s">
        <v>688</v>
      </c>
      <c r="C40" s="93">
        <v>9.41</v>
      </c>
      <c r="D40" s="93">
        <v>9.41</v>
      </c>
      <c r="E40" s="93">
        <v>9.41</v>
      </c>
      <c r="F40" s="93">
        <v>9.41</v>
      </c>
      <c r="G40" s="93">
        <v>9.41</v>
      </c>
      <c r="H40" s="93">
        <v>15.88</v>
      </c>
      <c r="I40" s="93">
        <v>3.53</v>
      </c>
      <c r="J40" s="93">
        <v>15.88</v>
      </c>
      <c r="K40" s="93">
        <v>3.53</v>
      </c>
      <c r="L40" s="93" t="s">
        <v>687</v>
      </c>
      <c r="M40" s="93" t="s">
        <v>685</v>
      </c>
    </row>
    <row r="41" spans="1:13">
      <c r="A41" s="92"/>
      <c r="B41" s="91" t="s">
        <v>686</v>
      </c>
      <c r="C41" s="93">
        <v>1200</v>
      </c>
      <c r="D41" s="93">
        <v>1200</v>
      </c>
      <c r="E41" s="93">
        <v>1200</v>
      </c>
      <c r="F41" s="93">
        <v>1200</v>
      </c>
      <c r="G41" s="93">
        <v>1200</v>
      </c>
      <c r="H41" s="93">
        <v>1200</v>
      </c>
      <c r="I41" s="93">
        <v>1200</v>
      </c>
      <c r="J41" s="93">
        <v>1200</v>
      </c>
      <c r="K41" s="93">
        <v>1200</v>
      </c>
      <c r="L41" s="93"/>
      <c r="M41" s="93" t="s">
        <v>685</v>
      </c>
    </row>
    <row r="42" spans="1:13">
      <c r="A42" s="92"/>
    </row>
    <row r="43" spans="1:13">
      <c r="A43" s="92"/>
    </row>
    <row r="44" spans="1:13">
      <c r="A44" s="92" t="s">
        <v>596</v>
      </c>
    </row>
    <row r="45" spans="1:13">
      <c r="A45" s="92"/>
      <c r="B45" s="91" t="s">
        <v>955</v>
      </c>
    </row>
    <row r="46" spans="1:13">
      <c r="A46" s="92"/>
      <c r="B46" s="91" t="s">
        <v>954</v>
      </c>
    </row>
    <row r="47" spans="1:13">
      <c r="A47" s="92"/>
      <c r="B47" s="91" t="s">
        <v>953</v>
      </c>
    </row>
    <row r="48" spans="1:13">
      <c r="A48" s="92"/>
      <c r="B48" s="91" t="s">
        <v>952</v>
      </c>
    </row>
    <row r="49" spans="1:2">
      <c r="A49" s="92"/>
      <c r="B49" s="91" t="s">
        <v>951</v>
      </c>
    </row>
    <row r="50" spans="1:2">
      <c r="A50" s="92"/>
      <c r="B50" s="91" t="s">
        <v>679</v>
      </c>
    </row>
    <row r="51" spans="1:2">
      <c r="A51" s="92"/>
      <c r="B51" s="91" t="s">
        <v>950</v>
      </c>
    </row>
    <row r="52" spans="1:2">
      <c r="A52" s="92"/>
      <c r="B52" s="91" t="s">
        <v>949</v>
      </c>
    </row>
    <row r="53" spans="1:2">
      <c r="A53" s="92"/>
      <c r="B53" s="91" t="s">
        <v>676</v>
      </c>
    </row>
    <row r="54" spans="1:2">
      <c r="A54" s="92"/>
      <c r="B54" s="91" t="s">
        <v>675</v>
      </c>
    </row>
    <row r="55" spans="1:2">
      <c r="A55" s="92"/>
      <c r="B55" s="91" t="s">
        <v>674</v>
      </c>
    </row>
    <row r="56" spans="1:2">
      <c r="A56" s="92"/>
      <c r="B56" s="91" t="s">
        <v>673</v>
      </c>
    </row>
    <row r="57" spans="1:2">
      <c r="A57" s="92"/>
      <c r="B57" s="91" t="s">
        <v>672</v>
      </c>
    </row>
    <row r="58" spans="1:2">
      <c r="A58" s="92"/>
      <c r="B58" s="91" t="s">
        <v>948</v>
      </c>
    </row>
    <row r="59" spans="1:2">
      <c r="A59" s="92"/>
      <c r="B59" s="91" t="s">
        <v>576</v>
      </c>
    </row>
    <row r="60" spans="1:2">
      <c r="A60" s="92"/>
      <c r="B60" s="91" t="s">
        <v>575</v>
      </c>
    </row>
    <row r="61" spans="1:2">
      <c r="A61" s="92"/>
    </row>
    <row r="62" spans="1:2">
      <c r="A62" s="92" t="s">
        <v>574</v>
      </c>
    </row>
    <row r="63" spans="1:2">
      <c r="A63" s="92"/>
      <c r="B63" s="91" t="s">
        <v>670</v>
      </c>
    </row>
    <row r="64" spans="1:2">
      <c r="A64" s="92"/>
      <c r="B64" s="91" t="s">
        <v>669</v>
      </c>
    </row>
    <row r="65" spans="1:2">
      <c r="A65" s="92"/>
      <c r="B65" s="91" t="s">
        <v>668</v>
      </c>
    </row>
    <row r="66" spans="1:2">
      <c r="A66" s="92"/>
      <c r="B66" s="91" t="s">
        <v>667</v>
      </c>
    </row>
    <row r="67" spans="1:2">
      <c r="A67" s="92"/>
      <c r="B67" s="91" t="s">
        <v>666</v>
      </c>
    </row>
    <row r="68" spans="1:2">
      <c r="A68" s="92"/>
      <c r="B68" s="91" t="s">
        <v>665</v>
      </c>
    </row>
    <row r="69" spans="1:2">
      <c r="A69" s="92"/>
      <c r="B69" s="91" t="s">
        <v>664</v>
      </c>
    </row>
    <row r="70" spans="1:2">
      <c r="A70" s="92"/>
    </row>
    <row r="71" spans="1:2">
      <c r="A71" s="92"/>
    </row>
    <row r="72" spans="1:2">
      <c r="A72" s="92"/>
    </row>
    <row r="73" spans="1:2">
      <c r="A73" s="92"/>
    </row>
    <row r="74" spans="1:2">
      <c r="A74" s="92"/>
    </row>
    <row r="75" spans="1:2">
      <c r="A75" s="92"/>
    </row>
    <row r="76" spans="1:2">
      <c r="A76" s="92"/>
    </row>
    <row r="77" spans="1:2">
      <c r="A77" s="92"/>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M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2">
      <c r="A1" s="98" t="s">
        <v>663</v>
      </c>
      <c r="B1" s="98"/>
      <c r="C1" s="143" t="s">
        <v>662</v>
      </c>
      <c r="D1" s="143"/>
      <c r="E1" s="143"/>
      <c r="F1" s="143"/>
      <c r="G1" s="143"/>
      <c r="H1" s="143"/>
      <c r="I1" s="143"/>
      <c r="J1" s="143"/>
      <c r="K1" s="143"/>
      <c r="L1" s="143"/>
    </row>
    <row r="2" spans="1:12">
      <c r="A2" s="97" t="s">
        <v>661</v>
      </c>
      <c r="B2" s="97"/>
      <c r="C2" s="96">
        <v>2015</v>
      </c>
      <c r="D2" s="96">
        <v>2020</v>
      </c>
      <c r="E2" s="96">
        <v>2030</v>
      </c>
      <c r="F2" s="96">
        <v>2050</v>
      </c>
      <c r="G2" s="96">
        <v>2020</v>
      </c>
      <c r="H2" s="96">
        <v>2020</v>
      </c>
      <c r="I2" s="96">
        <v>2050</v>
      </c>
      <c r="J2" s="96">
        <v>2050</v>
      </c>
      <c r="K2" s="96" t="s">
        <v>660</v>
      </c>
      <c r="L2" s="96" t="s">
        <v>660</v>
      </c>
    </row>
    <row r="3" spans="1:12">
      <c r="A3" s="97" t="s">
        <v>659</v>
      </c>
      <c r="B3" s="97"/>
      <c r="C3" s="96" t="s">
        <v>658</v>
      </c>
      <c r="D3" s="96" t="s">
        <v>658</v>
      </c>
      <c r="E3" s="96" t="s">
        <v>658</v>
      </c>
      <c r="F3" s="96" t="s">
        <v>658</v>
      </c>
      <c r="G3" s="96" t="s">
        <v>657</v>
      </c>
      <c r="H3" s="96" t="s">
        <v>656</v>
      </c>
      <c r="I3" s="96" t="s">
        <v>657</v>
      </c>
      <c r="J3" s="96" t="s">
        <v>656</v>
      </c>
      <c r="K3" s="96" t="s">
        <v>655</v>
      </c>
      <c r="L3" s="96" t="s">
        <v>654</v>
      </c>
    </row>
    <row r="4" spans="1:12">
      <c r="A4" s="97" t="s">
        <v>653</v>
      </c>
      <c r="B4" s="97" t="s">
        <v>652</v>
      </c>
      <c r="C4" s="96"/>
      <c r="D4" s="96"/>
      <c r="E4" s="96"/>
      <c r="F4" s="96"/>
      <c r="G4" s="96"/>
      <c r="H4" s="96"/>
      <c r="I4" s="96"/>
      <c r="J4" s="96"/>
      <c r="K4" s="96"/>
      <c r="L4" s="96"/>
    </row>
    <row r="5" spans="1:12">
      <c r="A5" s="92" t="s">
        <v>651</v>
      </c>
      <c r="C5" s="93"/>
      <c r="D5" s="93"/>
      <c r="E5" s="93"/>
      <c r="F5" s="93"/>
      <c r="G5" s="93"/>
      <c r="H5" s="93"/>
      <c r="I5" s="93"/>
      <c r="J5" s="93"/>
      <c r="K5" s="93"/>
      <c r="L5" s="93"/>
    </row>
    <row r="6" spans="1:12">
      <c r="A6" s="95"/>
      <c r="B6" s="95" t="s">
        <v>650</v>
      </c>
      <c r="C6" s="94">
        <v>0.43</v>
      </c>
      <c r="D6" s="94">
        <v>0.45</v>
      </c>
      <c r="E6" s="94">
        <v>0.48</v>
      </c>
      <c r="F6" s="94">
        <v>0.49946099999999999</v>
      </c>
      <c r="G6" s="94">
        <v>0.42</v>
      </c>
      <c r="H6" s="94">
        <v>0.49</v>
      </c>
      <c r="I6" s="94">
        <v>0.46</v>
      </c>
      <c r="J6" s="94">
        <v>0.54</v>
      </c>
      <c r="K6" s="93" t="s">
        <v>649</v>
      </c>
      <c r="L6" s="93"/>
    </row>
    <row r="7" spans="1:12">
      <c r="A7" s="95"/>
      <c r="B7" s="95" t="s">
        <v>648</v>
      </c>
      <c r="C7" s="94">
        <v>3.0000000000000001E-3</v>
      </c>
      <c r="D7" s="94">
        <v>3.0000000000000001E-3</v>
      </c>
      <c r="E7" s="94">
        <v>3.0000000000000001E-3</v>
      </c>
      <c r="F7" s="94">
        <v>3.0000000000000001E-3</v>
      </c>
      <c r="G7" s="94">
        <v>2E-3</v>
      </c>
      <c r="H7" s="94">
        <v>4.0000000000000001E-3</v>
      </c>
      <c r="I7" s="94">
        <v>2E-3</v>
      </c>
      <c r="J7" s="94">
        <v>4.0000000000000001E-3</v>
      </c>
      <c r="K7" s="93"/>
      <c r="L7" s="93"/>
    </row>
    <row r="8" spans="1:12">
      <c r="A8" s="95"/>
      <c r="B8" s="95" t="s">
        <v>647</v>
      </c>
      <c r="C8" s="94">
        <v>5.0000000000000001E-3</v>
      </c>
      <c r="D8" s="94">
        <v>5.0000000000000001E-3</v>
      </c>
      <c r="E8" s="94">
        <v>5.0000000000000001E-3</v>
      </c>
      <c r="F8" s="94">
        <v>5.0000000000000001E-3</v>
      </c>
      <c r="G8" s="94">
        <v>0</v>
      </c>
      <c r="H8" s="94">
        <v>0.01</v>
      </c>
      <c r="I8" s="94">
        <v>0</v>
      </c>
      <c r="J8" s="94">
        <v>0.01</v>
      </c>
      <c r="K8" s="93" t="s">
        <v>646</v>
      </c>
      <c r="L8" s="93"/>
    </row>
    <row r="9" spans="1:12">
      <c r="A9" s="92"/>
      <c r="B9" s="91" t="s">
        <v>645</v>
      </c>
      <c r="C9" s="93">
        <v>30</v>
      </c>
      <c r="D9" s="93">
        <v>30</v>
      </c>
      <c r="E9" s="93">
        <v>30</v>
      </c>
      <c r="F9" s="93">
        <v>30</v>
      </c>
      <c r="G9" s="93">
        <v>30</v>
      </c>
      <c r="H9" s="93">
        <v>30</v>
      </c>
      <c r="I9" s="93">
        <v>30</v>
      </c>
      <c r="J9" s="93">
        <v>30</v>
      </c>
      <c r="K9" s="93" t="s">
        <v>644</v>
      </c>
      <c r="L9" s="93" t="s">
        <v>643</v>
      </c>
    </row>
    <row r="10" spans="1:12">
      <c r="A10" s="92"/>
      <c r="B10" s="91" t="s">
        <v>642</v>
      </c>
      <c r="C10" s="93">
        <v>0.25</v>
      </c>
      <c r="D10" s="93">
        <v>0.25</v>
      </c>
      <c r="E10" s="93">
        <v>0.25</v>
      </c>
      <c r="F10" s="93">
        <v>0.25</v>
      </c>
      <c r="G10" s="93">
        <v>0.25</v>
      </c>
      <c r="H10" s="93">
        <v>0.25</v>
      </c>
      <c r="I10" s="93">
        <v>0.25</v>
      </c>
      <c r="J10" s="93">
        <v>0.25</v>
      </c>
      <c r="K10" s="93"/>
      <c r="L10" s="93"/>
    </row>
    <row r="11" spans="1:12">
      <c r="A11" s="92"/>
      <c r="B11" s="91" t="s">
        <v>641</v>
      </c>
      <c r="C11" s="93">
        <v>6.7</v>
      </c>
      <c r="D11" s="93">
        <v>6.3</v>
      </c>
      <c r="E11" s="93">
        <v>6</v>
      </c>
      <c r="F11" s="93">
        <v>5.7</v>
      </c>
      <c r="G11" s="93">
        <v>6</v>
      </c>
      <c r="H11" s="93">
        <v>6.7</v>
      </c>
      <c r="I11" s="93">
        <v>5.5</v>
      </c>
      <c r="J11" s="93">
        <v>6</v>
      </c>
      <c r="K11" s="93" t="s">
        <v>640</v>
      </c>
      <c r="L11" s="93"/>
    </row>
    <row r="12" spans="1:12">
      <c r="A12" s="92" t="s">
        <v>639</v>
      </c>
      <c r="C12" s="93"/>
      <c r="D12" s="93"/>
      <c r="E12" s="93"/>
      <c r="F12" s="93"/>
      <c r="G12" s="93"/>
      <c r="H12" s="93"/>
      <c r="I12" s="93"/>
      <c r="J12" s="93"/>
      <c r="K12" s="93"/>
      <c r="L12" s="93"/>
    </row>
    <row r="13" spans="1:12">
      <c r="A13" s="95"/>
      <c r="B13" s="95" t="s">
        <v>638</v>
      </c>
      <c r="C13" s="94"/>
      <c r="D13" s="94"/>
      <c r="E13" s="94"/>
      <c r="F13" s="94"/>
      <c r="G13" s="94"/>
      <c r="H13" s="94"/>
      <c r="I13" s="94"/>
      <c r="J13" s="94"/>
      <c r="K13" s="93"/>
      <c r="L13" s="93"/>
    </row>
    <row r="14" spans="1:12">
      <c r="A14" s="95"/>
      <c r="B14" s="95" t="s">
        <v>637</v>
      </c>
      <c r="C14" s="94"/>
      <c r="D14" s="94"/>
      <c r="E14" s="94"/>
      <c r="F14" s="94"/>
      <c r="G14" s="94"/>
      <c r="H14" s="94"/>
      <c r="I14" s="94"/>
      <c r="J14" s="94"/>
      <c r="K14" s="93"/>
      <c r="L14" s="93"/>
    </row>
    <row r="15" spans="1:12">
      <c r="A15" s="95"/>
      <c r="B15" s="95" t="s">
        <v>636</v>
      </c>
      <c r="C15" s="94"/>
      <c r="D15" s="94"/>
      <c r="E15" s="94"/>
      <c r="F15" s="94"/>
      <c r="G15" s="94"/>
      <c r="H15" s="94"/>
      <c r="I15" s="94"/>
      <c r="J15" s="94"/>
      <c r="K15" s="93" t="s">
        <v>635</v>
      </c>
      <c r="L15" s="93"/>
    </row>
    <row r="16" spans="1:12">
      <c r="A16" s="92"/>
      <c r="B16" s="91" t="s">
        <v>634</v>
      </c>
      <c r="C16" s="93"/>
      <c r="D16" s="93"/>
      <c r="E16" s="93"/>
      <c r="F16" s="93"/>
      <c r="G16" s="93"/>
      <c r="H16" s="93"/>
      <c r="I16" s="93"/>
      <c r="J16" s="93"/>
      <c r="K16" s="93"/>
      <c r="L16" s="93"/>
    </row>
    <row r="17" spans="1:12">
      <c r="A17" s="92"/>
      <c r="B17" s="91" t="s">
        <v>633</v>
      </c>
      <c r="C17" s="93"/>
      <c r="D17" s="93"/>
      <c r="E17" s="93"/>
      <c r="F17" s="93"/>
      <c r="G17" s="93"/>
      <c r="H17" s="93"/>
      <c r="I17" s="93"/>
      <c r="J17" s="93"/>
      <c r="K17" s="93"/>
      <c r="L17" s="93"/>
    </row>
    <row r="18" spans="1:12">
      <c r="A18" s="92" t="s">
        <v>632</v>
      </c>
      <c r="C18" s="93"/>
      <c r="D18" s="93"/>
      <c r="E18" s="93"/>
      <c r="F18" s="93"/>
      <c r="G18" s="93"/>
      <c r="H18" s="93"/>
      <c r="I18" s="93"/>
      <c r="J18" s="93"/>
      <c r="K18" s="93"/>
      <c r="L18" s="93"/>
    </row>
    <row r="19" spans="1:12">
      <c r="A19" s="92"/>
      <c r="B19" s="91" t="s">
        <v>631</v>
      </c>
      <c r="C19" s="93">
        <v>0</v>
      </c>
      <c r="D19" s="93">
        <v>0</v>
      </c>
      <c r="E19" s="93">
        <v>0</v>
      </c>
      <c r="F19" s="93">
        <v>0</v>
      </c>
      <c r="G19" s="93">
        <v>0</v>
      </c>
      <c r="H19" s="93">
        <v>0</v>
      </c>
      <c r="I19" s="93">
        <v>0</v>
      </c>
      <c r="J19" s="93">
        <v>0</v>
      </c>
      <c r="K19" s="93"/>
      <c r="L19" s="93"/>
    </row>
    <row r="20" spans="1:12">
      <c r="A20" s="92"/>
      <c r="B20" s="91" t="s">
        <v>630</v>
      </c>
      <c r="C20" s="93">
        <v>0</v>
      </c>
      <c r="D20" s="93">
        <v>0</v>
      </c>
      <c r="E20" s="93">
        <v>0</v>
      </c>
      <c r="F20" s="93">
        <v>0</v>
      </c>
      <c r="G20" s="93">
        <v>0</v>
      </c>
      <c r="H20" s="93">
        <v>0</v>
      </c>
      <c r="I20" s="93">
        <v>0</v>
      </c>
      <c r="J20" s="93">
        <v>0</v>
      </c>
      <c r="K20" s="93"/>
      <c r="L20" s="93"/>
    </row>
    <row r="21" spans="1:12">
      <c r="A21" s="92"/>
      <c r="B21" s="91" t="s">
        <v>629</v>
      </c>
      <c r="C21" s="93">
        <v>0</v>
      </c>
      <c r="D21" s="93">
        <v>0</v>
      </c>
      <c r="E21" s="93">
        <v>0</v>
      </c>
      <c r="F21" s="93">
        <v>0</v>
      </c>
      <c r="G21" s="93">
        <v>0</v>
      </c>
      <c r="H21" s="93">
        <v>0</v>
      </c>
      <c r="I21" s="93">
        <v>0</v>
      </c>
      <c r="J21" s="93">
        <v>0</v>
      </c>
      <c r="K21" s="93"/>
      <c r="L21" s="93"/>
    </row>
    <row r="22" spans="1:12">
      <c r="A22" s="92"/>
      <c r="B22" s="91" t="s">
        <v>628</v>
      </c>
      <c r="C22" s="93">
        <v>0</v>
      </c>
      <c r="D22" s="93">
        <v>0</v>
      </c>
      <c r="E22" s="93">
        <v>0</v>
      </c>
      <c r="F22" s="93">
        <v>0</v>
      </c>
      <c r="G22" s="93">
        <v>0</v>
      </c>
      <c r="H22" s="93">
        <v>0</v>
      </c>
      <c r="I22" s="93">
        <v>0</v>
      </c>
      <c r="J22" s="93">
        <v>0</v>
      </c>
      <c r="K22" s="93"/>
      <c r="L22" s="93"/>
    </row>
    <row r="23" spans="1:12">
      <c r="A23" s="92" t="s">
        <v>627</v>
      </c>
      <c r="C23" s="93"/>
      <c r="D23" s="93"/>
      <c r="E23" s="93"/>
      <c r="F23" s="93"/>
      <c r="G23" s="93"/>
      <c r="H23" s="93"/>
      <c r="I23" s="93"/>
      <c r="J23" s="93"/>
      <c r="K23" s="93"/>
      <c r="L23" s="93"/>
    </row>
    <row r="24" spans="1:12">
      <c r="A24" s="92"/>
      <c r="B24" s="91" t="s">
        <v>626</v>
      </c>
      <c r="C24" s="93">
        <v>0.31</v>
      </c>
      <c r="D24" s="93">
        <v>0.31</v>
      </c>
      <c r="E24" s="93">
        <v>0.3</v>
      </c>
      <c r="F24" s="93">
        <v>0.28000000000000003</v>
      </c>
      <c r="G24" s="93">
        <v>0.28999999999999998</v>
      </c>
      <c r="H24" s="93">
        <v>0.32</v>
      </c>
      <c r="I24" s="93">
        <v>0.26</v>
      </c>
      <c r="J24" s="93">
        <v>0.31</v>
      </c>
      <c r="K24" s="93" t="s">
        <v>625</v>
      </c>
      <c r="L24" s="93" t="s">
        <v>624</v>
      </c>
    </row>
    <row r="25" spans="1:12">
      <c r="A25" s="92"/>
      <c r="B25" s="91" t="s">
        <v>623</v>
      </c>
      <c r="C25" s="93">
        <v>0.23</v>
      </c>
      <c r="D25" s="93">
        <v>0.23</v>
      </c>
      <c r="E25" s="93">
        <v>0.22</v>
      </c>
      <c r="F25" s="93">
        <v>0.21</v>
      </c>
      <c r="G25" s="93">
        <v>0.22</v>
      </c>
      <c r="H25" s="93">
        <v>0.23</v>
      </c>
      <c r="I25" s="93">
        <v>0.19</v>
      </c>
      <c r="J25" s="93">
        <v>0.22</v>
      </c>
      <c r="K25" s="93" t="s">
        <v>621</v>
      </c>
      <c r="L25" s="93"/>
    </row>
    <row r="26" spans="1:12">
      <c r="A26" s="92"/>
      <c r="B26" s="91" t="s">
        <v>622</v>
      </c>
      <c r="C26" s="93">
        <v>0.04</v>
      </c>
      <c r="D26" s="93">
        <v>0.04</v>
      </c>
      <c r="E26" s="93">
        <v>0.04</v>
      </c>
      <c r="F26" s="93">
        <v>0.04</v>
      </c>
      <c r="G26" s="93">
        <v>0.04</v>
      </c>
      <c r="H26" s="93">
        <v>0.04</v>
      </c>
      <c r="I26" s="93">
        <v>0.03</v>
      </c>
      <c r="J26" s="93">
        <v>0.04</v>
      </c>
      <c r="K26" s="93" t="s">
        <v>621</v>
      </c>
      <c r="L26" s="93"/>
    </row>
    <row r="27" spans="1:12">
      <c r="A27" s="92"/>
      <c r="B27" s="91" t="s">
        <v>620</v>
      </c>
      <c r="C27" s="93">
        <v>0.04</v>
      </c>
      <c r="D27" s="93">
        <v>0.04</v>
      </c>
      <c r="E27" s="93">
        <v>0.04</v>
      </c>
      <c r="F27" s="93">
        <v>0.04</v>
      </c>
      <c r="G27" s="93">
        <v>0.03</v>
      </c>
      <c r="H27" s="93">
        <v>0.05</v>
      </c>
      <c r="I27" s="93">
        <v>0.03</v>
      </c>
      <c r="J27" s="93">
        <v>0.05</v>
      </c>
      <c r="K27" s="93" t="s">
        <v>612</v>
      </c>
      <c r="L27" s="93"/>
    </row>
    <row r="28" spans="1:12">
      <c r="A28" s="92"/>
      <c r="B28" s="91" t="s">
        <v>619</v>
      </c>
      <c r="C28" s="93">
        <v>0.19</v>
      </c>
      <c r="D28" s="93">
        <v>0.21</v>
      </c>
      <c r="E28" s="93">
        <v>0.3</v>
      </c>
      <c r="F28" s="93">
        <v>0.35</v>
      </c>
      <c r="G28" s="93">
        <v>0.14000000000000001</v>
      </c>
      <c r="H28" s="93">
        <v>0.28000000000000003</v>
      </c>
      <c r="I28" s="93">
        <v>0.23</v>
      </c>
      <c r="J28" s="93">
        <v>0.47</v>
      </c>
      <c r="K28" s="93"/>
      <c r="L28" s="93"/>
    </row>
    <row r="29" spans="1:12">
      <c r="A29" s="92"/>
      <c r="B29" s="91" t="s">
        <v>618</v>
      </c>
      <c r="C29" s="93">
        <v>0.19</v>
      </c>
      <c r="D29" s="93">
        <v>0.21</v>
      </c>
      <c r="E29" s="93">
        <v>0.3</v>
      </c>
      <c r="F29" s="93">
        <v>0.35</v>
      </c>
      <c r="G29" s="93">
        <v>0.14000000000000001</v>
      </c>
      <c r="H29" s="93">
        <v>0.28000000000000003</v>
      </c>
      <c r="I29" s="93">
        <v>0.23</v>
      </c>
      <c r="J29" s="93">
        <v>0.47</v>
      </c>
      <c r="K29" s="93" t="s">
        <v>617</v>
      </c>
      <c r="L29" s="93"/>
    </row>
    <row r="30" spans="1:12">
      <c r="A30" s="92"/>
      <c r="B30" s="91" t="s">
        <v>616</v>
      </c>
      <c r="C30" s="93">
        <v>0</v>
      </c>
      <c r="D30" s="93">
        <v>0</v>
      </c>
      <c r="E30" s="93">
        <v>0</v>
      </c>
      <c r="F30" s="93">
        <v>0</v>
      </c>
      <c r="G30" s="93">
        <v>0</v>
      </c>
      <c r="H30" s="93">
        <v>0</v>
      </c>
      <c r="I30" s="93">
        <v>0</v>
      </c>
      <c r="J30" s="93">
        <v>0</v>
      </c>
      <c r="K30" s="93"/>
      <c r="L30" s="93"/>
    </row>
    <row r="31" spans="1:12">
      <c r="A31" s="92"/>
      <c r="B31" s="91" t="s">
        <v>615</v>
      </c>
      <c r="C31" s="93">
        <v>57.86</v>
      </c>
      <c r="D31" s="93">
        <v>60.81</v>
      </c>
      <c r="E31" s="93">
        <v>56.81</v>
      </c>
      <c r="F31" s="93">
        <v>59.71</v>
      </c>
      <c r="G31" s="93">
        <v>56.68</v>
      </c>
      <c r="H31" s="93">
        <v>64.290000000000006</v>
      </c>
      <c r="I31" s="93">
        <v>54.78</v>
      </c>
      <c r="J31" s="93">
        <v>56.81</v>
      </c>
      <c r="K31" s="93" t="s">
        <v>604</v>
      </c>
      <c r="L31" s="93"/>
    </row>
    <row r="32" spans="1:12">
      <c r="A32" s="92" t="s">
        <v>614</v>
      </c>
      <c r="C32" s="93"/>
      <c r="D32" s="93"/>
      <c r="E32" s="93"/>
      <c r="F32" s="93"/>
      <c r="G32" s="93"/>
      <c r="H32" s="93"/>
      <c r="I32" s="93"/>
      <c r="J32" s="93"/>
      <c r="K32" s="93"/>
      <c r="L32" s="93"/>
    </row>
    <row r="33" spans="1:12">
      <c r="A33" s="92"/>
      <c r="B33" s="91" t="s">
        <v>613</v>
      </c>
      <c r="C33" s="93">
        <v>60</v>
      </c>
      <c r="D33" s="93">
        <v>57</v>
      </c>
      <c r="E33" s="93">
        <v>54</v>
      </c>
      <c r="F33" s="93">
        <v>52</v>
      </c>
      <c r="G33" s="93">
        <v>41</v>
      </c>
      <c r="H33" s="93">
        <v>75</v>
      </c>
      <c r="I33" s="93">
        <v>37</v>
      </c>
      <c r="J33" s="93">
        <v>68</v>
      </c>
      <c r="K33" s="93" t="s">
        <v>612</v>
      </c>
      <c r="L33" s="93"/>
    </row>
    <row r="34" spans="1:12">
      <c r="A34" s="92"/>
      <c r="B34" s="91" t="s">
        <v>611</v>
      </c>
      <c r="C34" s="93">
        <v>428.89</v>
      </c>
      <c r="D34" s="93">
        <v>395.39</v>
      </c>
      <c r="E34" s="93">
        <v>362.11</v>
      </c>
      <c r="F34" s="93">
        <v>325.39999999999998</v>
      </c>
      <c r="G34" s="93">
        <v>371.04</v>
      </c>
      <c r="H34" s="93">
        <v>422.22</v>
      </c>
      <c r="I34" s="93">
        <v>292.08</v>
      </c>
      <c r="J34" s="93">
        <v>362.11</v>
      </c>
      <c r="K34" s="93" t="s">
        <v>610</v>
      </c>
      <c r="L34" s="93"/>
    </row>
    <row r="35" spans="1:12">
      <c r="A35" s="92"/>
      <c r="B35" s="91" t="s">
        <v>609</v>
      </c>
      <c r="C35" s="93">
        <v>193</v>
      </c>
      <c r="D35" s="93">
        <v>187</v>
      </c>
      <c r="E35" s="93">
        <v>180</v>
      </c>
      <c r="F35" s="93">
        <v>170</v>
      </c>
      <c r="G35" s="93">
        <v>184</v>
      </c>
      <c r="H35" s="93">
        <v>190</v>
      </c>
      <c r="I35" s="93">
        <v>160</v>
      </c>
      <c r="J35" s="93">
        <v>180</v>
      </c>
      <c r="K35" s="93" t="s">
        <v>608</v>
      </c>
      <c r="L35" s="93" t="s">
        <v>607</v>
      </c>
    </row>
    <row r="36" spans="1:12">
      <c r="A36" s="92"/>
      <c r="B36" s="91" t="s">
        <v>606</v>
      </c>
      <c r="C36" s="93">
        <v>0.09</v>
      </c>
      <c r="D36" s="93">
        <v>0.09</v>
      </c>
      <c r="E36" s="93">
        <v>0.08</v>
      </c>
      <c r="F36" s="93">
        <v>0.08</v>
      </c>
      <c r="G36" s="93">
        <v>0.08</v>
      </c>
      <c r="H36" s="93">
        <v>0.1</v>
      </c>
      <c r="I36" s="93">
        <v>7.0000000000000007E-2</v>
      </c>
      <c r="J36" s="93">
        <v>0.08</v>
      </c>
      <c r="K36" s="93" t="s">
        <v>604</v>
      </c>
      <c r="L36" s="93"/>
    </row>
    <row r="37" spans="1:12">
      <c r="A37" s="92"/>
      <c r="B37" s="91" t="s">
        <v>605</v>
      </c>
      <c r="C37" s="93">
        <v>0.04</v>
      </c>
      <c r="D37" s="93">
        <v>0.04</v>
      </c>
      <c r="E37" s="93">
        <v>0.04</v>
      </c>
      <c r="F37" s="93">
        <v>0.04</v>
      </c>
      <c r="G37" s="93">
        <v>0.04</v>
      </c>
      <c r="H37" s="93">
        <v>0.04</v>
      </c>
      <c r="I37" s="93">
        <v>0.04</v>
      </c>
      <c r="J37" s="93">
        <v>0.04</v>
      </c>
      <c r="K37" s="93" t="s">
        <v>604</v>
      </c>
      <c r="L37" s="93"/>
    </row>
    <row r="38" spans="1:12">
      <c r="A38" s="92"/>
      <c r="B38" s="91" t="s">
        <v>603</v>
      </c>
      <c r="C38" s="93">
        <v>10000</v>
      </c>
      <c r="D38" s="93">
        <v>13000</v>
      </c>
      <c r="E38" s="93">
        <v>21000</v>
      </c>
      <c r="F38" s="93">
        <v>55000</v>
      </c>
      <c r="G38" s="93">
        <v>10000</v>
      </c>
      <c r="H38" s="93">
        <v>20000</v>
      </c>
      <c r="I38" s="93">
        <v>10000</v>
      </c>
      <c r="J38" s="93">
        <v>100000</v>
      </c>
      <c r="K38" s="93" t="s">
        <v>602</v>
      </c>
      <c r="L38" s="93"/>
    </row>
    <row r="39" spans="1:12">
      <c r="A39" s="92"/>
      <c r="B39" s="91" t="s">
        <v>601</v>
      </c>
      <c r="C39" s="93">
        <v>1.05</v>
      </c>
      <c r="D39" s="93">
        <v>1.05</v>
      </c>
      <c r="E39" s="93">
        <v>1.05</v>
      </c>
      <c r="F39" s="93">
        <v>1.05</v>
      </c>
      <c r="G39" s="93">
        <v>1.01</v>
      </c>
      <c r="H39" s="93">
        <v>1.08</v>
      </c>
      <c r="I39" s="93">
        <v>1.01</v>
      </c>
      <c r="J39" s="93">
        <v>1.08</v>
      </c>
      <c r="K39" s="93" t="s">
        <v>600</v>
      </c>
      <c r="L39" s="93"/>
    </row>
    <row r="40" spans="1:12">
      <c r="A40" s="92"/>
      <c r="B40" s="91" t="s">
        <v>599</v>
      </c>
      <c r="C40" s="93">
        <v>0.45</v>
      </c>
      <c r="D40" s="93">
        <v>0.47</v>
      </c>
      <c r="E40" s="93">
        <v>0.5</v>
      </c>
      <c r="F40" s="93">
        <v>0.52</v>
      </c>
      <c r="G40" s="93">
        <v>0.45</v>
      </c>
      <c r="H40" s="93">
        <v>0.5</v>
      </c>
      <c r="I40" s="93">
        <v>0.5</v>
      </c>
      <c r="J40" s="93">
        <v>0.55000000000000004</v>
      </c>
      <c r="K40" s="93" t="s">
        <v>598</v>
      </c>
      <c r="L40" s="93" t="s">
        <v>597</v>
      </c>
    </row>
    <row r="41" spans="1:12">
      <c r="A41" s="92"/>
    </row>
    <row r="42" spans="1:12">
      <c r="A42" s="92"/>
    </row>
    <row r="43" spans="1:12">
      <c r="A43" s="92" t="s">
        <v>596</v>
      </c>
    </row>
    <row r="44" spans="1:12">
      <c r="A44" s="92"/>
      <c r="B44" s="91" t="s">
        <v>595</v>
      </c>
    </row>
    <row r="45" spans="1:12">
      <c r="A45" s="92"/>
      <c r="B45" s="91" t="s">
        <v>594</v>
      </c>
    </row>
    <row r="46" spans="1:12">
      <c r="A46" s="92"/>
      <c r="B46" s="91" t="s">
        <v>593</v>
      </c>
    </row>
    <row r="47" spans="1:12">
      <c r="A47" s="92"/>
      <c r="B47" s="91" t="s">
        <v>592</v>
      </c>
    </row>
    <row r="48" spans="1:12">
      <c r="A48" s="92"/>
      <c r="B48" s="91" t="s">
        <v>591</v>
      </c>
    </row>
    <row r="49" spans="1:2">
      <c r="A49" s="92"/>
      <c r="B49" s="91" t="s">
        <v>590</v>
      </c>
    </row>
    <row r="50" spans="1:2">
      <c r="A50" s="92"/>
      <c r="B50" s="91" t="s">
        <v>589</v>
      </c>
    </row>
    <row r="51" spans="1:2">
      <c r="A51" s="92"/>
      <c r="B51" s="91" t="s">
        <v>588</v>
      </c>
    </row>
    <row r="52" spans="1:2">
      <c r="A52" s="92"/>
      <c r="B52" s="91" t="s">
        <v>587</v>
      </c>
    </row>
    <row r="53" spans="1:2">
      <c r="A53" s="92"/>
      <c r="B53" s="91" t="s">
        <v>586</v>
      </c>
    </row>
    <row r="54" spans="1:2">
      <c r="A54" s="92"/>
      <c r="B54" s="91" t="s">
        <v>585</v>
      </c>
    </row>
    <row r="55" spans="1:2">
      <c r="A55" s="92"/>
      <c r="B55" s="91" t="s">
        <v>584</v>
      </c>
    </row>
    <row r="56" spans="1:2">
      <c r="A56" s="92"/>
      <c r="B56" s="91" t="s">
        <v>583</v>
      </c>
    </row>
    <row r="57" spans="1:2">
      <c r="A57" s="92"/>
      <c r="B57" s="91" t="s">
        <v>582</v>
      </c>
    </row>
    <row r="58" spans="1:2">
      <c r="A58" s="92"/>
      <c r="B58" s="91" t="s">
        <v>581</v>
      </c>
    </row>
    <row r="59" spans="1:2">
      <c r="A59" s="92"/>
      <c r="B59" s="91" t="s">
        <v>580</v>
      </c>
    </row>
    <row r="60" spans="1:2">
      <c r="A60" s="92"/>
      <c r="B60" s="91" t="s">
        <v>579</v>
      </c>
    </row>
    <row r="61" spans="1:2">
      <c r="A61" s="92"/>
      <c r="B61" s="91" t="s">
        <v>578</v>
      </c>
    </row>
    <row r="62" spans="1:2">
      <c r="A62" s="92"/>
      <c r="B62" s="91" t="s">
        <v>577</v>
      </c>
    </row>
    <row r="63" spans="1:2">
      <c r="A63" s="92"/>
      <c r="B63" s="91" t="s">
        <v>576</v>
      </c>
    </row>
    <row r="64" spans="1:2">
      <c r="A64" s="92"/>
      <c r="B64" s="91" t="s">
        <v>575</v>
      </c>
    </row>
    <row r="65" spans="1:2">
      <c r="A65" s="92"/>
    </row>
    <row r="66" spans="1:2">
      <c r="A66" s="92" t="s">
        <v>574</v>
      </c>
    </row>
    <row r="67" spans="1:2">
      <c r="A67" s="92"/>
      <c r="B67" s="91" t="s">
        <v>573</v>
      </c>
    </row>
    <row r="68" spans="1:2">
      <c r="A68" s="92"/>
      <c r="B68" s="91" t="s">
        <v>572</v>
      </c>
    </row>
    <row r="69" spans="1:2">
      <c r="A69" s="92"/>
      <c r="B69" s="91" t="s">
        <v>571</v>
      </c>
    </row>
    <row r="70" spans="1:2">
      <c r="A70" s="92"/>
      <c r="B70" s="91" t="s">
        <v>570</v>
      </c>
    </row>
    <row r="71" spans="1:2">
      <c r="A71" s="92"/>
    </row>
    <row r="72" spans="1:2">
      <c r="A72" s="92"/>
    </row>
    <row r="73" spans="1:2">
      <c r="A73" s="92"/>
    </row>
    <row r="74" spans="1:2">
      <c r="A74" s="92"/>
    </row>
    <row r="75" spans="1:2">
      <c r="A75" s="92"/>
    </row>
    <row r="76" spans="1:2">
      <c r="A76" s="92"/>
    </row>
    <row r="77" spans="1:2">
      <c r="A77" s="92"/>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L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3">
      <c r="A1" s="98" t="s">
        <v>663</v>
      </c>
      <c r="B1" s="98"/>
      <c r="C1" s="143" t="s">
        <v>719</v>
      </c>
      <c r="D1" s="143"/>
      <c r="E1" s="143"/>
      <c r="F1" s="143"/>
      <c r="G1" s="143"/>
      <c r="H1" s="143"/>
      <c r="I1" s="143"/>
      <c r="J1" s="143"/>
      <c r="K1" s="143"/>
      <c r="L1" s="143"/>
      <c r="M1" s="143"/>
    </row>
    <row r="2" spans="1:13">
      <c r="A2" s="97" t="s">
        <v>661</v>
      </c>
      <c r="B2" s="97"/>
      <c r="C2" s="96">
        <v>2020</v>
      </c>
      <c r="D2" s="96">
        <v>2025</v>
      </c>
      <c r="E2" s="96">
        <v>2030</v>
      </c>
      <c r="F2" s="96">
        <v>2040</v>
      </c>
      <c r="G2" s="96">
        <v>2050</v>
      </c>
      <c r="H2" s="96">
        <v>2025</v>
      </c>
      <c r="I2" s="96">
        <v>2025</v>
      </c>
      <c r="J2" s="96">
        <v>2050</v>
      </c>
      <c r="K2" s="96">
        <v>2050</v>
      </c>
      <c r="L2" s="96" t="s">
        <v>660</v>
      </c>
      <c r="M2" s="96" t="s">
        <v>660</v>
      </c>
    </row>
    <row r="3" spans="1:13">
      <c r="A3" s="97" t="s">
        <v>659</v>
      </c>
      <c r="B3" s="97"/>
      <c r="C3" s="96" t="s">
        <v>658</v>
      </c>
      <c r="D3" s="96" t="s">
        <v>658</v>
      </c>
      <c r="E3" s="96" t="s">
        <v>658</v>
      </c>
      <c r="F3" s="96" t="s">
        <v>658</v>
      </c>
      <c r="G3" s="96" t="s">
        <v>658</v>
      </c>
      <c r="H3" s="96" t="s">
        <v>657</v>
      </c>
      <c r="I3" s="96" t="s">
        <v>656</v>
      </c>
      <c r="J3" s="96" t="s">
        <v>657</v>
      </c>
      <c r="K3" s="96" t="s">
        <v>656</v>
      </c>
      <c r="L3" s="96" t="s">
        <v>655</v>
      </c>
      <c r="M3" s="96" t="s">
        <v>654</v>
      </c>
    </row>
    <row r="4" spans="1:13">
      <c r="A4" s="97" t="s">
        <v>653</v>
      </c>
      <c r="B4" s="97" t="s">
        <v>652</v>
      </c>
      <c r="C4" s="96"/>
      <c r="D4" s="96"/>
      <c r="E4" s="96"/>
      <c r="F4" s="96"/>
      <c r="G4" s="96"/>
      <c r="H4" s="96"/>
      <c r="I4" s="96"/>
      <c r="J4" s="96"/>
      <c r="K4" s="96"/>
      <c r="L4" s="96"/>
      <c r="M4" s="96"/>
    </row>
    <row r="5" spans="1:13">
      <c r="A5" s="92" t="s">
        <v>651</v>
      </c>
      <c r="C5" s="93"/>
      <c r="D5" s="93"/>
      <c r="E5" s="93"/>
      <c r="F5" s="93"/>
      <c r="G5" s="93"/>
      <c r="H5" s="93"/>
      <c r="I5" s="93"/>
      <c r="J5" s="93"/>
      <c r="K5" s="93"/>
      <c r="L5" s="93"/>
      <c r="M5" s="93"/>
    </row>
    <row r="6" spans="1:13">
      <c r="A6" s="92"/>
      <c r="B6" s="91" t="s">
        <v>718</v>
      </c>
      <c r="C6" s="93">
        <v>22.66</v>
      </c>
      <c r="D6" s="93">
        <v>22.47</v>
      </c>
      <c r="E6" s="93">
        <v>22.3</v>
      </c>
      <c r="F6" s="93">
        <v>22.12</v>
      </c>
      <c r="G6" s="93">
        <v>21.95</v>
      </c>
      <c r="H6" s="93">
        <v>38.56</v>
      </c>
      <c r="I6" s="93">
        <v>8.56</v>
      </c>
      <c r="J6" s="93">
        <v>38.56</v>
      </c>
      <c r="K6" s="93">
        <v>8.56</v>
      </c>
      <c r="L6" s="93" t="s">
        <v>717</v>
      </c>
      <c r="M6" s="93" t="s">
        <v>716</v>
      </c>
    </row>
    <row r="7" spans="1:13">
      <c r="A7" s="95"/>
      <c r="B7" s="95" t="s">
        <v>650</v>
      </c>
      <c r="C7" s="94">
        <v>1.6513640000000001</v>
      </c>
      <c r="D7" s="94">
        <v>1.6602189999999999</v>
      </c>
      <c r="E7" s="94">
        <v>1.6690659999999999</v>
      </c>
      <c r="F7" s="94">
        <v>1.6779040000000001</v>
      </c>
      <c r="G7" s="94">
        <v>1.686734</v>
      </c>
      <c r="H7" s="94">
        <v>1.7234940000000001</v>
      </c>
      <c r="I7" s="94">
        <v>1.644355</v>
      </c>
      <c r="J7" s="94">
        <v>1.7942450000000001</v>
      </c>
      <c r="K7" s="94">
        <v>1.708537</v>
      </c>
      <c r="L7" s="93" t="s">
        <v>715</v>
      </c>
      <c r="M7" s="93"/>
    </row>
    <row r="8" spans="1:13">
      <c r="A8" s="95"/>
      <c r="B8" s="95" t="s">
        <v>648</v>
      </c>
      <c r="C8" s="94">
        <v>2.0764999999999999E-2</v>
      </c>
      <c r="D8" s="94">
        <v>2.0934999999999999E-2</v>
      </c>
      <c r="E8" s="94">
        <v>2.1103E-2</v>
      </c>
      <c r="F8" s="94">
        <v>2.1269E-2</v>
      </c>
      <c r="G8" s="94">
        <v>2.1433000000000001E-2</v>
      </c>
      <c r="H8" s="94">
        <v>8.2369999999999995E-3</v>
      </c>
      <c r="I8" s="94">
        <v>3.7009E-2</v>
      </c>
      <c r="J8" s="94">
        <v>8.2369999999999995E-3</v>
      </c>
      <c r="K8" s="94">
        <v>3.7009E-2</v>
      </c>
      <c r="L8" s="93" t="s">
        <v>604</v>
      </c>
      <c r="M8" s="93" t="s">
        <v>714</v>
      </c>
    </row>
    <row r="9" spans="1:13">
      <c r="A9" s="95"/>
      <c r="B9" s="95" t="s">
        <v>647</v>
      </c>
      <c r="C9" s="94">
        <v>0.02</v>
      </c>
      <c r="D9" s="94">
        <v>0.02</v>
      </c>
      <c r="E9" s="94">
        <v>0.02</v>
      </c>
      <c r="F9" s="94">
        <v>0.02</v>
      </c>
      <c r="G9" s="94">
        <v>0.02</v>
      </c>
      <c r="H9" s="94">
        <v>0.01</v>
      </c>
      <c r="I9" s="94">
        <v>0.03</v>
      </c>
      <c r="J9" s="94">
        <v>0.01</v>
      </c>
      <c r="K9" s="94">
        <v>0.03</v>
      </c>
      <c r="L9" s="93"/>
      <c r="M9" s="93" t="s">
        <v>710</v>
      </c>
    </row>
    <row r="10" spans="1:13">
      <c r="A10" s="92"/>
      <c r="B10" s="91" t="s">
        <v>713</v>
      </c>
      <c r="C10" s="93">
        <v>2</v>
      </c>
      <c r="D10" s="93">
        <v>2</v>
      </c>
      <c r="E10" s="93">
        <v>2</v>
      </c>
      <c r="F10" s="93">
        <v>2</v>
      </c>
      <c r="G10" s="93">
        <v>2</v>
      </c>
      <c r="H10" s="93">
        <v>1</v>
      </c>
      <c r="I10" s="93">
        <v>4</v>
      </c>
      <c r="J10" s="93">
        <v>1</v>
      </c>
      <c r="K10" s="93">
        <v>4</v>
      </c>
      <c r="L10" s="93"/>
      <c r="M10" s="93" t="s">
        <v>710</v>
      </c>
    </row>
    <row r="11" spans="1:13">
      <c r="A11" s="92"/>
      <c r="B11" s="91" t="s">
        <v>645</v>
      </c>
      <c r="C11" s="93">
        <v>25</v>
      </c>
      <c r="D11" s="93">
        <v>25</v>
      </c>
      <c r="E11" s="93">
        <v>30</v>
      </c>
      <c r="F11" s="93">
        <v>30</v>
      </c>
      <c r="G11" s="93">
        <v>30</v>
      </c>
      <c r="H11" s="93">
        <v>25</v>
      </c>
      <c r="I11" s="93">
        <v>30</v>
      </c>
      <c r="J11" s="93">
        <v>25</v>
      </c>
      <c r="K11" s="93">
        <v>35</v>
      </c>
      <c r="L11" s="93"/>
      <c r="M11" s="93" t="s">
        <v>710</v>
      </c>
    </row>
    <row r="12" spans="1:13">
      <c r="A12" s="92"/>
      <c r="B12" s="91" t="s">
        <v>642</v>
      </c>
      <c r="C12" s="93">
        <v>4.5</v>
      </c>
      <c r="D12" s="93">
        <v>4.5</v>
      </c>
      <c r="E12" s="93">
        <v>4</v>
      </c>
      <c r="F12" s="93">
        <v>4</v>
      </c>
      <c r="G12" s="93">
        <v>4</v>
      </c>
      <c r="H12" s="93">
        <v>4</v>
      </c>
      <c r="I12" s="93">
        <v>5</v>
      </c>
      <c r="J12" s="93">
        <v>3</v>
      </c>
      <c r="K12" s="93">
        <v>5</v>
      </c>
      <c r="L12" s="93"/>
      <c r="M12" s="93" t="s">
        <v>710</v>
      </c>
    </row>
    <row r="13" spans="1:13">
      <c r="A13" s="92"/>
      <c r="B13" s="91" t="s">
        <v>712</v>
      </c>
      <c r="C13" s="93">
        <v>5</v>
      </c>
      <c r="D13" s="93">
        <v>5</v>
      </c>
      <c r="E13" s="93">
        <v>5</v>
      </c>
      <c r="F13" s="93">
        <v>5</v>
      </c>
      <c r="G13" s="93">
        <v>5</v>
      </c>
      <c r="H13" s="93">
        <v>3</v>
      </c>
      <c r="I13" s="93">
        <v>7</v>
      </c>
      <c r="J13" s="93">
        <v>3</v>
      </c>
      <c r="K13" s="93">
        <v>7</v>
      </c>
      <c r="L13" s="93" t="s">
        <v>711</v>
      </c>
      <c r="M13" s="93" t="s">
        <v>710</v>
      </c>
    </row>
    <row r="14" spans="1:13">
      <c r="A14" s="92" t="s">
        <v>639</v>
      </c>
      <c r="C14" s="93"/>
      <c r="D14" s="93"/>
      <c r="E14" s="93"/>
      <c r="F14" s="93"/>
      <c r="G14" s="93"/>
      <c r="H14" s="93"/>
      <c r="I14" s="93"/>
      <c r="J14" s="93"/>
      <c r="K14" s="93"/>
      <c r="L14" s="93"/>
      <c r="M14" s="93"/>
    </row>
    <row r="15" spans="1:13">
      <c r="A15" s="95"/>
      <c r="B15" s="95" t="s">
        <v>638</v>
      </c>
      <c r="C15" s="94"/>
      <c r="D15" s="94"/>
      <c r="E15" s="94"/>
      <c r="F15" s="94"/>
      <c r="G15" s="94"/>
      <c r="H15" s="94"/>
      <c r="I15" s="94"/>
      <c r="J15" s="94"/>
      <c r="K15" s="94"/>
      <c r="L15" s="93" t="s">
        <v>709</v>
      </c>
      <c r="M15" s="93"/>
    </row>
    <row r="16" spans="1:13">
      <c r="A16" s="95"/>
      <c r="B16" s="95" t="s">
        <v>637</v>
      </c>
      <c r="C16" s="94"/>
      <c r="D16" s="94"/>
      <c r="E16" s="94"/>
      <c r="F16" s="94"/>
      <c r="G16" s="94"/>
      <c r="H16" s="94"/>
      <c r="I16" s="94"/>
      <c r="J16" s="94"/>
      <c r="K16" s="94"/>
      <c r="L16" s="93" t="s">
        <v>709</v>
      </c>
      <c r="M16" s="93"/>
    </row>
    <row r="17" spans="1:13">
      <c r="A17" s="95"/>
      <c r="B17" s="95" t="s">
        <v>636</v>
      </c>
      <c r="C17" s="94">
        <v>0.2</v>
      </c>
      <c r="D17" s="94">
        <v>0.2</v>
      </c>
      <c r="E17" s="94">
        <v>0.2</v>
      </c>
      <c r="F17" s="94">
        <v>0.2</v>
      </c>
      <c r="G17" s="94">
        <v>0.2</v>
      </c>
      <c r="H17" s="94">
        <v>0.2</v>
      </c>
      <c r="I17" s="94">
        <v>0.2</v>
      </c>
      <c r="J17" s="94">
        <v>0.2</v>
      </c>
      <c r="K17" s="94">
        <v>0.2</v>
      </c>
      <c r="L17" s="93" t="s">
        <v>709</v>
      </c>
      <c r="M17" s="93" t="s">
        <v>708</v>
      </c>
    </row>
    <row r="18" spans="1:13">
      <c r="A18" s="92"/>
      <c r="B18" s="91" t="s">
        <v>634</v>
      </c>
      <c r="C18" s="93"/>
      <c r="D18" s="93"/>
      <c r="E18" s="93"/>
      <c r="F18" s="93"/>
      <c r="G18" s="93"/>
      <c r="H18" s="93"/>
      <c r="I18" s="93"/>
      <c r="J18" s="93"/>
      <c r="K18" s="93"/>
      <c r="L18" s="93"/>
      <c r="M18" s="93"/>
    </row>
    <row r="19" spans="1:13">
      <c r="A19" s="92"/>
      <c r="B19" s="91" t="s">
        <v>633</v>
      </c>
      <c r="C19" s="93">
        <v>2</v>
      </c>
      <c r="D19" s="93">
        <v>2</v>
      </c>
      <c r="E19" s="93">
        <v>2</v>
      </c>
      <c r="F19" s="93">
        <v>2</v>
      </c>
      <c r="G19" s="93">
        <v>2</v>
      </c>
      <c r="H19" s="93">
        <v>2</v>
      </c>
      <c r="I19" s="93">
        <v>2</v>
      </c>
      <c r="J19" s="93">
        <v>2</v>
      </c>
      <c r="K19" s="93">
        <v>2</v>
      </c>
      <c r="L19" s="93"/>
      <c r="M19" s="93" t="s">
        <v>707</v>
      </c>
    </row>
    <row r="20" spans="1:13">
      <c r="A20" s="92" t="s">
        <v>632</v>
      </c>
      <c r="C20" s="93"/>
      <c r="D20" s="93"/>
      <c r="E20" s="93"/>
      <c r="F20" s="93"/>
      <c r="G20" s="93"/>
      <c r="H20" s="93"/>
      <c r="I20" s="93"/>
      <c r="J20" s="93"/>
      <c r="K20" s="93"/>
      <c r="L20" s="93"/>
      <c r="M20" s="93"/>
    </row>
    <row r="21" spans="1:13">
      <c r="A21" s="95"/>
      <c r="B21" s="95" t="s">
        <v>706</v>
      </c>
      <c r="C21" s="94"/>
      <c r="D21" s="94"/>
      <c r="E21" s="94"/>
      <c r="F21" s="94"/>
      <c r="G21" s="94"/>
      <c r="H21" s="94"/>
      <c r="I21" s="94"/>
      <c r="J21" s="94"/>
      <c r="K21" s="94"/>
      <c r="L21" s="93"/>
      <c r="M21" s="93"/>
    </row>
    <row r="22" spans="1:13">
      <c r="A22" s="92"/>
      <c r="B22" s="91" t="s">
        <v>630</v>
      </c>
      <c r="C22" s="93"/>
      <c r="D22" s="93"/>
      <c r="E22" s="93"/>
      <c r="F22" s="93"/>
      <c r="G22" s="93"/>
      <c r="H22" s="93"/>
      <c r="I22" s="93"/>
      <c r="J22" s="93"/>
      <c r="K22" s="93"/>
      <c r="L22" s="93"/>
      <c r="M22" s="93"/>
    </row>
    <row r="23" spans="1:13">
      <c r="A23" s="92"/>
      <c r="B23" s="91" t="s">
        <v>629</v>
      </c>
      <c r="C23" s="93"/>
      <c r="D23" s="93"/>
      <c r="E23" s="93"/>
      <c r="F23" s="93"/>
      <c r="G23" s="93"/>
      <c r="H23" s="93"/>
      <c r="I23" s="93"/>
      <c r="J23" s="93"/>
      <c r="K23" s="93"/>
      <c r="L23" s="93"/>
      <c r="M23" s="93"/>
    </row>
    <row r="24" spans="1:13">
      <c r="A24" s="92"/>
      <c r="B24" s="91" t="s">
        <v>628</v>
      </c>
      <c r="C24" s="93"/>
      <c r="D24" s="93"/>
      <c r="E24" s="93"/>
      <c r="F24" s="93"/>
      <c r="G24" s="93"/>
      <c r="H24" s="93"/>
      <c r="I24" s="93"/>
      <c r="J24" s="93"/>
      <c r="K24" s="93"/>
      <c r="L24" s="93"/>
      <c r="M24" s="93"/>
    </row>
    <row r="25" spans="1:13">
      <c r="A25" s="92"/>
      <c r="B25" s="91" t="s">
        <v>705</v>
      </c>
      <c r="C25" s="93"/>
      <c r="D25" s="93"/>
      <c r="E25" s="93"/>
      <c r="F25" s="93"/>
      <c r="G25" s="93"/>
      <c r="H25" s="93"/>
      <c r="I25" s="93"/>
      <c r="J25" s="93"/>
      <c r="K25" s="93"/>
      <c r="L25" s="93"/>
      <c r="M25" s="93"/>
    </row>
    <row r="26" spans="1:13">
      <c r="A26" s="92" t="s">
        <v>627</v>
      </c>
      <c r="C26" s="93"/>
      <c r="D26" s="93"/>
      <c r="E26" s="93"/>
      <c r="F26" s="93"/>
      <c r="G26" s="93"/>
      <c r="H26" s="93"/>
      <c r="I26" s="93"/>
      <c r="J26" s="93"/>
      <c r="K26" s="93"/>
      <c r="L26" s="93"/>
      <c r="M26" s="93"/>
    </row>
    <row r="27" spans="1:13">
      <c r="A27" s="92"/>
      <c r="B27" s="91" t="s">
        <v>626</v>
      </c>
      <c r="C27" s="93">
        <v>1.26</v>
      </c>
      <c r="D27" s="93">
        <v>1.23</v>
      </c>
      <c r="E27" s="93">
        <v>1.19</v>
      </c>
      <c r="F27" s="93">
        <v>1.1499999999999999</v>
      </c>
      <c r="G27" s="93">
        <v>1.1200000000000001</v>
      </c>
      <c r="H27" s="93">
        <v>0.74</v>
      </c>
      <c r="I27" s="93">
        <v>1.88</v>
      </c>
      <c r="J27" s="93">
        <v>0.69</v>
      </c>
      <c r="K27" s="93">
        <v>1.74</v>
      </c>
      <c r="L27" s="93" t="s">
        <v>704</v>
      </c>
      <c r="M27" s="93" t="s">
        <v>703</v>
      </c>
    </row>
    <row r="28" spans="1:13">
      <c r="A28" s="92"/>
      <c r="B28" s="91" t="s">
        <v>623</v>
      </c>
      <c r="C28" s="93">
        <v>0.77</v>
      </c>
      <c r="D28" s="93">
        <v>0.75</v>
      </c>
      <c r="E28" s="93">
        <v>0.73</v>
      </c>
      <c r="F28" s="93">
        <v>0.71</v>
      </c>
      <c r="G28" s="93">
        <v>0.68</v>
      </c>
      <c r="H28" s="93">
        <v>0.43</v>
      </c>
      <c r="I28" s="93">
        <v>1.1599999999999999</v>
      </c>
      <c r="J28" s="93">
        <v>0.39</v>
      </c>
      <c r="K28" s="93">
        <v>1.05</v>
      </c>
      <c r="L28" s="93"/>
      <c r="M28" s="93" t="s">
        <v>700</v>
      </c>
    </row>
    <row r="29" spans="1:13">
      <c r="A29" s="92"/>
      <c r="B29" s="91" t="s">
        <v>702</v>
      </c>
      <c r="C29" s="93">
        <v>0.23</v>
      </c>
      <c r="D29" s="93">
        <v>0.22</v>
      </c>
      <c r="E29" s="93">
        <v>0.22</v>
      </c>
      <c r="F29" s="93">
        <v>0.21</v>
      </c>
      <c r="G29" s="93">
        <v>0.2</v>
      </c>
      <c r="H29" s="93">
        <v>0.16</v>
      </c>
      <c r="I29" s="93">
        <v>0.33</v>
      </c>
      <c r="J29" s="93">
        <v>0.16</v>
      </c>
      <c r="K29" s="93">
        <v>0.33</v>
      </c>
      <c r="L29" s="93" t="s">
        <v>701</v>
      </c>
      <c r="M29" s="93"/>
    </row>
    <row r="30" spans="1:13">
      <c r="A30" s="92"/>
      <c r="B30" s="91" t="s">
        <v>622</v>
      </c>
      <c r="C30" s="93">
        <v>0.26</v>
      </c>
      <c r="D30" s="93">
        <v>0.25</v>
      </c>
      <c r="E30" s="93">
        <v>0.24</v>
      </c>
      <c r="F30" s="93">
        <v>0.24</v>
      </c>
      <c r="G30" s="93">
        <v>0.23</v>
      </c>
      <c r="H30" s="93">
        <v>0.15</v>
      </c>
      <c r="I30" s="93">
        <v>0.4</v>
      </c>
      <c r="J30" s="93">
        <v>0.13</v>
      </c>
      <c r="K30" s="93">
        <v>0.36</v>
      </c>
      <c r="L30" s="93"/>
      <c r="M30" s="93" t="s">
        <v>700</v>
      </c>
    </row>
    <row r="31" spans="1:13">
      <c r="A31" s="92"/>
      <c r="B31" s="91" t="s">
        <v>619</v>
      </c>
      <c r="C31" s="93">
        <v>2.08</v>
      </c>
      <c r="D31" s="93">
        <v>2.11</v>
      </c>
      <c r="E31" s="93">
        <v>2.14</v>
      </c>
      <c r="F31" s="93">
        <v>2.13</v>
      </c>
      <c r="G31" s="93">
        <v>2.11</v>
      </c>
      <c r="H31" s="93">
        <v>2.0699999999999998</v>
      </c>
      <c r="I31" s="93">
        <v>2.0699999999999998</v>
      </c>
      <c r="J31" s="93">
        <v>2.0299999999999998</v>
      </c>
      <c r="K31" s="93">
        <v>2.0299999999999998</v>
      </c>
      <c r="L31" s="93" t="s">
        <v>699</v>
      </c>
      <c r="M31" s="93" t="s">
        <v>698</v>
      </c>
    </row>
    <row r="32" spans="1:13">
      <c r="A32" s="92"/>
      <c r="B32" s="91" t="s">
        <v>618</v>
      </c>
      <c r="C32" s="93">
        <v>0</v>
      </c>
      <c r="D32" s="93">
        <v>0</v>
      </c>
      <c r="E32" s="93">
        <v>0</v>
      </c>
      <c r="F32" s="93">
        <v>0</v>
      </c>
      <c r="G32" s="93">
        <v>0</v>
      </c>
      <c r="H32" s="93">
        <v>0</v>
      </c>
      <c r="I32" s="93">
        <v>0</v>
      </c>
      <c r="J32" s="93">
        <v>0</v>
      </c>
      <c r="K32" s="93">
        <v>0</v>
      </c>
      <c r="L32" s="93" t="s">
        <v>697</v>
      </c>
      <c r="M32" s="93"/>
    </row>
    <row r="33" spans="1:13">
      <c r="A33" s="92"/>
      <c r="B33" s="91" t="s">
        <v>616</v>
      </c>
      <c r="C33" s="93">
        <v>2.08</v>
      </c>
      <c r="D33" s="93">
        <v>2.11</v>
      </c>
      <c r="E33" s="93">
        <v>2.14</v>
      </c>
      <c r="F33" s="93">
        <v>2.13</v>
      </c>
      <c r="G33" s="93">
        <v>2.11</v>
      </c>
      <c r="H33" s="93">
        <v>2.0699999999999998</v>
      </c>
      <c r="I33" s="93">
        <v>2.0699999999999998</v>
      </c>
      <c r="J33" s="93">
        <v>2.0299999999999998</v>
      </c>
      <c r="K33" s="93">
        <v>2.0299999999999998</v>
      </c>
      <c r="L33" s="93" t="s">
        <v>635</v>
      </c>
      <c r="M33" s="93"/>
    </row>
    <row r="34" spans="1:13">
      <c r="A34" s="92"/>
      <c r="B34" s="91" t="s">
        <v>615</v>
      </c>
      <c r="C34" s="93">
        <v>11100</v>
      </c>
      <c r="D34" s="93">
        <v>10800</v>
      </c>
      <c r="E34" s="93">
        <v>10500</v>
      </c>
      <c r="F34" s="93">
        <v>10100</v>
      </c>
      <c r="G34" s="93">
        <v>9800</v>
      </c>
      <c r="H34" s="93">
        <v>10800</v>
      </c>
      <c r="I34" s="93">
        <v>10800</v>
      </c>
      <c r="J34" s="93">
        <v>9800</v>
      </c>
      <c r="K34" s="93">
        <v>9800</v>
      </c>
      <c r="L34" s="93" t="s">
        <v>696</v>
      </c>
      <c r="M34" s="93" t="s">
        <v>695</v>
      </c>
    </row>
    <row r="35" spans="1:13">
      <c r="A35" s="92" t="s">
        <v>614</v>
      </c>
      <c r="C35" s="93"/>
      <c r="D35" s="93"/>
      <c r="E35" s="93"/>
      <c r="F35" s="93"/>
      <c r="G35" s="93"/>
      <c r="H35" s="93"/>
      <c r="I35" s="93"/>
      <c r="J35" s="93"/>
      <c r="K35" s="93"/>
      <c r="L35" s="93"/>
      <c r="M35" s="93"/>
    </row>
    <row r="36" spans="1:13">
      <c r="A36" s="92"/>
      <c r="B36" s="91" t="s">
        <v>694</v>
      </c>
      <c r="C36" s="93">
        <v>4</v>
      </c>
      <c r="D36" s="93">
        <v>4</v>
      </c>
      <c r="E36" s="93">
        <v>4</v>
      </c>
      <c r="F36" s="93">
        <v>4</v>
      </c>
      <c r="G36" s="93">
        <v>4</v>
      </c>
      <c r="H36" s="93">
        <v>3</v>
      </c>
      <c r="I36" s="93">
        <v>2</v>
      </c>
      <c r="J36" s="93">
        <v>3</v>
      </c>
      <c r="K36" s="93">
        <v>2</v>
      </c>
      <c r="L36" s="93" t="s">
        <v>692</v>
      </c>
      <c r="M36" s="93" t="s">
        <v>685</v>
      </c>
    </row>
    <row r="37" spans="1:13">
      <c r="A37" s="92"/>
      <c r="B37" s="91" t="s">
        <v>693</v>
      </c>
      <c r="C37" s="93">
        <v>2</v>
      </c>
      <c r="D37" s="93">
        <v>2</v>
      </c>
      <c r="E37" s="93">
        <v>2</v>
      </c>
      <c r="F37" s="93">
        <v>2</v>
      </c>
      <c r="G37" s="93">
        <v>2</v>
      </c>
      <c r="H37" s="93">
        <v>3</v>
      </c>
      <c r="I37" s="93">
        <v>1</v>
      </c>
      <c r="J37" s="93">
        <v>3</v>
      </c>
      <c r="K37" s="93">
        <v>1</v>
      </c>
      <c r="L37" s="93" t="s">
        <v>692</v>
      </c>
      <c r="M37" s="93" t="s">
        <v>685</v>
      </c>
    </row>
    <row r="38" spans="1:13">
      <c r="A38" s="95"/>
      <c r="B38" s="95" t="s">
        <v>691</v>
      </c>
      <c r="C38" s="94">
        <v>1.71</v>
      </c>
      <c r="D38" s="94">
        <v>1.72</v>
      </c>
      <c r="E38" s="94">
        <v>1.73</v>
      </c>
      <c r="F38" s="94">
        <v>1.74</v>
      </c>
      <c r="G38" s="94">
        <v>1.75</v>
      </c>
      <c r="H38" s="94">
        <v>1.72</v>
      </c>
      <c r="I38" s="94">
        <v>1.72</v>
      </c>
      <c r="J38" s="94">
        <v>1.75</v>
      </c>
      <c r="K38" s="94">
        <v>1.75</v>
      </c>
      <c r="L38" s="93" t="s">
        <v>690</v>
      </c>
      <c r="M38" s="93"/>
    </row>
    <row r="39" spans="1:13">
      <c r="A39" s="92"/>
      <c r="B39" s="91" t="s">
        <v>689</v>
      </c>
      <c r="C39" s="93">
        <v>13.25</v>
      </c>
      <c r="D39" s="93">
        <v>13.07</v>
      </c>
      <c r="E39" s="93">
        <v>12.89</v>
      </c>
      <c r="F39" s="93">
        <v>12.71</v>
      </c>
      <c r="G39" s="93">
        <v>12.54</v>
      </c>
      <c r="H39" s="93">
        <v>22.06</v>
      </c>
      <c r="I39" s="93">
        <v>4.8899999999999997</v>
      </c>
      <c r="J39" s="93">
        <v>21.17</v>
      </c>
      <c r="K39" s="93">
        <v>4.6900000000000004</v>
      </c>
      <c r="L39" s="93" t="s">
        <v>598</v>
      </c>
      <c r="M39" s="93" t="s">
        <v>685</v>
      </c>
    </row>
    <row r="40" spans="1:13">
      <c r="A40" s="92"/>
      <c r="B40" s="91" t="s">
        <v>688</v>
      </c>
      <c r="C40" s="93">
        <v>9.41</v>
      </c>
      <c r="D40" s="93">
        <v>9.41</v>
      </c>
      <c r="E40" s="93">
        <v>9.41</v>
      </c>
      <c r="F40" s="93">
        <v>9.41</v>
      </c>
      <c r="G40" s="93">
        <v>9.41</v>
      </c>
      <c r="H40" s="93">
        <v>15.88</v>
      </c>
      <c r="I40" s="93">
        <v>3.52</v>
      </c>
      <c r="J40" s="93">
        <v>15.88</v>
      </c>
      <c r="K40" s="93">
        <v>3.52</v>
      </c>
      <c r="L40" s="93" t="s">
        <v>687</v>
      </c>
      <c r="M40" s="93" t="s">
        <v>685</v>
      </c>
    </row>
    <row r="41" spans="1:13">
      <c r="A41" s="92"/>
      <c r="B41" s="91" t="s">
        <v>686</v>
      </c>
      <c r="C41" s="93">
        <v>1200</v>
      </c>
      <c r="D41" s="93">
        <v>1200</v>
      </c>
      <c r="E41" s="93">
        <v>1200</v>
      </c>
      <c r="F41" s="93">
        <v>1200</v>
      </c>
      <c r="G41" s="93">
        <v>1200</v>
      </c>
      <c r="H41" s="93">
        <v>1200</v>
      </c>
      <c r="I41" s="93">
        <v>1200</v>
      </c>
      <c r="J41" s="93">
        <v>1200</v>
      </c>
      <c r="K41" s="93">
        <v>1200</v>
      </c>
      <c r="L41" s="93"/>
      <c r="M41" s="93" t="s">
        <v>685</v>
      </c>
    </row>
    <row r="42" spans="1:13">
      <c r="A42" s="92"/>
    </row>
    <row r="43" spans="1:13">
      <c r="A43" s="92"/>
    </row>
    <row r="44" spans="1:13">
      <c r="A44" s="92" t="s">
        <v>596</v>
      </c>
    </row>
    <row r="45" spans="1:13">
      <c r="A45" s="92"/>
      <c r="B45" s="91" t="s">
        <v>684</v>
      </c>
    </row>
    <row r="46" spans="1:13">
      <c r="A46" s="92"/>
      <c r="B46" s="91" t="s">
        <v>683</v>
      </c>
    </row>
    <row r="47" spans="1:13">
      <c r="A47" s="92"/>
      <c r="B47" s="91" t="s">
        <v>682</v>
      </c>
    </row>
    <row r="48" spans="1:13">
      <c r="A48" s="92"/>
      <c r="B48" s="91" t="s">
        <v>681</v>
      </c>
    </row>
    <row r="49" spans="1:2">
      <c r="A49" s="92"/>
      <c r="B49" s="91" t="s">
        <v>680</v>
      </c>
    </row>
    <row r="50" spans="1:2">
      <c r="A50" s="92"/>
      <c r="B50" s="91" t="s">
        <v>679</v>
      </c>
    </row>
    <row r="51" spans="1:2">
      <c r="A51" s="92"/>
      <c r="B51" s="91" t="s">
        <v>678</v>
      </c>
    </row>
    <row r="52" spans="1:2">
      <c r="A52" s="92"/>
      <c r="B52" s="91" t="s">
        <v>677</v>
      </c>
    </row>
    <row r="53" spans="1:2">
      <c r="A53" s="92"/>
      <c r="B53" s="91" t="s">
        <v>676</v>
      </c>
    </row>
    <row r="54" spans="1:2">
      <c r="A54" s="92"/>
      <c r="B54" s="91" t="s">
        <v>675</v>
      </c>
    </row>
    <row r="55" spans="1:2">
      <c r="A55" s="92"/>
      <c r="B55" s="91" t="s">
        <v>674</v>
      </c>
    </row>
    <row r="56" spans="1:2">
      <c r="A56" s="92"/>
      <c r="B56" s="91" t="s">
        <v>673</v>
      </c>
    </row>
    <row r="57" spans="1:2">
      <c r="A57" s="92"/>
      <c r="B57" s="91" t="s">
        <v>672</v>
      </c>
    </row>
    <row r="58" spans="1:2">
      <c r="A58" s="92"/>
      <c r="B58" s="91" t="s">
        <v>671</v>
      </c>
    </row>
    <row r="59" spans="1:2">
      <c r="A59" s="92"/>
      <c r="B59" s="91" t="s">
        <v>576</v>
      </c>
    </row>
    <row r="60" spans="1:2">
      <c r="A60" s="92"/>
      <c r="B60" s="91" t="s">
        <v>575</v>
      </c>
    </row>
    <row r="61" spans="1:2">
      <c r="A61" s="92"/>
    </row>
    <row r="62" spans="1:2">
      <c r="A62" s="92" t="s">
        <v>574</v>
      </c>
    </row>
    <row r="63" spans="1:2">
      <c r="A63" s="92"/>
      <c r="B63" s="91" t="s">
        <v>670</v>
      </c>
    </row>
    <row r="64" spans="1:2">
      <c r="A64" s="92"/>
      <c r="B64" s="91" t="s">
        <v>669</v>
      </c>
    </row>
    <row r="65" spans="1:2">
      <c r="A65" s="92"/>
      <c r="B65" s="91" t="s">
        <v>668</v>
      </c>
    </row>
    <row r="66" spans="1:2">
      <c r="A66" s="92"/>
      <c r="B66" s="91" t="s">
        <v>667</v>
      </c>
    </row>
    <row r="67" spans="1:2">
      <c r="A67" s="92"/>
      <c r="B67" s="91" t="s">
        <v>666</v>
      </c>
    </row>
    <row r="68" spans="1:2">
      <c r="A68" s="92"/>
      <c r="B68" s="91" t="s">
        <v>665</v>
      </c>
    </row>
    <row r="69" spans="1:2">
      <c r="A69" s="92"/>
      <c r="B69" s="91" t="s">
        <v>664</v>
      </c>
    </row>
    <row r="70" spans="1:2">
      <c r="A70" s="92"/>
    </row>
    <row r="71" spans="1:2">
      <c r="A71" s="92"/>
    </row>
    <row r="72" spans="1:2">
      <c r="A72" s="92"/>
    </row>
    <row r="73" spans="1:2">
      <c r="A73" s="92"/>
    </row>
    <row r="74" spans="1:2">
      <c r="A74" s="92"/>
    </row>
    <row r="75" spans="1:2">
      <c r="A75" s="92"/>
    </row>
    <row r="76" spans="1:2">
      <c r="A76" s="92"/>
    </row>
    <row r="77" spans="1:2">
      <c r="A77" s="92"/>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3">
      <c r="A1" s="98" t="s">
        <v>663</v>
      </c>
      <c r="B1" s="98"/>
      <c r="C1" s="143" t="s">
        <v>723</v>
      </c>
      <c r="D1" s="143"/>
      <c r="E1" s="143"/>
      <c r="F1" s="143"/>
      <c r="G1" s="143"/>
      <c r="H1" s="143"/>
      <c r="I1" s="143"/>
      <c r="J1" s="143"/>
      <c r="K1" s="143"/>
      <c r="L1" s="143"/>
      <c r="M1" s="143"/>
    </row>
    <row r="2" spans="1:13">
      <c r="A2" s="97" t="s">
        <v>661</v>
      </c>
      <c r="B2" s="97"/>
      <c r="C2" s="96">
        <v>2020</v>
      </c>
      <c r="D2" s="96">
        <v>2025</v>
      </c>
      <c r="E2" s="96">
        <v>2030</v>
      </c>
      <c r="F2" s="96">
        <v>2040</v>
      </c>
      <c r="G2" s="96">
        <v>2050</v>
      </c>
      <c r="H2" s="96">
        <v>2025</v>
      </c>
      <c r="I2" s="96">
        <v>2025</v>
      </c>
      <c r="J2" s="96">
        <v>2050</v>
      </c>
      <c r="K2" s="96">
        <v>2050</v>
      </c>
      <c r="L2" s="96" t="s">
        <v>660</v>
      </c>
      <c r="M2" s="96" t="s">
        <v>660</v>
      </c>
    </row>
    <row r="3" spans="1:13">
      <c r="A3" s="97" t="s">
        <v>659</v>
      </c>
      <c r="B3" s="97"/>
      <c r="C3" s="96" t="s">
        <v>658</v>
      </c>
      <c r="D3" s="96" t="s">
        <v>658</v>
      </c>
      <c r="E3" s="96" t="s">
        <v>658</v>
      </c>
      <c r="F3" s="96" t="s">
        <v>658</v>
      </c>
      <c r="G3" s="96" t="s">
        <v>658</v>
      </c>
      <c r="H3" s="96" t="s">
        <v>657</v>
      </c>
      <c r="I3" s="96" t="s">
        <v>656</v>
      </c>
      <c r="J3" s="96" t="s">
        <v>657</v>
      </c>
      <c r="K3" s="96" t="s">
        <v>656</v>
      </c>
      <c r="L3" s="96" t="s">
        <v>655</v>
      </c>
      <c r="M3" s="96" t="s">
        <v>654</v>
      </c>
    </row>
    <row r="4" spans="1:13">
      <c r="A4" s="97" t="s">
        <v>653</v>
      </c>
      <c r="B4" s="97" t="s">
        <v>652</v>
      </c>
      <c r="C4" s="96"/>
      <c r="D4" s="96"/>
      <c r="E4" s="96"/>
      <c r="F4" s="96"/>
      <c r="G4" s="96"/>
      <c r="H4" s="96"/>
      <c r="I4" s="96"/>
      <c r="J4" s="96"/>
      <c r="K4" s="96"/>
      <c r="L4" s="96"/>
      <c r="M4" s="96"/>
    </row>
    <row r="5" spans="1:13">
      <c r="A5" s="92" t="s">
        <v>651</v>
      </c>
      <c r="C5" s="93"/>
      <c r="D5" s="93"/>
      <c r="E5" s="93"/>
      <c r="F5" s="93"/>
      <c r="G5" s="93"/>
      <c r="H5" s="93"/>
      <c r="I5" s="93"/>
      <c r="J5" s="93"/>
      <c r="K5" s="93"/>
      <c r="L5" s="93"/>
      <c r="M5" s="93"/>
    </row>
    <row r="6" spans="1:13">
      <c r="A6" s="92"/>
      <c r="B6" s="91" t="s">
        <v>718</v>
      </c>
      <c r="C6" s="93">
        <v>17.579999999999998</v>
      </c>
      <c r="D6" s="93">
        <v>17.510000000000002</v>
      </c>
      <c r="E6" s="93">
        <v>17.440000000000001</v>
      </c>
      <c r="F6" s="93">
        <v>17.37</v>
      </c>
      <c r="G6" s="93">
        <v>17.3</v>
      </c>
      <c r="H6" s="93">
        <v>29.84</v>
      </c>
      <c r="I6" s="93">
        <v>6.62</v>
      </c>
      <c r="J6" s="93">
        <v>29.84</v>
      </c>
      <c r="K6" s="93">
        <v>6.62</v>
      </c>
      <c r="L6" s="93" t="s">
        <v>717</v>
      </c>
      <c r="M6" s="93" t="s">
        <v>716</v>
      </c>
    </row>
    <row r="7" spans="1:13">
      <c r="A7" s="95"/>
      <c r="B7" s="95" t="s">
        <v>650</v>
      </c>
      <c r="C7" s="94">
        <v>2.9285969999999999</v>
      </c>
      <c r="D7" s="94">
        <v>2.9529649999999998</v>
      </c>
      <c r="E7" s="94">
        <v>2.9772650000000001</v>
      </c>
      <c r="F7" s="94">
        <v>3.0014949999999998</v>
      </c>
      <c r="G7" s="94">
        <v>3.0256560000000001</v>
      </c>
      <c r="H7" s="94">
        <v>3.1685810000000001</v>
      </c>
      <c r="I7" s="94">
        <v>2.7478980000000002</v>
      </c>
      <c r="J7" s="94">
        <v>3.2946</v>
      </c>
      <c r="K7" s="94">
        <v>2.8421759999999998</v>
      </c>
      <c r="L7" s="93" t="s">
        <v>715</v>
      </c>
      <c r="M7" s="93"/>
    </row>
    <row r="8" spans="1:13">
      <c r="A8" s="95"/>
      <c r="B8" s="95" t="s">
        <v>648</v>
      </c>
      <c r="C8" s="94">
        <v>4.8565999999999998E-2</v>
      </c>
      <c r="D8" s="94">
        <v>4.8773999999999998E-2</v>
      </c>
      <c r="E8" s="94">
        <v>4.8978000000000001E-2</v>
      </c>
      <c r="F8" s="94">
        <v>4.9176999999999998E-2</v>
      </c>
      <c r="G8" s="94">
        <v>4.9374000000000001E-2</v>
      </c>
      <c r="H8" s="94">
        <v>2.7614E-2</v>
      </c>
      <c r="I8" s="94">
        <v>6.9032999999999997E-2</v>
      </c>
      <c r="J8" s="94">
        <v>2.7614E-2</v>
      </c>
      <c r="K8" s="94">
        <v>6.9032999999999997E-2</v>
      </c>
      <c r="L8" s="93" t="s">
        <v>604</v>
      </c>
      <c r="M8" s="93" t="s">
        <v>714</v>
      </c>
    </row>
    <row r="9" spans="1:13">
      <c r="A9" s="95"/>
      <c r="B9" s="95" t="s">
        <v>647</v>
      </c>
      <c r="C9" s="94">
        <v>0.02</v>
      </c>
      <c r="D9" s="94">
        <v>0.02</v>
      </c>
      <c r="E9" s="94">
        <v>0.02</v>
      </c>
      <c r="F9" s="94">
        <v>0.02</v>
      </c>
      <c r="G9" s="94">
        <v>0.02</v>
      </c>
      <c r="H9" s="94">
        <v>0.01</v>
      </c>
      <c r="I9" s="94">
        <v>0.03</v>
      </c>
      <c r="J9" s="94">
        <v>0.01</v>
      </c>
      <c r="K9" s="94">
        <v>0.03</v>
      </c>
      <c r="L9" s="93"/>
      <c r="M9" s="93" t="s">
        <v>710</v>
      </c>
    </row>
    <row r="10" spans="1:13">
      <c r="A10" s="92"/>
      <c r="B10" s="91" t="s">
        <v>713</v>
      </c>
      <c r="C10" s="93">
        <v>2</v>
      </c>
      <c r="D10" s="93">
        <v>2</v>
      </c>
      <c r="E10" s="93">
        <v>2</v>
      </c>
      <c r="F10" s="93">
        <v>2</v>
      </c>
      <c r="G10" s="93">
        <v>2</v>
      </c>
      <c r="H10" s="93">
        <v>1</v>
      </c>
      <c r="I10" s="93">
        <v>4</v>
      </c>
      <c r="J10" s="93">
        <v>1</v>
      </c>
      <c r="K10" s="93">
        <v>4</v>
      </c>
      <c r="L10" s="93"/>
      <c r="M10" s="93" t="s">
        <v>710</v>
      </c>
    </row>
    <row r="11" spans="1:13">
      <c r="A11" s="92"/>
      <c r="B11" s="91" t="s">
        <v>645</v>
      </c>
      <c r="C11" s="93">
        <v>25</v>
      </c>
      <c r="D11" s="93">
        <v>25</v>
      </c>
      <c r="E11" s="93">
        <v>30</v>
      </c>
      <c r="F11" s="93">
        <v>30</v>
      </c>
      <c r="G11" s="93">
        <v>30</v>
      </c>
      <c r="H11" s="93">
        <v>25</v>
      </c>
      <c r="I11" s="93">
        <v>30</v>
      </c>
      <c r="J11" s="93">
        <v>25</v>
      </c>
      <c r="K11" s="93">
        <v>35</v>
      </c>
      <c r="L11" s="93"/>
      <c r="M11" s="93" t="s">
        <v>710</v>
      </c>
    </row>
    <row r="12" spans="1:13">
      <c r="A12" s="92"/>
      <c r="B12" s="91" t="s">
        <v>642</v>
      </c>
      <c r="C12" s="93">
        <v>4.5</v>
      </c>
      <c r="D12" s="93">
        <v>4.5</v>
      </c>
      <c r="E12" s="93">
        <v>4</v>
      </c>
      <c r="F12" s="93">
        <v>4</v>
      </c>
      <c r="G12" s="93">
        <v>4</v>
      </c>
      <c r="H12" s="93">
        <v>4</v>
      </c>
      <c r="I12" s="93">
        <v>5</v>
      </c>
      <c r="J12" s="93">
        <v>3</v>
      </c>
      <c r="K12" s="93">
        <v>5</v>
      </c>
      <c r="L12" s="93"/>
      <c r="M12" s="93" t="s">
        <v>710</v>
      </c>
    </row>
    <row r="13" spans="1:13">
      <c r="A13" s="92"/>
      <c r="B13" s="91" t="s">
        <v>712</v>
      </c>
      <c r="C13" s="93">
        <v>5</v>
      </c>
      <c r="D13" s="93">
        <v>5</v>
      </c>
      <c r="E13" s="93">
        <v>5</v>
      </c>
      <c r="F13" s="93">
        <v>5</v>
      </c>
      <c r="G13" s="93">
        <v>5</v>
      </c>
      <c r="H13" s="93">
        <v>3</v>
      </c>
      <c r="I13" s="93">
        <v>7</v>
      </c>
      <c r="J13" s="93">
        <v>3</v>
      </c>
      <c r="K13" s="93">
        <v>7</v>
      </c>
      <c r="L13" s="93" t="s">
        <v>711</v>
      </c>
      <c r="M13" s="93" t="s">
        <v>710</v>
      </c>
    </row>
    <row r="14" spans="1:13">
      <c r="A14" s="92" t="s">
        <v>639</v>
      </c>
      <c r="C14" s="93"/>
      <c r="D14" s="93"/>
      <c r="E14" s="93"/>
      <c r="F14" s="93"/>
      <c r="G14" s="93"/>
      <c r="H14" s="93"/>
      <c r="I14" s="93"/>
      <c r="J14" s="93"/>
      <c r="K14" s="93"/>
      <c r="L14" s="93"/>
      <c r="M14" s="93"/>
    </row>
    <row r="15" spans="1:13">
      <c r="A15" s="95"/>
      <c r="B15" s="95" t="s">
        <v>638</v>
      </c>
      <c r="C15" s="94"/>
      <c r="D15" s="94"/>
      <c r="E15" s="94"/>
      <c r="F15" s="94"/>
      <c r="G15" s="94"/>
      <c r="H15" s="94"/>
      <c r="I15" s="94"/>
      <c r="J15" s="94"/>
      <c r="K15" s="94"/>
      <c r="L15" s="93" t="s">
        <v>709</v>
      </c>
      <c r="M15" s="93"/>
    </row>
    <row r="16" spans="1:13">
      <c r="A16" s="95"/>
      <c r="B16" s="95" t="s">
        <v>637</v>
      </c>
      <c r="C16" s="94"/>
      <c r="D16" s="94"/>
      <c r="E16" s="94"/>
      <c r="F16" s="94"/>
      <c r="G16" s="94"/>
      <c r="H16" s="94"/>
      <c r="I16" s="94"/>
      <c r="J16" s="94"/>
      <c r="K16" s="94"/>
      <c r="L16" s="93" t="s">
        <v>709</v>
      </c>
      <c r="M16" s="93"/>
    </row>
    <row r="17" spans="1:13">
      <c r="A17" s="95"/>
      <c r="B17" s="95" t="s">
        <v>636</v>
      </c>
      <c r="C17" s="94">
        <v>0.2</v>
      </c>
      <c r="D17" s="94">
        <v>0.2</v>
      </c>
      <c r="E17" s="94">
        <v>0.2</v>
      </c>
      <c r="F17" s="94">
        <v>0.2</v>
      </c>
      <c r="G17" s="94">
        <v>0.2</v>
      </c>
      <c r="H17" s="94">
        <v>0.2</v>
      </c>
      <c r="I17" s="94">
        <v>0.2</v>
      </c>
      <c r="J17" s="94">
        <v>0.2</v>
      </c>
      <c r="K17" s="94">
        <v>0.2</v>
      </c>
      <c r="L17" s="93" t="s">
        <v>709</v>
      </c>
      <c r="M17" s="93" t="s">
        <v>708</v>
      </c>
    </row>
    <row r="18" spans="1:13">
      <c r="A18" s="92"/>
      <c r="B18" s="91" t="s">
        <v>634</v>
      </c>
      <c r="C18" s="93"/>
      <c r="D18" s="93"/>
      <c r="E18" s="93"/>
      <c r="F18" s="93"/>
      <c r="G18" s="93"/>
      <c r="H18" s="93"/>
      <c r="I18" s="93"/>
      <c r="J18" s="93"/>
      <c r="K18" s="93"/>
      <c r="L18" s="93"/>
      <c r="M18" s="93"/>
    </row>
    <row r="19" spans="1:13">
      <c r="A19" s="92"/>
      <c r="B19" s="91" t="s">
        <v>633</v>
      </c>
      <c r="C19" s="93">
        <v>2</v>
      </c>
      <c r="D19" s="93">
        <v>2</v>
      </c>
      <c r="E19" s="93">
        <v>2</v>
      </c>
      <c r="F19" s="93">
        <v>2</v>
      </c>
      <c r="G19" s="93">
        <v>2</v>
      </c>
      <c r="H19" s="93">
        <v>2</v>
      </c>
      <c r="I19" s="93">
        <v>2</v>
      </c>
      <c r="J19" s="93">
        <v>2</v>
      </c>
      <c r="K19" s="93">
        <v>2</v>
      </c>
      <c r="L19" s="93"/>
      <c r="M19" s="93" t="s">
        <v>707</v>
      </c>
    </row>
    <row r="20" spans="1:13">
      <c r="A20" s="92" t="s">
        <v>632</v>
      </c>
      <c r="C20" s="93"/>
      <c r="D20" s="93"/>
      <c r="E20" s="93"/>
      <c r="F20" s="93"/>
      <c r="G20" s="93"/>
      <c r="H20" s="93"/>
      <c r="I20" s="93"/>
      <c r="J20" s="93"/>
      <c r="K20" s="93"/>
      <c r="L20" s="93"/>
      <c r="M20" s="93"/>
    </row>
    <row r="21" spans="1:13">
      <c r="A21" s="95"/>
      <c r="B21" s="95" t="s">
        <v>706</v>
      </c>
      <c r="C21" s="94"/>
      <c r="D21" s="94"/>
      <c r="E21" s="94"/>
      <c r="F21" s="94"/>
      <c r="G21" s="94"/>
      <c r="H21" s="94"/>
      <c r="I21" s="94"/>
      <c r="J21" s="94"/>
      <c r="K21" s="94"/>
      <c r="L21" s="93"/>
      <c r="M21" s="93"/>
    </row>
    <row r="22" spans="1:13">
      <c r="A22" s="92"/>
      <c r="B22" s="91" t="s">
        <v>630</v>
      </c>
      <c r="C22" s="93"/>
      <c r="D22" s="93"/>
      <c r="E22" s="93"/>
      <c r="F22" s="93"/>
      <c r="G22" s="93"/>
      <c r="H22" s="93"/>
      <c r="I22" s="93"/>
      <c r="J22" s="93"/>
      <c r="K22" s="93"/>
      <c r="L22" s="93"/>
      <c r="M22" s="93"/>
    </row>
    <row r="23" spans="1:13">
      <c r="A23" s="92"/>
      <c r="B23" s="91" t="s">
        <v>629</v>
      </c>
      <c r="C23" s="93"/>
      <c r="D23" s="93"/>
      <c r="E23" s="93"/>
      <c r="F23" s="93"/>
      <c r="G23" s="93"/>
      <c r="H23" s="93"/>
      <c r="I23" s="93"/>
      <c r="J23" s="93"/>
      <c r="K23" s="93"/>
      <c r="L23" s="93"/>
      <c r="M23" s="93"/>
    </row>
    <row r="24" spans="1:13">
      <c r="A24" s="92"/>
      <c r="B24" s="91" t="s">
        <v>628</v>
      </c>
      <c r="C24" s="93"/>
      <c r="D24" s="93"/>
      <c r="E24" s="93"/>
      <c r="F24" s="93"/>
      <c r="G24" s="93"/>
      <c r="H24" s="93"/>
      <c r="I24" s="93"/>
      <c r="J24" s="93"/>
      <c r="K24" s="93"/>
      <c r="L24" s="93"/>
      <c r="M24" s="93"/>
    </row>
    <row r="25" spans="1:13">
      <c r="A25" s="92"/>
      <c r="B25" s="91" t="s">
        <v>705</v>
      </c>
      <c r="C25" s="93"/>
      <c r="D25" s="93"/>
      <c r="E25" s="93"/>
      <c r="F25" s="93"/>
      <c r="G25" s="93"/>
      <c r="H25" s="93"/>
      <c r="I25" s="93"/>
      <c r="J25" s="93"/>
      <c r="K25" s="93"/>
      <c r="L25" s="93"/>
      <c r="M25" s="93"/>
    </row>
    <row r="26" spans="1:13">
      <c r="A26" s="92" t="s">
        <v>627</v>
      </c>
      <c r="C26" s="93"/>
      <c r="D26" s="93"/>
      <c r="E26" s="93"/>
      <c r="F26" s="93"/>
      <c r="G26" s="93"/>
      <c r="H26" s="93"/>
      <c r="I26" s="93"/>
      <c r="J26" s="93"/>
      <c r="K26" s="93"/>
      <c r="L26" s="93"/>
      <c r="M26" s="93"/>
    </row>
    <row r="27" spans="1:13">
      <c r="A27" s="92"/>
      <c r="B27" s="91" t="s">
        <v>626</v>
      </c>
      <c r="C27" s="93">
        <v>2.09</v>
      </c>
      <c r="D27" s="93">
        <v>2.0299999999999998</v>
      </c>
      <c r="E27" s="93">
        <v>1.97</v>
      </c>
      <c r="F27" s="93">
        <v>1.91</v>
      </c>
      <c r="G27" s="93">
        <v>1.85</v>
      </c>
      <c r="H27" s="93">
        <v>1.26</v>
      </c>
      <c r="I27" s="93">
        <v>2.87</v>
      </c>
      <c r="J27" s="93">
        <v>1.1399999999999999</v>
      </c>
      <c r="K27" s="93">
        <v>2.6</v>
      </c>
      <c r="L27" s="93" t="s">
        <v>704</v>
      </c>
      <c r="M27" s="93" t="s">
        <v>703</v>
      </c>
    </row>
    <row r="28" spans="1:13">
      <c r="A28" s="92"/>
      <c r="B28" s="91" t="s">
        <v>623</v>
      </c>
      <c r="C28" s="93">
        <v>1.48</v>
      </c>
      <c r="D28" s="93">
        <v>1.44</v>
      </c>
      <c r="E28" s="93">
        <v>1.39</v>
      </c>
      <c r="F28" s="93">
        <v>1.35</v>
      </c>
      <c r="G28" s="93">
        <v>1.31</v>
      </c>
      <c r="H28" s="93">
        <v>0.82</v>
      </c>
      <c r="I28" s="93">
        <v>2.11</v>
      </c>
      <c r="J28" s="93">
        <v>0.74</v>
      </c>
      <c r="K28" s="93">
        <v>1.91</v>
      </c>
      <c r="L28" s="93"/>
      <c r="M28" s="93" t="s">
        <v>700</v>
      </c>
    </row>
    <row r="29" spans="1:13">
      <c r="A29" s="92"/>
      <c r="B29" s="91" t="s">
        <v>702</v>
      </c>
      <c r="C29" s="93">
        <v>0.12</v>
      </c>
      <c r="D29" s="93">
        <v>0.12</v>
      </c>
      <c r="E29" s="93">
        <v>0.11</v>
      </c>
      <c r="F29" s="93">
        <v>0.11</v>
      </c>
      <c r="G29" s="93">
        <v>0.11</v>
      </c>
      <c r="H29" s="93">
        <v>0.16</v>
      </c>
      <c r="I29" s="93">
        <v>0.04</v>
      </c>
      <c r="J29" s="93">
        <v>0.14000000000000001</v>
      </c>
      <c r="K29" s="93">
        <v>0.03</v>
      </c>
      <c r="L29" s="93" t="s">
        <v>701</v>
      </c>
      <c r="M29" s="93"/>
    </row>
    <row r="30" spans="1:13">
      <c r="A30" s="92"/>
      <c r="B30" s="91" t="s">
        <v>622</v>
      </c>
      <c r="C30" s="93">
        <v>0.49</v>
      </c>
      <c r="D30" s="93">
        <v>0.48</v>
      </c>
      <c r="E30" s="93">
        <v>0.46</v>
      </c>
      <c r="F30" s="93">
        <v>0.45</v>
      </c>
      <c r="G30" s="93">
        <v>0.44</v>
      </c>
      <c r="H30" s="93">
        <v>0.28000000000000003</v>
      </c>
      <c r="I30" s="93">
        <v>0.72</v>
      </c>
      <c r="J30" s="93">
        <v>0.26</v>
      </c>
      <c r="K30" s="93">
        <v>0.66</v>
      </c>
      <c r="L30" s="93"/>
      <c r="M30" s="93" t="s">
        <v>700</v>
      </c>
    </row>
    <row r="31" spans="1:13">
      <c r="A31" s="92"/>
      <c r="B31" s="91" t="s">
        <v>619</v>
      </c>
      <c r="C31" s="93">
        <v>2.99</v>
      </c>
      <c r="D31" s="93">
        <v>2.96</v>
      </c>
      <c r="E31" s="93">
        <v>2.92</v>
      </c>
      <c r="F31" s="93">
        <v>2.86</v>
      </c>
      <c r="G31" s="93">
        <v>2.8</v>
      </c>
      <c r="H31" s="93">
        <v>2.93</v>
      </c>
      <c r="I31" s="93">
        <v>2.93</v>
      </c>
      <c r="J31" s="93">
        <v>2.74</v>
      </c>
      <c r="K31" s="93">
        <v>2.74</v>
      </c>
      <c r="L31" s="93" t="s">
        <v>699</v>
      </c>
      <c r="M31" s="93" t="s">
        <v>698</v>
      </c>
    </row>
    <row r="32" spans="1:13">
      <c r="A32" s="92"/>
      <c r="B32" s="91" t="s">
        <v>618</v>
      </c>
      <c r="C32" s="93">
        <v>0</v>
      </c>
      <c r="D32" s="93">
        <v>0</v>
      </c>
      <c r="E32" s="93">
        <v>0</v>
      </c>
      <c r="F32" s="93">
        <v>0</v>
      </c>
      <c r="G32" s="93">
        <v>0</v>
      </c>
      <c r="H32" s="93">
        <v>0</v>
      </c>
      <c r="I32" s="93">
        <v>0</v>
      </c>
      <c r="J32" s="93">
        <v>0</v>
      </c>
      <c r="K32" s="93">
        <v>0</v>
      </c>
      <c r="L32" s="93" t="s">
        <v>697</v>
      </c>
      <c r="M32" s="93"/>
    </row>
    <row r="33" spans="1:13">
      <c r="A33" s="92"/>
      <c r="B33" s="91" t="s">
        <v>616</v>
      </c>
      <c r="C33" s="93">
        <v>2.99</v>
      </c>
      <c r="D33" s="93">
        <v>2.96</v>
      </c>
      <c r="E33" s="93">
        <v>2.92</v>
      </c>
      <c r="F33" s="93">
        <v>2.86</v>
      </c>
      <c r="G33" s="93">
        <v>2.8</v>
      </c>
      <c r="H33" s="93">
        <v>2.93</v>
      </c>
      <c r="I33" s="93">
        <v>2.93</v>
      </c>
      <c r="J33" s="93">
        <v>2.74</v>
      </c>
      <c r="K33" s="93">
        <v>2.74</v>
      </c>
      <c r="L33" s="93" t="s">
        <v>635</v>
      </c>
      <c r="M33" s="93"/>
    </row>
    <row r="34" spans="1:13">
      <c r="A34" s="92"/>
      <c r="B34" s="91" t="s">
        <v>615</v>
      </c>
      <c r="C34" s="93">
        <v>17300</v>
      </c>
      <c r="D34" s="93">
        <v>16800</v>
      </c>
      <c r="E34" s="93">
        <v>16300</v>
      </c>
      <c r="F34" s="93">
        <v>15800</v>
      </c>
      <c r="G34" s="93">
        <v>15300</v>
      </c>
      <c r="H34" s="93">
        <v>16800</v>
      </c>
      <c r="I34" s="93">
        <v>16800</v>
      </c>
      <c r="J34" s="93">
        <v>15300</v>
      </c>
      <c r="K34" s="93">
        <v>15300</v>
      </c>
      <c r="L34" s="93" t="s">
        <v>696</v>
      </c>
      <c r="M34" s="93" t="s">
        <v>695</v>
      </c>
    </row>
    <row r="35" spans="1:13">
      <c r="A35" s="92" t="s">
        <v>614</v>
      </c>
      <c r="C35" s="93"/>
      <c r="D35" s="93"/>
      <c r="E35" s="93"/>
      <c r="F35" s="93"/>
      <c r="G35" s="93"/>
      <c r="H35" s="93"/>
      <c r="I35" s="93"/>
      <c r="J35" s="93"/>
      <c r="K35" s="93"/>
      <c r="L35" s="93"/>
      <c r="M35" s="93"/>
    </row>
    <row r="36" spans="1:13">
      <c r="A36" s="92"/>
      <c r="B36" s="91" t="s">
        <v>694</v>
      </c>
      <c r="C36" s="93">
        <v>4</v>
      </c>
      <c r="D36" s="93">
        <v>4</v>
      </c>
      <c r="E36" s="93">
        <v>4</v>
      </c>
      <c r="F36" s="93">
        <v>4</v>
      </c>
      <c r="G36" s="93">
        <v>4</v>
      </c>
      <c r="H36" s="93">
        <v>3</v>
      </c>
      <c r="I36" s="93">
        <v>2</v>
      </c>
      <c r="J36" s="93">
        <v>3</v>
      </c>
      <c r="K36" s="93">
        <v>2</v>
      </c>
      <c r="L36" s="93" t="s">
        <v>692</v>
      </c>
      <c r="M36" s="93" t="s">
        <v>685</v>
      </c>
    </row>
    <row r="37" spans="1:13">
      <c r="A37" s="92"/>
      <c r="B37" s="91" t="s">
        <v>693</v>
      </c>
      <c r="C37" s="93">
        <v>2</v>
      </c>
      <c r="D37" s="93">
        <v>2</v>
      </c>
      <c r="E37" s="93">
        <v>2</v>
      </c>
      <c r="F37" s="93">
        <v>2</v>
      </c>
      <c r="G37" s="93">
        <v>2</v>
      </c>
      <c r="H37" s="93">
        <v>3</v>
      </c>
      <c r="I37" s="93">
        <v>1</v>
      </c>
      <c r="J37" s="93">
        <v>3</v>
      </c>
      <c r="K37" s="93">
        <v>1</v>
      </c>
      <c r="L37" s="93" t="s">
        <v>692</v>
      </c>
      <c r="M37" s="93" t="s">
        <v>685</v>
      </c>
    </row>
    <row r="38" spans="1:13">
      <c r="A38" s="95"/>
      <c r="B38" s="95" t="s">
        <v>691</v>
      </c>
      <c r="C38" s="94">
        <v>1.71</v>
      </c>
      <c r="D38" s="94">
        <v>1.72</v>
      </c>
      <c r="E38" s="94">
        <v>1.73</v>
      </c>
      <c r="F38" s="94">
        <v>1.74</v>
      </c>
      <c r="G38" s="94">
        <v>1.75</v>
      </c>
      <c r="H38" s="94">
        <v>1.72</v>
      </c>
      <c r="I38" s="94">
        <v>1.72</v>
      </c>
      <c r="J38" s="94">
        <v>1.75</v>
      </c>
      <c r="K38" s="94">
        <v>1.75</v>
      </c>
      <c r="L38" s="93" t="s">
        <v>690</v>
      </c>
      <c r="M38" s="93"/>
    </row>
    <row r="39" spans="1:13">
      <c r="A39" s="92"/>
      <c r="B39" s="91" t="s">
        <v>689</v>
      </c>
      <c r="C39" s="93">
        <v>5.39</v>
      </c>
      <c r="D39" s="93">
        <v>5.32</v>
      </c>
      <c r="E39" s="93">
        <v>5.25</v>
      </c>
      <c r="F39" s="93">
        <v>5.18</v>
      </c>
      <c r="G39" s="93">
        <v>5.1100000000000003</v>
      </c>
      <c r="H39" s="93">
        <v>9.01</v>
      </c>
      <c r="I39" s="93">
        <v>2</v>
      </c>
      <c r="J39" s="93">
        <v>8.65</v>
      </c>
      <c r="K39" s="93">
        <v>1.92</v>
      </c>
      <c r="L39" s="93" t="s">
        <v>598</v>
      </c>
      <c r="M39" s="93" t="s">
        <v>685</v>
      </c>
    </row>
    <row r="40" spans="1:13">
      <c r="A40" s="92"/>
      <c r="B40" s="91" t="s">
        <v>688</v>
      </c>
      <c r="C40" s="93">
        <v>12.2</v>
      </c>
      <c r="D40" s="93">
        <v>12.2</v>
      </c>
      <c r="E40" s="93">
        <v>12.2</v>
      </c>
      <c r="F40" s="93">
        <v>12.2</v>
      </c>
      <c r="G40" s="93">
        <v>12.2</v>
      </c>
      <c r="H40" s="93">
        <v>20.6</v>
      </c>
      <c r="I40" s="93">
        <v>4.57</v>
      </c>
      <c r="J40" s="93">
        <v>20.6</v>
      </c>
      <c r="K40" s="93">
        <v>4.57</v>
      </c>
      <c r="L40" s="93" t="s">
        <v>687</v>
      </c>
      <c r="M40" s="93" t="s">
        <v>685</v>
      </c>
    </row>
    <row r="41" spans="1:13">
      <c r="A41" s="92"/>
      <c r="B41" s="91" t="s">
        <v>686</v>
      </c>
      <c r="C41" s="93">
        <v>2000</v>
      </c>
      <c r="D41" s="93">
        <v>2000</v>
      </c>
      <c r="E41" s="93">
        <v>2000</v>
      </c>
      <c r="F41" s="93">
        <v>2000</v>
      </c>
      <c r="G41" s="93">
        <v>2000</v>
      </c>
      <c r="H41" s="93">
        <v>2000</v>
      </c>
      <c r="I41" s="93">
        <v>2000</v>
      </c>
      <c r="J41" s="93">
        <v>2000</v>
      </c>
      <c r="K41" s="93">
        <v>2000</v>
      </c>
      <c r="L41" s="93"/>
      <c r="M41" s="93" t="s">
        <v>685</v>
      </c>
    </row>
    <row r="42" spans="1:13">
      <c r="A42" s="92"/>
    </row>
    <row r="43" spans="1:13">
      <c r="A43" s="92"/>
    </row>
    <row r="44" spans="1:13">
      <c r="A44" s="92" t="s">
        <v>596</v>
      </c>
    </row>
    <row r="45" spans="1:13">
      <c r="A45" s="92"/>
      <c r="B45" s="91" t="s">
        <v>722</v>
      </c>
    </row>
    <row r="46" spans="1:13">
      <c r="A46" s="92"/>
      <c r="B46" s="91" t="s">
        <v>683</v>
      </c>
    </row>
    <row r="47" spans="1:13">
      <c r="A47" s="92"/>
      <c r="B47" s="91" t="s">
        <v>721</v>
      </c>
    </row>
    <row r="48" spans="1:13">
      <c r="A48" s="92"/>
      <c r="B48" s="91" t="s">
        <v>681</v>
      </c>
    </row>
    <row r="49" spans="1:2">
      <c r="A49" s="92"/>
      <c r="B49" s="91" t="s">
        <v>680</v>
      </c>
    </row>
    <row r="50" spans="1:2">
      <c r="A50" s="92"/>
      <c r="B50" s="91" t="s">
        <v>679</v>
      </c>
    </row>
    <row r="51" spans="1:2">
      <c r="A51" s="92"/>
      <c r="B51" s="91" t="s">
        <v>678</v>
      </c>
    </row>
    <row r="52" spans="1:2">
      <c r="A52" s="92"/>
      <c r="B52" s="91" t="s">
        <v>677</v>
      </c>
    </row>
    <row r="53" spans="1:2">
      <c r="A53" s="92"/>
      <c r="B53" s="91" t="s">
        <v>676</v>
      </c>
    </row>
    <row r="54" spans="1:2">
      <c r="A54" s="92"/>
      <c r="B54" s="91" t="s">
        <v>675</v>
      </c>
    </row>
    <row r="55" spans="1:2">
      <c r="A55" s="92"/>
      <c r="B55" s="91" t="s">
        <v>674</v>
      </c>
    </row>
    <row r="56" spans="1:2">
      <c r="A56" s="92"/>
      <c r="B56" s="91" t="s">
        <v>673</v>
      </c>
    </row>
    <row r="57" spans="1:2">
      <c r="A57" s="92"/>
      <c r="B57" s="91" t="s">
        <v>672</v>
      </c>
    </row>
    <row r="58" spans="1:2">
      <c r="A58" s="92"/>
      <c r="B58" s="91" t="s">
        <v>720</v>
      </c>
    </row>
    <row r="59" spans="1:2">
      <c r="A59" s="92"/>
      <c r="B59" s="91" t="s">
        <v>576</v>
      </c>
    </row>
    <row r="60" spans="1:2">
      <c r="A60" s="92"/>
      <c r="B60" s="91" t="s">
        <v>575</v>
      </c>
    </row>
    <row r="61" spans="1:2">
      <c r="A61" s="92"/>
    </row>
    <row r="62" spans="1:2">
      <c r="A62" s="92" t="s">
        <v>574</v>
      </c>
    </row>
    <row r="63" spans="1:2">
      <c r="A63" s="92"/>
      <c r="B63" s="91" t="s">
        <v>670</v>
      </c>
    </row>
    <row r="64" spans="1:2">
      <c r="A64" s="92"/>
      <c r="B64" s="91" t="s">
        <v>669</v>
      </c>
    </row>
    <row r="65" spans="1:2">
      <c r="A65" s="92"/>
      <c r="B65" s="91" t="s">
        <v>668</v>
      </c>
    </row>
    <row r="66" spans="1:2">
      <c r="A66" s="92"/>
      <c r="B66" s="91" t="s">
        <v>667</v>
      </c>
    </row>
    <row r="67" spans="1:2">
      <c r="A67" s="92"/>
      <c r="B67" s="91" t="s">
        <v>666</v>
      </c>
    </row>
    <row r="68" spans="1:2">
      <c r="A68" s="92"/>
      <c r="B68" s="91" t="s">
        <v>665</v>
      </c>
    </row>
    <row r="69" spans="1:2">
      <c r="A69" s="92"/>
      <c r="B69" s="91" t="s">
        <v>664</v>
      </c>
    </row>
    <row r="70" spans="1:2">
      <c r="A70" s="92"/>
    </row>
    <row r="71" spans="1:2">
      <c r="A71" s="92"/>
    </row>
    <row r="72" spans="1:2">
      <c r="A72" s="92"/>
    </row>
    <row r="73" spans="1:2">
      <c r="A73" s="92"/>
    </row>
    <row r="74" spans="1:2">
      <c r="A74" s="92"/>
    </row>
    <row r="75" spans="1:2">
      <c r="A75" s="92"/>
    </row>
    <row r="76" spans="1:2">
      <c r="A76" s="92"/>
    </row>
    <row r="77" spans="1:2">
      <c r="A77" s="92"/>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showGridLines="0" workbookViewId="0"/>
  </sheetViews>
  <sheetFormatPr defaultColWidth="9.85546875" defaultRowHeight="11.25"/>
  <cols>
    <col min="1" max="1" width="2.28515625" style="91" customWidth="1"/>
    <col min="2" max="2" width="52" style="91" customWidth="1"/>
    <col min="3" max="16384" width="9.85546875" style="91"/>
  </cols>
  <sheetData>
    <row r="1" spans="1:13">
      <c r="A1" s="98" t="s">
        <v>663</v>
      </c>
      <c r="B1" s="98"/>
      <c r="C1" s="143" t="s">
        <v>959</v>
      </c>
      <c r="D1" s="143"/>
      <c r="E1" s="143"/>
      <c r="F1" s="143"/>
      <c r="G1" s="143"/>
      <c r="H1" s="143"/>
      <c r="I1" s="143"/>
      <c r="J1" s="143"/>
      <c r="K1" s="143"/>
      <c r="L1" s="143"/>
      <c r="M1" s="143"/>
    </row>
    <row r="2" spans="1:13">
      <c r="A2" s="97" t="s">
        <v>661</v>
      </c>
      <c r="B2" s="97"/>
      <c r="C2" s="96">
        <v>2020</v>
      </c>
      <c r="D2" s="96">
        <v>2025</v>
      </c>
      <c r="E2" s="96">
        <v>2030</v>
      </c>
      <c r="F2" s="96">
        <v>2040</v>
      </c>
      <c r="G2" s="96">
        <v>2050</v>
      </c>
      <c r="H2" s="96">
        <v>2025</v>
      </c>
      <c r="I2" s="96">
        <v>2025</v>
      </c>
      <c r="J2" s="96">
        <v>2050</v>
      </c>
      <c r="K2" s="96">
        <v>2050</v>
      </c>
      <c r="L2" s="96" t="s">
        <v>660</v>
      </c>
      <c r="M2" s="96" t="s">
        <v>660</v>
      </c>
    </row>
    <row r="3" spans="1:13">
      <c r="A3" s="97" t="s">
        <v>659</v>
      </c>
      <c r="B3" s="97"/>
      <c r="C3" s="96" t="s">
        <v>658</v>
      </c>
      <c r="D3" s="96" t="s">
        <v>658</v>
      </c>
      <c r="E3" s="96" t="s">
        <v>658</v>
      </c>
      <c r="F3" s="96" t="s">
        <v>658</v>
      </c>
      <c r="G3" s="96" t="s">
        <v>658</v>
      </c>
      <c r="H3" s="96" t="s">
        <v>657</v>
      </c>
      <c r="I3" s="96" t="s">
        <v>656</v>
      </c>
      <c r="J3" s="96" t="s">
        <v>657</v>
      </c>
      <c r="K3" s="96" t="s">
        <v>656</v>
      </c>
      <c r="L3" s="96" t="s">
        <v>655</v>
      </c>
      <c r="M3" s="96" t="s">
        <v>654</v>
      </c>
    </row>
    <row r="4" spans="1:13">
      <c r="A4" s="97" t="s">
        <v>653</v>
      </c>
      <c r="B4" s="97" t="s">
        <v>652</v>
      </c>
      <c r="C4" s="96"/>
      <c r="D4" s="96"/>
      <c r="E4" s="96"/>
      <c r="F4" s="96"/>
      <c r="G4" s="96"/>
      <c r="H4" s="96"/>
      <c r="I4" s="96"/>
      <c r="J4" s="96"/>
      <c r="K4" s="96"/>
      <c r="L4" s="96"/>
      <c r="M4" s="96"/>
    </row>
    <row r="5" spans="1:13">
      <c r="A5" s="92" t="s">
        <v>651</v>
      </c>
      <c r="C5" s="93"/>
      <c r="D5" s="93"/>
      <c r="E5" s="93"/>
      <c r="F5" s="93"/>
      <c r="G5" s="93"/>
      <c r="H5" s="93"/>
      <c r="I5" s="93"/>
      <c r="J5" s="93"/>
      <c r="K5" s="93"/>
      <c r="L5" s="93"/>
      <c r="M5" s="93"/>
    </row>
    <row r="6" spans="1:13">
      <c r="A6" s="92"/>
      <c r="B6" s="91" t="s">
        <v>718</v>
      </c>
      <c r="C6" s="93">
        <v>13.14</v>
      </c>
      <c r="D6" s="93">
        <v>13.11</v>
      </c>
      <c r="E6" s="93">
        <v>13.09</v>
      </c>
      <c r="F6" s="93">
        <v>13.05</v>
      </c>
      <c r="G6" s="93">
        <v>13.03</v>
      </c>
      <c r="H6" s="93">
        <v>22.18</v>
      </c>
      <c r="I6" s="93">
        <v>4.93</v>
      </c>
      <c r="J6" s="93">
        <v>22.18</v>
      </c>
      <c r="K6" s="93">
        <v>4.93</v>
      </c>
      <c r="L6" s="93" t="s">
        <v>717</v>
      </c>
      <c r="M6" s="93" t="s">
        <v>716</v>
      </c>
    </row>
    <row r="7" spans="1:13">
      <c r="A7" s="95"/>
      <c r="B7" s="95" t="s">
        <v>650</v>
      </c>
      <c r="C7" s="94">
        <v>8.443695</v>
      </c>
      <c r="D7" s="94">
        <v>8.5532760000000003</v>
      </c>
      <c r="E7" s="94">
        <v>8.6607950000000002</v>
      </c>
      <c r="F7" s="94">
        <v>8.8698779999999999</v>
      </c>
      <c r="G7" s="94">
        <v>8.9715500000000006</v>
      </c>
      <c r="H7" s="94">
        <v>11.242642999999999</v>
      </c>
      <c r="I7" s="94">
        <v>6.5040380000000004</v>
      </c>
      <c r="J7" s="94">
        <v>12.075398</v>
      </c>
      <c r="K7" s="94">
        <v>6.774038</v>
      </c>
      <c r="L7" s="93" t="s">
        <v>715</v>
      </c>
      <c r="M7" s="93"/>
    </row>
    <row r="8" spans="1:13">
      <c r="A8" s="95"/>
      <c r="B8" s="95" t="s">
        <v>648</v>
      </c>
      <c r="C8" s="94">
        <v>6.5014000000000002E-2</v>
      </c>
      <c r="D8" s="94">
        <v>6.5126000000000003E-2</v>
      </c>
      <c r="E8" s="94">
        <v>6.5232999999999999E-2</v>
      </c>
      <c r="F8" s="94">
        <v>6.5433000000000005E-2</v>
      </c>
      <c r="G8" s="94">
        <v>6.5528000000000003E-2</v>
      </c>
      <c r="H8" s="94">
        <v>3.7115000000000002E-2</v>
      </c>
      <c r="I8" s="94">
        <v>9.2698000000000003E-2</v>
      </c>
      <c r="J8" s="94">
        <v>3.7115000000000002E-2</v>
      </c>
      <c r="K8" s="94">
        <v>9.2698000000000003E-2</v>
      </c>
      <c r="L8" s="93" t="s">
        <v>604</v>
      </c>
      <c r="M8" s="93" t="s">
        <v>714</v>
      </c>
    </row>
    <row r="9" spans="1:13">
      <c r="A9" s="95"/>
      <c r="B9" s="95" t="s">
        <v>647</v>
      </c>
      <c r="C9" s="94">
        <v>0.02</v>
      </c>
      <c r="D9" s="94">
        <v>0.02</v>
      </c>
      <c r="E9" s="94">
        <v>0.02</v>
      </c>
      <c r="F9" s="94">
        <v>0.02</v>
      </c>
      <c r="G9" s="94">
        <v>0.02</v>
      </c>
      <c r="H9" s="94">
        <v>0.01</v>
      </c>
      <c r="I9" s="94">
        <v>0.03</v>
      </c>
      <c r="J9" s="94">
        <v>0.01</v>
      </c>
      <c r="K9" s="94">
        <v>0.03</v>
      </c>
      <c r="L9" s="93"/>
      <c r="M9" s="93" t="s">
        <v>710</v>
      </c>
    </row>
    <row r="10" spans="1:13">
      <c r="A10" s="92"/>
      <c r="B10" s="91" t="s">
        <v>713</v>
      </c>
      <c r="C10" s="93">
        <v>2</v>
      </c>
      <c r="D10" s="93">
        <v>2</v>
      </c>
      <c r="E10" s="93">
        <v>2</v>
      </c>
      <c r="F10" s="93">
        <v>2</v>
      </c>
      <c r="G10" s="93">
        <v>2</v>
      </c>
      <c r="H10" s="93">
        <v>1</v>
      </c>
      <c r="I10" s="93">
        <v>4</v>
      </c>
      <c r="J10" s="93">
        <v>1</v>
      </c>
      <c r="K10" s="93">
        <v>4</v>
      </c>
      <c r="L10" s="93"/>
      <c r="M10" s="93" t="s">
        <v>710</v>
      </c>
    </row>
    <row r="11" spans="1:13">
      <c r="A11" s="92"/>
      <c r="B11" s="91" t="s">
        <v>645</v>
      </c>
      <c r="C11" s="93">
        <v>25</v>
      </c>
      <c r="D11" s="93">
        <v>25</v>
      </c>
      <c r="E11" s="93">
        <v>30</v>
      </c>
      <c r="F11" s="93">
        <v>30</v>
      </c>
      <c r="G11" s="93">
        <v>30</v>
      </c>
      <c r="H11" s="93">
        <v>25</v>
      </c>
      <c r="I11" s="93">
        <v>30</v>
      </c>
      <c r="J11" s="93">
        <v>25</v>
      </c>
      <c r="K11" s="93">
        <v>35</v>
      </c>
      <c r="L11" s="93"/>
      <c r="M11" s="93" t="s">
        <v>710</v>
      </c>
    </row>
    <row r="12" spans="1:13">
      <c r="A12" s="92"/>
      <c r="B12" s="91" t="s">
        <v>642</v>
      </c>
      <c r="C12" s="93">
        <v>4.5</v>
      </c>
      <c r="D12" s="93">
        <v>4.5</v>
      </c>
      <c r="E12" s="93">
        <v>4</v>
      </c>
      <c r="F12" s="93">
        <v>4</v>
      </c>
      <c r="G12" s="93">
        <v>4</v>
      </c>
      <c r="H12" s="93">
        <v>4</v>
      </c>
      <c r="I12" s="93">
        <v>5</v>
      </c>
      <c r="J12" s="93">
        <v>3</v>
      </c>
      <c r="K12" s="93">
        <v>5</v>
      </c>
      <c r="L12" s="93"/>
      <c r="M12" s="93" t="s">
        <v>710</v>
      </c>
    </row>
    <row r="13" spans="1:13">
      <c r="A13" s="92"/>
      <c r="B13" s="91" t="s">
        <v>712</v>
      </c>
      <c r="C13" s="93">
        <v>5</v>
      </c>
      <c r="D13" s="93">
        <v>5</v>
      </c>
      <c r="E13" s="93">
        <v>5</v>
      </c>
      <c r="F13" s="93">
        <v>5</v>
      </c>
      <c r="G13" s="93">
        <v>5</v>
      </c>
      <c r="H13" s="93">
        <v>3</v>
      </c>
      <c r="I13" s="93">
        <v>7</v>
      </c>
      <c r="J13" s="93">
        <v>3</v>
      </c>
      <c r="K13" s="93">
        <v>7</v>
      </c>
      <c r="L13" s="93" t="s">
        <v>711</v>
      </c>
      <c r="M13" s="93" t="s">
        <v>710</v>
      </c>
    </row>
    <row r="14" spans="1:13">
      <c r="A14" s="92" t="s">
        <v>639</v>
      </c>
      <c r="C14" s="93"/>
      <c r="D14" s="93"/>
      <c r="E14" s="93"/>
      <c r="F14" s="93"/>
      <c r="G14" s="93"/>
      <c r="H14" s="93"/>
      <c r="I14" s="93"/>
      <c r="J14" s="93"/>
      <c r="K14" s="93"/>
      <c r="L14" s="93"/>
      <c r="M14" s="93"/>
    </row>
    <row r="15" spans="1:13">
      <c r="A15" s="95"/>
      <c r="B15" s="95" t="s">
        <v>638</v>
      </c>
      <c r="C15" s="94"/>
      <c r="D15" s="94"/>
      <c r="E15" s="94"/>
      <c r="F15" s="94"/>
      <c r="G15" s="94"/>
      <c r="H15" s="94"/>
      <c r="I15" s="94"/>
      <c r="J15" s="94"/>
      <c r="K15" s="94"/>
      <c r="L15" s="93" t="s">
        <v>709</v>
      </c>
      <c r="M15" s="93"/>
    </row>
    <row r="16" spans="1:13">
      <c r="A16" s="95"/>
      <c r="B16" s="95" t="s">
        <v>637</v>
      </c>
      <c r="C16" s="94"/>
      <c r="D16" s="94"/>
      <c r="E16" s="94"/>
      <c r="F16" s="94"/>
      <c r="G16" s="94"/>
      <c r="H16" s="94"/>
      <c r="I16" s="94"/>
      <c r="J16" s="94"/>
      <c r="K16" s="94"/>
      <c r="L16" s="93" t="s">
        <v>709</v>
      </c>
      <c r="M16" s="93"/>
    </row>
    <row r="17" spans="1:13">
      <c r="A17" s="95"/>
      <c r="B17" s="95" t="s">
        <v>636</v>
      </c>
      <c r="C17" s="94">
        <v>0.2</v>
      </c>
      <c r="D17" s="94">
        <v>0.2</v>
      </c>
      <c r="E17" s="94">
        <v>0.2</v>
      </c>
      <c r="F17" s="94">
        <v>0.2</v>
      </c>
      <c r="G17" s="94">
        <v>0.2</v>
      </c>
      <c r="H17" s="94">
        <v>0.2</v>
      </c>
      <c r="I17" s="94">
        <v>0.2</v>
      </c>
      <c r="J17" s="94">
        <v>0.2</v>
      </c>
      <c r="K17" s="94">
        <v>0.2</v>
      </c>
      <c r="L17" s="93" t="s">
        <v>709</v>
      </c>
      <c r="M17" s="93" t="s">
        <v>708</v>
      </c>
    </row>
    <row r="18" spans="1:13">
      <c r="A18" s="92"/>
      <c r="B18" s="91" t="s">
        <v>634</v>
      </c>
      <c r="C18" s="93"/>
      <c r="D18" s="93"/>
      <c r="E18" s="93"/>
      <c r="F18" s="93"/>
      <c r="G18" s="93"/>
      <c r="H18" s="93"/>
      <c r="I18" s="93"/>
      <c r="J18" s="93"/>
      <c r="K18" s="93"/>
      <c r="L18" s="93"/>
      <c r="M18" s="93"/>
    </row>
    <row r="19" spans="1:13">
      <c r="A19" s="92"/>
      <c r="B19" s="91" t="s">
        <v>633</v>
      </c>
      <c r="C19" s="93">
        <v>2</v>
      </c>
      <c r="D19" s="93">
        <v>2</v>
      </c>
      <c r="E19" s="93">
        <v>2</v>
      </c>
      <c r="F19" s="93">
        <v>2</v>
      </c>
      <c r="G19" s="93">
        <v>2</v>
      </c>
      <c r="H19" s="93">
        <v>2</v>
      </c>
      <c r="I19" s="93">
        <v>2</v>
      </c>
      <c r="J19" s="93">
        <v>2</v>
      </c>
      <c r="K19" s="93">
        <v>2</v>
      </c>
      <c r="L19" s="93"/>
      <c r="M19" s="93" t="s">
        <v>707</v>
      </c>
    </row>
    <row r="20" spans="1:13">
      <c r="A20" s="92" t="s">
        <v>632</v>
      </c>
      <c r="C20" s="93"/>
      <c r="D20" s="93"/>
      <c r="E20" s="93"/>
      <c r="F20" s="93"/>
      <c r="G20" s="93"/>
      <c r="H20" s="93"/>
      <c r="I20" s="93"/>
      <c r="J20" s="93"/>
      <c r="K20" s="93"/>
      <c r="L20" s="93"/>
      <c r="M20" s="93"/>
    </row>
    <row r="21" spans="1:13">
      <c r="A21" s="95"/>
      <c r="B21" s="95" t="s">
        <v>706</v>
      </c>
      <c r="C21" s="94"/>
      <c r="D21" s="94"/>
      <c r="E21" s="94"/>
      <c r="F21" s="94"/>
      <c r="G21" s="94"/>
      <c r="H21" s="94"/>
      <c r="I21" s="94"/>
      <c r="J21" s="94"/>
      <c r="K21" s="94"/>
      <c r="L21" s="93"/>
      <c r="M21" s="93"/>
    </row>
    <row r="22" spans="1:13">
      <c r="A22" s="92"/>
      <c r="B22" s="91" t="s">
        <v>630</v>
      </c>
      <c r="C22" s="93"/>
      <c r="D22" s="93"/>
      <c r="E22" s="93"/>
      <c r="F22" s="93"/>
      <c r="G22" s="93"/>
      <c r="H22" s="93"/>
      <c r="I22" s="93"/>
      <c r="J22" s="93"/>
      <c r="K22" s="93"/>
      <c r="L22" s="93"/>
      <c r="M22" s="93"/>
    </row>
    <row r="23" spans="1:13">
      <c r="A23" s="92"/>
      <c r="B23" s="91" t="s">
        <v>629</v>
      </c>
      <c r="C23" s="93"/>
      <c r="D23" s="93"/>
      <c r="E23" s="93"/>
      <c r="F23" s="93"/>
      <c r="G23" s="93"/>
      <c r="H23" s="93"/>
      <c r="I23" s="93"/>
      <c r="J23" s="93"/>
      <c r="K23" s="93"/>
      <c r="L23" s="93"/>
      <c r="M23" s="93"/>
    </row>
    <row r="24" spans="1:13">
      <c r="A24" s="92"/>
      <c r="B24" s="91" t="s">
        <v>628</v>
      </c>
      <c r="C24" s="93"/>
      <c r="D24" s="93"/>
      <c r="E24" s="93"/>
      <c r="F24" s="93"/>
      <c r="G24" s="93"/>
      <c r="H24" s="93"/>
      <c r="I24" s="93"/>
      <c r="J24" s="93"/>
      <c r="K24" s="93"/>
      <c r="L24" s="93"/>
      <c r="M24" s="93"/>
    </row>
    <row r="25" spans="1:13">
      <c r="A25" s="92"/>
      <c r="B25" s="91" t="s">
        <v>705</v>
      </c>
      <c r="C25" s="93"/>
      <c r="D25" s="93"/>
      <c r="E25" s="93"/>
      <c r="F25" s="93"/>
      <c r="G25" s="93"/>
      <c r="H25" s="93"/>
      <c r="I25" s="93"/>
      <c r="J25" s="93"/>
      <c r="K25" s="93"/>
      <c r="L25" s="93"/>
      <c r="M25" s="93"/>
    </row>
    <row r="26" spans="1:13">
      <c r="A26" s="92" t="s">
        <v>627</v>
      </c>
      <c r="C26" s="93"/>
      <c r="D26" s="93"/>
      <c r="E26" s="93"/>
      <c r="F26" s="93"/>
      <c r="G26" s="93"/>
      <c r="H26" s="93"/>
      <c r="I26" s="93"/>
      <c r="J26" s="93"/>
      <c r="K26" s="93"/>
      <c r="L26" s="93"/>
      <c r="M26" s="93"/>
    </row>
    <row r="27" spans="1:13">
      <c r="A27" s="92"/>
      <c r="B27" s="91" t="s">
        <v>626</v>
      </c>
      <c r="C27" s="93">
        <v>2.88</v>
      </c>
      <c r="D27" s="93">
        <v>2.8</v>
      </c>
      <c r="E27" s="93">
        <v>2.69</v>
      </c>
      <c r="F27" s="93">
        <v>2.61</v>
      </c>
      <c r="G27" s="93">
        <v>2.5299999999999998</v>
      </c>
      <c r="H27" s="93">
        <v>1.7</v>
      </c>
      <c r="I27" s="93">
        <v>4.1399999999999997</v>
      </c>
      <c r="J27" s="93">
        <v>1.56</v>
      </c>
      <c r="K27" s="93">
        <v>3.79</v>
      </c>
      <c r="L27" s="93" t="s">
        <v>704</v>
      </c>
      <c r="M27" s="93" t="s">
        <v>703</v>
      </c>
    </row>
    <row r="28" spans="1:13">
      <c r="A28" s="92"/>
      <c r="B28" s="91" t="s">
        <v>623</v>
      </c>
      <c r="C28" s="93">
        <v>1.98</v>
      </c>
      <c r="D28" s="93">
        <v>1.92</v>
      </c>
      <c r="E28" s="93">
        <v>1.86</v>
      </c>
      <c r="F28" s="93">
        <v>1.81</v>
      </c>
      <c r="G28" s="93">
        <v>1.75</v>
      </c>
      <c r="H28" s="93">
        <v>1.1399999999999999</v>
      </c>
      <c r="I28" s="93">
        <v>2.83</v>
      </c>
      <c r="J28" s="93">
        <v>1.03</v>
      </c>
      <c r="K28" s="93">
        <v>2.57</v>
      </c>
      <c r="L28" s="93"/>
      <c r="M28" s="93" t="s">
        <v>700</v>
      </c>
    </row>
    <row r="29" spans="1:13">
      <c r="A29" s="92"/>
      <c r="B29" s="91" t="s">
        <v>702</v>
      </c>
      <c r="C29" s="93">
        <v>0.24</v>
      </c>
      <c r="D29" s="93">
        <v>0.24</v>
      </c>
      <c r="E29" s="93">
        <v>0.21</v>
      </c>
      <c r="F29" s="93">
        <v>0.21</v>
      </c>
      <c r="G29" s="93">
        <v>0.2</v>
      </c>
      <c r="H29" s="93">
        <v>0.17</v>
      </c>
      <c r="I29" s="93">
        <v>0.34</v>
      </c>
      <c r="J29" s="93">
        <v>0.17</v>
      </c>
      <c r="K29" s="93">
        <v>0.34</v>
      </c>
      <c r="L29" s="93" t="s">
        <v>701</v>
      </c>
      <c r="M29" s="93"/>
    </row>
    <row r="30" spans="1:13">
      <c r="A30" s="92"/>
      <c r="B30" s="91" t="s">
        <v>622</v>
      </c>
      <c r="C30" s="93">
        <v>0.66</v>
      </c>
      <c r="D30" s="93">
        <v>0.64</v>
      </c>
      <c r="E30" s="93">
        <v>0.62</v>
      </c>
      <c r="F30" s="93">
        <v>0.6</v>
      </c>
      <c r="G30" s="93">
        <v>0.57999999999999996</v>
      </c>
      <c r="H30" s="93">
        <v>0.39</v>
      </c>
      <c r="I30" s="93">
        <v>0.97</v>
      </c>
      <c r="J30" s="93">
        <v>0.36</v>
      </c>
      <c r="K30" s="93">
        <v>0.88</v>
      </c>
      <c r="L30" s="93"/>
      <c r="M30" s="93" t="s">
        <v>700</v>
      </c>
    </row>
    <row r="31" spans="1:13">
      <c r="A31" s="92"/>
      <c r="B31" s="91" t="s">
        <v>619</v>
      </c>
      <c r="C31" s="93">
        <v>4.59</v>
      </c>
      <c r="D31" s="93">
        <v>4.5199999999999996</v>
      </c>
      <c r="E31" s="93">
        <v>4.59</v>
      </c>
      <c r="F31" s="93">
        <v>4.5599999999999996</v>
      </c>
      <c r="G31" s="93">
        <v>4.34</v>
      </c>
      <c r="H31" s="93">
        <v>4.29</v>
      </c>
      <c r="I31" s="93">
        <v>4.6500000000000004</v>
      </c>
      <c r="J31" s="93">
        <v>4.3099999999999996</v>
      </c>
      <c r="K31" s="93">
        <v>4.62</v>
      </c>
      <c r="L31" s="93" t="s">
        <v>699</v>
      </c>
      <c r="M31" s="93" t="s">
        <v>698</v>
      </c>
    </row>
    <row r="32" spans="1:13">
      <c r="A32" s="92"/>
      <c r="B32" s="91" t="s">
        <v>618</v>
      </c>
      <c r="C32" s="93">
        <v>0</v>
      </c>
      <c r="D32" s="93">
        <v>0</v>
      </c>
      <c r="E32" s="93">
        <v>0</v>
      </c>
      <c r="F32" s="93">
        <v>0</v>
      </c>
      <c r="G32" s="93">
        <v>0</v>
      </c>
      <c r="H32" s="93">
        <v>0</v>
      </c>
      <c r="I32" s="93">
        <v>0</v>
      </c>
      <c r="J32" s="93">
        <v>0</v>
      </c>
      <c r="K32" s="93">
        <v>0</v>
      </c>
      <c r="L32" s="93" t="s">
        <v>697</v>
      </c>
      <c r="M32" s="93"/>
    </row>
    <row r="33" spans="1:13">
      <c r="A33" s="92"/>
      <c r="B33" s="91" t="s">
        <v>616</v>
      </c>
      <c r="C33" s="93">
        <v>4.59</v>
      </c>
      <c r="D33" s="93">
        <v>4.5199999999999996</v>
      </c>
      <c r="E33" s="93">
        <v>4.59</v>
      </c>
      <c r="F33" s="93">
        <v>4.5599999999999996</v>
      </c>
      <c r="G33" s="93">
        <v>4.34</v>
      </c>
      <c r="H33" s="93">
        <v>4.29</v>
      </c>
      <c r="I33" s="93">
        <v>4.6500000000000004</v>
      </c>
      <c r="J33" s="93">
        <v>4.3099999999999996</v>
      </c>
      <c r="K33" s="93">
        <v>4.62</v>
      </c>
      <c r="L33" s="93" t="s">
        <v>635</v>
      </c>
      <c r="M33" s="93"/>
    </row>
    <row r="34" spans="1:13">
      <c r="A34" s="92"/>
      <c r="B34" s="91" t="s">
        <v>615</v>
      </c>
      <c r="C34" s="93">
        <v>23900</v>
      </c>
      <c r="D34" s="93">
        <v>23200</v>
      </c>
      <c r="E34" s="93">
        <v>22500</v>
      </c>
      <c r="F34" s="93">
        <v>21800</v>
      </c>
      <c r="G34" s="93">
        <v>21100</v>
      </c>
      <c r="H34" s="93">
        <v>23200</v>
      </c>
      <c r="I34" s="93">
        <v>23200</v>
      </c>
      <c r="J34" s="93">
        <v>21100</v>
      </c>
      <c r="K34" s="93">
        <v>21100</v>
      </c>
      <c r="L34" s="93" t="s">
        <v>696</v>
      </c>
      <c r="M34" s="93" t="s">
        <v>695</v>
      </c>
    </row>
    <row r="35" spans="1:13">
      <c r="A35" s="92" t="s">
        <v>614</v>
      </c>
      <c r="C35" s="93"/>
      <c r="D35" s="93"/>
      <c r="E35" s="93"/>
      <c r="F35" s="93"/>
      <c r="G35" s="93"/>
      <c r="H35" s="93"/>
      <c r="I35" s="93"/>
      <c r="J35" s="93"/>
      <c r="K35" s="93"/>
      <c r="L35" s="93"/>
      <c r="M35" s="93"/>
    </row>
    <row r="36" spans="1:13">
      <c r="A36" s="92"/>
      <c r="B36" s="91" t="s">
        <v>694</v>
      </c>
      <c r="C36" s="93">
        <v>4</v>
      </c>
      <c r="D36" s="93">
        <v>4</v>
      </c>
      <c r="E36" s="93">
        <v>4</v>
      </c>
      <c r="F36" s="93">
        <v>4</v>
      </c>
      <c r="G36" s="93">
        <v>4</v>
      </c>
      <c r="H36" s="93">
        <v>3</v>
      </c>
      <c r="I36" s="93">
        <v>2</v>
      </c>
      <c r="J36" s="93">
        <v>3</v>
      </c>
      <c r="K36" s="93">
        <v>2</v>
      </c>
      <c r="L36" s="93" t="s">
        <v>602</v>
      </c>
      <c r="M36" s="93" t="s">
        <v>685</v>
      </c>
    </row>
    <row r="37" spans="1:13">
      <c r="A37" s="92"/>
      <c r="B37" s="91" t="s">
        <v>693</v>
      </c>
      <c r="C37" s="93">
        <v>2</v>
      </c>
      <c r="D37" s="93">
        <v>2</v>
      </c>
      <c r="E37" s="93">
        <v>2</v>
      </c>
      <c r="F37" s="93">
        <v>2</v>
      </c>
      <c r="G37" s="93">
        <v>2</v>
      </c>
      <c r="H37" s="93">
        <v>3</v>
      </c>
      <c r="I37" s="93">
        <v>1</v>
      </c>
      <c r="J37" s="93">
        <v>3</v>
      </c>
      <c r="K37" s="93">
        <v>1</v>
      </c>
      <c r="L37" s="93" t="s">
        <v>692</v>
      </c>
      <c r="M37" s="93" t="s">
        <v>685</v>
      </c>
    </row>
    <row r="38" spans="1:13">
      <c r="A38" s="95"/>
      <c r="B38" s="95" t="s">
        <v>691</v>
      </c>
      <c r="C38" s="94">
        <v>5.05</v>
      </c>
      <c r="D38" s="94">
        <v>5.1490200000000002</v>
      </c>
      <c r="E38" s="94">
        <v>5.2480390000000003</v>
      </c>
      <c r="F38" s="94">
        <v>5.446078</v>
      </c>
      <c r="G38" s="94">
        <v>5.5450980000000003</v>
      </c>
      <c r="H38" s="94">
        <v>5.1490200000000002</v>
      </c>
      <c r="I38" s="94">
        <v>5.1490200000000002</v>
      </c>
      <c r="J38" s="94">
        <v>5.5450980000000003</v>
      </c>
      <c r="K38" s="94">
        <v>5.5450980000000003</v>
      </c>
      <c r="L38" s="93" t="s">
        <v>690</v>
      </c>
      <c r="M38" s="93"/>
    </row>
    <row r="39" spans="1:13">
      <c r="A39" s="92"/>
      <c r="B39" s="91" t="s">
        <v>689</v>
      </c>
      <c r="C39" s="93">
        <v>0.95</v>
      </c>
      <c r="D39" s="93">
        <v>0.92</v>
      </c>
      <c r="E39" s="93">
        <v>0.9</v>
      </c>
      <c r="F39" s="93">
        <v>0.86</v>
      </c>
      <c r="G39" s="93">
        <v>0.84</v>
      </c>
      <c r="H39" s="93">
        <v>1.56</v>
      </c>
      <c r="I39" s="93">
        <v>0.35</v>
      </c>
      <c r="J39" s="93">
        <v>1.43</v>
      </c>
      <c r="K39" s="93">
        <v>0.32</v>
      </c>
      <c r="L39" s="93" t="s">
        <v>598</v>
      </c>
      <c r="M39" s="93" t="s">
        <v>685</v>
      </c>
    </row>
    <row r="40" spans="1:13">
      <c r="A40" s="92"/>
      <c r="B40" s="91" t="s">
        <v>688</v>
      </c>
      <c r="C40" s="93">
        <v>12.2</v>
      </c>
      <c r="D40" s="93">
        <v>12.2</v>
      </c>
      <c r="E40" s="93">
        <v>12.2</v>
      </c>
      <c r="F40" s="93">
        <v>12.2</v>
      </c>
      <c r="G40" s="93">
        <v>12.2</v>
      </c>
      <c r="H40" s="93">
        <v>20.58</v>
      </c>
      <c r="I40" s="93">
        <v>4.57</v>
      </c>
      <c r="J40" s="93">
        <v>20.58</v>
      </c>
      <c r="K40" s="93">
        <v>4.57</v>
      </c>
      <c r="L40" s="93" t="s">
        <v>687</v>
      </c>
      <c r="M40" s="93" t="s">
        <v>685</v>
      </c>
    </row>
    <row r="41" spans="1:13">
      <c r="A41" s="92"/>
      <c r="B41" s="91" t="s">
        <v>686</v>
      </c>
      <c r="C41" s="93">
        <v>2000</v>
      </c>
      <c r="D41" s="93">
        <v>2000</v>
      </c>
      <c r="E41" s="93">
        <v>2000</v>
      </c>
      <c r="F41" s="93">
        <v>2000</v>
      </c>
      <c r="G41" s="93">
        <v>2000</v>
      </c>
      <c r="H41" s="93">
        <v>2000</v>
      </c>
      <c r="I41" s="93">
        <v>2000</v>
      </c>
      <c r="J41" s="93">
        <v>2000</v>
      </c>
      <c r="K41" s="93">
        <v>2000</v>
      </c>
      <c r="L41" s="93"/>
      <c r="M41" s="93" t="s">
        <v>685</v>
      </c>
    </row>
    <row r="42" spans="1:13">
      <c r="A42" s="92"/>
    </row>
    <row r="43" spans="1:13">
      <c r="A43" s="92"/>
    </row>
    <row r="44" spans="1:13">
      <c r="A44" s="92" t="s">
        <v>596</v>
      </c>
    </row>
    <row r="45" spans="1:13">
      <c r="A45" s="92"/>
      <c r="B45" s="91" t="s">
        <v>958</v>
      </c>
    </row>
    <row r="46" spans="1:13">
      <c r="A46" s="92"/>
      <c r="B46" s="91" t="s">
        <v>683</v>
      </c>
    </row>
    <row r="47" spans="1:13">
      <c r="A47" s="92"/>
      <c r="B47" s="91" t="s">
        <v>957</v>
      </c>
    </row>
    <row r="48" spans="1:13">
      <c r="A48" s="92"/>
      <c r="B48" s="91" t="s">
        <v>681</v>
      </c>
    </row>
    <row r="49" spans="1:2">
      <c r="A49" s="92"/>
      <c r="B49" s="91" t="s">
        <v>680</v>
      </c>
    </row>
    <row r="50" spans="1:2">
      <c r="A50" s="92"/>
      <c r="B50" s="91" t="s">
        <v>679</v>
      </c>
    </row>
    <row r="51" spans="1:2">
      <c r="A51" s="92"/>
      <c r="B51" s="91" t="s">
        <v>678</v>
      </c>
    </row>
    <row r="52" spans="1:2">
      <c r="A52" s="92"/>
      <c r="B52" s="91" t="s">
        <v>677</v>
      </c>
    </row>
    <row r="53" spans="1:2">
      <c r="A53" s="92"/>
      <c r="B53" s="91" t="s">
        <v>676</v>
      </c>
    </row>
    <row r="54" spans="1:2">
      <c r="A54" s="92"/>
      <c r="B54" s="91" t="s">
        <v>675</v>
      </c>
    </row>
    <row r="55" spans="1:2">
      <c r="A55" s="92"/>
      <c r="B55" s="91" t="s">
        <v>674</v>
      </c>
    </row>
    <row r="56" spans="1:2">
      <c r="A56" s="92"/>
      <c r="B56" s="91" t="s">
        <v>673</v>
      </c>
    </row>
    <row r="57" spans="1:2">
      <c r="A57" s="92"/>
      <c r="B57" s="91" t="s">
        <v>672</v>
      </c>
    </row>
    <row r="58" spans="1:2">
      <c r="A58" s="92"/>
      <c r="B58" s="91" t="s">
        <v>720</v>
      </c>
    </row>
    <row r="59" spans="1:2">
      <c r="A59" s="92"/>
      <c r="B59" s="91" t="s">
        <v>576</v>
      </c>
    </row>
    <row r="60" spans="1:2">
      <c r="A60" s="92"/>
      <c r="B60" s="91" t="s">
        <v>575</v>
      </c>
    </row>
    <row r="61" spans="1:2">
      <c r="A61" s="92"/>
    </row>
    <row r="62" spans="1:2">
      <c r="A62" s="92" t="s">
        <v>574</v>
      </c>
    </row>
    <row r="63" spans="1:2">
      <c r="A63" s="92"/>
      <c r="B63" s="91" t="s">
        <v>670</v>
      </c>
    </row>
    <row r="64" spans="1:2">
      <c r="A64" s="92"/>
      <c r="B64" s="91" t="s">
        <v>669</v>
      </c>
    </row>
    <row r="65" spans="1:2">
      <c r="A65" s="92"/>
      <c r="B65" s="91" t="s">
        <v>668</v>
      </c>
    </row>
    <row r="66" spans="1:2">
      <c r="A66" s="92"/>
      <c r="B66" s="91" t="s">
        <v>667</v>
      </c>
    </row>
    <row r="67" spans="1:2">
      <c r="A67" s="92"/>
      <c r="B67" s="91" t="s">
        <v>666</v>
      </c>
    </row>
    <row r="68" spans="1:2">
      <c r="A68" s="92"/>
      <c r="B68" s="91" t="s">
        <v>665</v>
      </c>
    </row>
    <row r="69" spans="1:2">
      <c r="A69" s="92"/>
      <c r="B69" s="91" t="s">
        <v>664</v>
      </c>
    </row>
    <row r="70" spans="1:2">
      <c r="A70" s="92"/>
    </row>
    <row r="71" spans="1:2">
      <c r="A71" s="92"/>
    </row>
    <row r="72" spans="1:2">
      <c r="A72" s="92"/>
    </row>
    <row r="73" spans="1:2">
      <c r="A73" s="92"/>
    </row>
    <row r="74" spans="1:2">
      <c r="A74" s="92"/>
    </row>
    <row r="75" spans="1:2">
      <c r="A75" s="92"/>
    </row>
    <row r="76" spans="1:2">
      <c r="A76" s="92"/>
    </row>
    <row r="77" spans="1:2">
      <c r="A77" s="92"/>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M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showGridLines="0" workbookViewId="0"/>
  </sheetViews>
  <sheetFormatPr defaultColWidth="9.85546875" defaultRowHeight="11.25"/>
  <cols>
    <col min="1" max="1" width="2.28515625" style="91" customWidth="1"/>
    <col min="2" max="2" width="52" style="91" customWidth="1"/>
    <col min="3" max="16384" width="9.85546875" style="91"/>
  </cols>
  <sheetData>
    <row r="1" spans="1:13">
      <c r="A1" s="98" t="s">
        <v>663</v>
      </c>
      <c r="B1" s="98"/>
      <c r="C1" s="143" t="s">
        <v>947</v>
      </c>
      <c r="D1" s="143"/>
      <c r="E1" s="143"/>
      <c r="F1" s="143"/>
      <c r="G1" s="143"/>
      <c r="H1" s="143"/>
      <c r="I1" s="143"/>
      <c r="J1" s="143"/>
      <c r="K1" s="143"/>
      <c r="L1" s="143"/>
      <c r="M1" s="143"/>
    </row>
    <row r="2" spans="1:13">
      <c r="A2" s="97" t="s">
        <v>661</v>
      </c>
      <c r="B2" s="97"/>
      <c r="C2" s="96">
        <v>2020</v>
      </c>
      <c r="D2" s="96">
        <v>2025</v>
      </c>
      <c r="E2" s="96">
        <v>2030</v>
      </c>
      <c r="F2" s="96">
        <v>2040</v>
      </c>
      <c r="G2" s="96">
        <v>2050</v>
      </c>
      <c r="H2" s="96">
        <v>2025</v>
      </c>
      <c r="I2" s="96">
        <v>2025</v>
      </c>
      <c r="J2" s="96">
        <v>2050</v>
      </c>
      <c r="K2" s="96">
        <v>2050</v>
      </c>
      <c r="L2" s="96" t="s">
        <v>660</v>
      </c>
      <c r="M2" s="96" t="s">
        <v>660</v>
      </c>
    </row>
    <row r="3" spans="1:13">
      <c r="A3" s="97" t="s">
        <v>659</v>
      </c>
      <c r="B3" s="97"/>
      <c r="C3" s="96" t="s">
        <v>658</v>
      </c>
      <c r="D3" s="96" t="s">
        <v>658</v>
      </c>
      <c r="E3" s="96" t="s">
        <v>658</v>
      </c>
      <c r="F3" s="96" t="s">
        <v>658</v>
      </c>
      <c r="G3" s="96" t="s">
        <v>658</v>
      </c>
      <c r="H3" s="96" t="s">
        <v>657</v>
      </c>
      <c r="I3" s="96" t="s">
        <v>656</v>
      </c>
      <c r="J3" s="96" t="s">
        <v>657</v>
      </c>
      <c r="K3" s="96" t="s">
        <v>656</v>
      </c>
      <c r="L3" s="96" t="s">
        <v>655</v>
      </c>
      <c r="M3" s="96" t="s">
        <v>654</v>
      </c>
    </row>
    <row r="4" spans="1:13">
      <c r="A4" s="97" t="s">
        <v>653</v>
      </c>
      <c r="B4" s="97" t="s">
        <v>652</v>
      </c>
      <c r="C4" s="96"/>
      <c r="D4" s="96"/>
      <c r="E4" s="96"/>
      <c r="F4" s="96"/>
      <c r="G4" s="96"/>
      <c r="H4" s="96"/>
      <c r="I4" s="96"/>
      <c r="J4" s="96"/>
      <c r="K4" s="96"/>
      <c r="L4" s="96"/>
      <c r="M4" s="96"/>
    </row>
    <row r="5" spans="1:13">
      <c r="A5" s="92" t="s">
        <v>651</v>
      </c>
      <c r="C5" s="93"/>
      <c r="D5" s="93"/>
      <c r="E5" s="93"/>
      <c r="F5" s="93"/>
      <c r="G5" s="93"/>
      <c r="H5" s="93"/>
      <c r="I5" s="93"/>
      <c r="J5" s="93"/>
      <c r="K5" s="93"/>
      <c r="L5" s="93"/>
      <c r="M5" s="93"/>
    </row>
    <row r="6" spans="1:13">
      <c r="A6" s="92"/>
      <c r="B6" s="91" t="s">
        <v>718</v>
      </c>
      <c r="C6" s="93">
        <v>11.42</v>
      </c>
      <c r="D6" s="93">
        <v>11.37</v>
      </c>
      <c r="E6" s="93">
        <v>11.33</v>
      </c>
      <c r="F6" s="93">
        <v>11.24</v>
      </c>
      <c r="G6" s="93">
        <v>11.2</v>
      </c>
      <c r="H6" s="93">
        <v>19.28</v>
      </c>
      <c r="I6" s="93">
        <v>4.28</v>
      </c>
      <c r="J6" s="93">
        <v>19.28</v>
      </c>
      <c r="K6" s="93">
        <v>4.28</v>
      </c>
      <c r="L6" s="93" t="s">
        <v>717</v>
      </c>
      <c r="M6" s="93" t="s">
        <v>716</v>
      </c>
    </row>
    <row r="7" spans="1:13">
      <c r="A7" s="95"/>
      <c r="B7" s="95" t="s">
        <v>650</v>
      </c>
      <c r="C7" s="94">
        <v>4.6027319999999996</v>
      </c>
      <c r="D7" s="94">
        <v>4.6718950000000001</v>
      </c>
      <c r="E7" s="94">
        <v>4.7404400000000004</v>
      </c>
      <c r="F7" s="94">
        <v>4.8757060000000001</v>
      </c>
      <c r="G7" s="94">
        <v>4.9424429999999999</v>
      </c>
      <c r="H7" s="94">
        <v>5.3085300000000002</v>
      </c>
      <c r="I7" s="94">
        <v>4.0590229999999998</v>
      </c>
      <c r="J7" s="94">
        <v>5.7553099999999997</v>
      </c>
      <c r="K7" s="94">
        <v>4.3155270000000003</v>
      </c>
      <c r="L7" s="93" t="s">
        <v>715</v>
      </c>
      <c r="M7" s="93"/>
    </row>
    <row r="8" spans="1:13">
      <c r="A8" s="95"/>
      <c r="B8" s="95" t="s">
        <v>648</v>
      </c>
      <c r="C8" s="94">
        <v>4.1206E-2</v>
      </c>
      <c r="D8" s="94">
        <v>4.1375000000000002E-2</v>
      </c>
      <c r="E8" s="94">
        <v>4.1537999999999999E-2</v>
      </c>
      <c r="F8" s="94">
        <v>4.1846000000000001E-2</v>
      </c>
      <c r="G8" s="94">
        <v>4.1992000000000002E-2</v>
      </c>
      <c r="H8" s="94">
        <v>1.6473000000000002E-2</v>
      </c>
      <c r="I8" s="94">
        <v>7.4229000000000003E-2</v>
      </c>
      <c r="J8" s="94">
        <v>1.6473000000000002E-2</v>
      </c>
      <c r="K8" s="94">
        <v>7.4229000000000003E-2</v>
      </c>
      <c r="L8" s="93" t="s">
        <v>604</v>
      </c>
      <c r="M8" s="93" t="s">
        <v>714</v>
      </c>
    </row>
    <row r="9" spans="1:13">
      <c r="A9" s="95"/>
      <c r="B9" s="95" t="s">
        <v>647</v>
      </c>
      <c r="C9" s="94">
        <v>0.02</v>
      </c>
      <c r="D9" s="94">
        <v>0.02</v>
      </c>
      <c r="E9" s="94">
        <v>0.02</v>
      </c>
      <c r="F9" s="94">
        <v>0.02</v>
      </c>
      <c r="G9" s="94">
        <v>0.02</v>
      </c>
      <c r="H9" s="94">
        <v>0.01</v>
      </c>
      <c r="I9" s="94">
        <v>0.03</v>
      </c>
      <c r="J9" s="94">
        <v>0.01</v>
      </c>
      <c r="K9" s="94">
        <v>0.03</v>
      </c>
      <c r="L9" s="93"/>
      <c r="M9" s="93" t="s">
        <v>710</v>
      </c>
    </row>
    <row r="10" spans="1:13">
      <c r="A10" s="92"/>
      <c r="B10" s="91" t="s">
        <v>713</v>
      </c>
      <c r="C10" s="93">
        <v>2</v>
      </c>
      <c r="D10" s="93">
        <v>2</v>
      </c>
      <c r="E10" s="93">
        <v>2</v>
      </c>
      <c r="F10" s="93">
        <v>2</v>
      </c>
      <c r="G10" s="93">
        <v>2</v>
      </c>
      <c r="H10" s="93">
        <v>1</v>
      </c>
      <c r="I10" s="93">
        <v>4</v>
      </c>
      <c r="J10" s="93">
        <v>1</v>
      </c>
      <c r="K10" s="93">
        <v>4</v>
      </c>
      <c r="L10" s="93"/>
      <c r="M10" s="93" t="s">
        <v>710</v>
      </c>
    </row>
    <row r="11" spans="1:13">
      <c r="A11" s="92"/>
      <c r="B11" s="91" t="s">
        <v>645</v>
      </c>
      <c r="C11" s="93">
        <v>25</v>
      </c>
      <c r="D11" s="93">
        <v>25</v>
      </c>
      <c r="E11" s="93">
        <v>30</v>
      </c>
      <c r="F11" s="93">
        <v>30</v>
      </c>
      <c r="G11" s="93">
        <v>30</v>
      </c>
      <c r="H11" s="93">
        <v>25</v>
      </c>
      <c r="I11" s="93">
        <v>30</v>
      </c>
      <c r="J11" s="93">
        <v>25</v>
      </c>
      <c r="K11" s="93">
        <v>35</v>
      </c>
      <c r="L11" s="93"/>
      <c r="M11" s="93" t="s">
        <v>710</v>
      </c>
    </row>
    <row r="12" spans="1:13">
      <c r="A12" s="92"/>
      <c r="B12" s="91" t="s">
        <v>642</v>
      </c>
      <c r="C12" s="93">
        <v>4.5</v>
      </c>
      <c r="D12" s="93">
        <v>4.5</v>
      </c>
      <c r="E12" s="93">
        <v>4</v>
      </c>
      <c r="F12" s="93">
        <v>4</v>
      </c>
      <c r="G12" s="93">
        <v>4</v>
      </c>
      <c r="H12" s="93">
        <v>4</v>
      </c>
      <c r="I12" s="93">
        <v>5</v>
      </c>
      <c r="J12" s="93">
        <v>3</v>
      </c>
      <c r="K12" s="93">
        <v>5</v>
      </c>
      <c r="L12" s="93"/>
      <c r="M12" s="93" t="s">
        <v>710</v>
      </c>
    </row>
    <row r="13" spans="1:13">
      <c r="A13" s="92"/>
      <c r="B13" s="91" t="s">
        <v>712</v>
      </c>
      <c r="C13" s="93">
        <v>5</v>
      </c>
      <c r="D13" s="93">
        <v>5</v>
      </c>
      <c r="E13" s="93">
        <v>5</v>
      </c>
      <c r="F13" s="93">
        <v>5</v>
      </c>
      <c r="G13" s="93">
        <v>5</v>
      </c>
      <c r="H13" s="93">
        <v>3</v>
      </c>
      <c r="I13" s="93">
        <v>7</v>
      </c>
      <c r="J13" s="93">
        <v>3</v>
      </c>
      <c r="K13" s="93">
        <v>7</v>
      </c>
      <c r="L13" s="93" t="s">
        <v>711</v>
      </c>
      <c r="M13" s="93" t="s">
        <v>710</v>
      </c>
    </row>
    <row r="14" spans="1:13">
      <c r="A14" s="92" t="s">
        <v>639</v>
      </c>
      <c r="C14" s="93"/>
      <c r="D14" s="93"/>
      <c r="E14" s="93"/>
      <c r="F14" s="93"/>
      <c r="G14" s="93"/>
      <c r="H14" s="93"/>
      <c r="I14" s="93"/>
      <c r="J14" s="93"/>
      <c r="K14" s="93"/>
      <c r="L14" s="93"/>
      <c r="M14" s="93"/>
    </row>
    <row r="15" spans="1:13">
      <c r="A15" s="95"/>
      <c r="B15" s="95" t="s">
        <v>638</v>
      </c>
      <c r="C15" s="94"/>
      <c r="D15" s="94"/>
      <c r="E15" s="94"/>
      <c r="F15" s="94"/>
      <c r="G15" s="94"/>
      <c r="H15" s="94"/>
      <c r="I15" s="94"/>
      <c r="J15" s="94"/>
      <c r="K15" s="94"/>
      <c r="L15" s="93" t="s">
        <v>709</v>
      </c>
      <c r="M15" s="93"/>
    </row>
    <row r="16" spans="1:13">
      <c r="A16" s="95"/>
      <c r="B16" s="95" t="s">
        <v>637</v>
      </c>
      <c r="C16" s="94"/>
      <c r="D16" s="94"/>
      <c r="E16" s="94"/>
      <c r="F16" s="94"/>
      <c r="G16" s="94"/>
      <c r="H16" s="94"/>
      <c r="I16" s="94"/>
      <c r="J16" s="94"/>
      <c r="K16" s="94"/>
      <c r="L16" s="93" t="s">
        <v>709</v>
      </c>
      <c r="M16" s="93"/>
    </row>
    <row r="17" spans="1:13">
      <c r="A17" s="95"/>
      <c r="B17" s="95" t="s">
        <v>636</v>
      </c>
      <c r="C17" s="94">
        <v>0.2</v>
      </c>
      <c r="D17" s="94">
        <v>0.2</v>
      </c>
      <c r="E17" s="94">
        <v>0.2</v>
      </c>
      <c r="F17" s="94">
        <v>0.2</v>
      </c>
      <c r="G17" s="94">
        <v>0.2</v>
      </c>
      <c r="H17" s="94">
        <v>0.2</v>
      </c>
      <c r="I17" s="94">
        <v>0.2</v>
      </c>
      <c r="J17" s="94">
        <v>0.2</v>
      </c>
      <c r="K17" s="94">
        <v>0.2</v>
      </c>
      <c r="L17" s="93" t="s">
        <v>709</v>
      </c>
      <c r="M17" s="93" t="s">
        <v>708</v>
      </c>
    </row>
    <row r="18" spans="1:13">
      <c r="A18" s="92"/>
      <c r="B18" s="91" t="s">
        <v>634</v>
      </c>
      <c r="C18" s="93"/>
      <c r="D18" s="93"/>
      <c r="E18" s="93"/>
      <c r="F18" s="93"/>
      <c r="G18" s="93"/>
      <c r="H18" s="93"/>
      <c r="I18" s="93"/>
      <c r="J18" s="93"/>
      <c r="K18" s="93"/>
      <c r="L18" s="93"/>
      <c r="M18" s="93"/>
    </row>
    <row r="19" spans="1:13">
      <c r="A19" s="92"/>
      <c r="B19" s="91" t="s">
        <v>633</v>
      </c>
      <c r="C19" s="93">
        <v>2</v>
      </c>
      <c r="D19" s="93">
        <v>2</v>
      </c>
      <c r="E19" s="93">
        <v>2</v>
      </c>
      <c r="F19" s="93">
        <v>2</v>
      </c>
      <c r="G19" s="93">
        <v>2</v>
      </c>
      <c r="H19" s="93">
        <v>2</v>
      </c>
      <c r="I19" s="93">
        <v>2</v>
      </c>
      <c r="J19" s="93">
        <v>2</v>
      </c>
      <c r="K19" s="93">
        <v>2</v>
      </c>
      <c r="L19" s="93"/>
      <c r="M19" s="93" t="s">
        <v>707</v>
      </c>
    </row>
    <row r="20" spans="1:13">
      <c r="A20" s="92" t="s">
        <v>632</v>
      </c>
      <c r="C20" s="93"/>
      <c r="D20" s="93"/>
      <c r="E20" s="93"/>
      <c r="F20" s="93"/>
      <c r="G20" s="93"/>
      <c r="H20" s="93"/>
      <c r="I20" s="93"/>
      <c r="J20" s="93"/>
      <c r="K20" s="93"/>
      <c r="L20" s="93"/>
      <c r="M20" s="93"/>
    </row>
    <row r="21" spans="1:13">
      <c r="A21" s="95"/>
      <c r="B21" s="95" t="s">
        <v>706</v>
      </c>
      <c r="C21" s="94"/>
      <c r="D21" s="94"/>
      <c r="E21" s="94"/>
      <c r="F21" s="94"/>
      <c r="G21" s="94"/>
      <c r="H21" s="94"/>
      <c r="I21" s="94"/>
      <c r="J21" s="94"/>
      <c r="K21" s="94"/>
      <c r="L21" s="93"/>
      <c r="M21" s="93"/>
    </row>
    <row r="22" spans="1:13">
      <c r="A22" s="92"/>
      <c r="B22" s="91" t="s">
        <v>630</v>
      </c>
      <c r="C22" s="93"/>
      <c r="D22" s="93"/>
      <c r="E22" s="93"/>
      <c r="F22" s="93"/>
      <c r="G22" s="93"/>
      <c r="H22" s="93"/>
      <c r="I22" s="93"/>
      <c r="J22" s="93"/>
      <c r="K22" s="93"/>
      <c r="L22" s="93"/>
      <c r="M22" s="93"/>
    </row>
    <row r="23" spans="1:13">
      <c r="A23" s="92"/>
      <c r="B23" s="91" t="s">
        <v>629</v>
      </c>
      <c r="C23" s="93"/>
      <c r="D23" s="93"/>
      <c r="E23" s="93"/>
      <c r="F23" s="93"/>
      <c r="G23" s="93"/>
      <c r="H23" s="93"/>
      <c r="I23" s="93"/>
      <c r="J23" s="93"/>
      <c r="K23" s="93"/>
      <c r="L23" s="93"/>
      <c r="M23" s="93"/>
    </row>
    <row r="24" spans="1:13">
      <c r="A24" s="92"/>
      <c r="B24" s="91" t="s">
        <v>628</v>
      </c>
      <c r="C24" s="93"/>
      <c r="D24" s="93"/>
      <c r="E24" s="93"/>
      <c r="F24" s="93"/>
      <c r="G24" s="93"/>
      <c r="H24" s="93"/>
      <c r="I24" s="93"/>
      <c r="J24" s="93"/>
      <c r="K24" s="93"/>
      <c r="L24" s="93"/>
      <c r="M24" s="93"/>
    </row>
    <row r="25" spans="1:13">
      <c r="A25" s="92"/>
      <c r="B25" s="91" t="s">
        <v>705</v>
      </c>
      <c r="C25" s="93"/>
      <c r="D25" s="93"/>
      <c r="E25" s="93"/>
      <c r="F25" s="93"/>
      <c r="G25" s="93"/>
      <c r="H25" s="93"/>
      <c r="I25" s="93"/>
      <c r="J25" s="93"/>
      <c r="K25" s="93"/>
      <c r="L25" s="93"/>
      <c r="M25" s="93"/>
    </row>
    <row r="26" spans="1:13">
      <c r="A26" s="92" t="s">
        <v>627</v>
      </c>
      <c r="C26" s="93"/>
      <c r="D26" s="93"/>
      <c r="E26" s="93"/>
      <c r="F26" s="93"/>
      <c r="G26" s="93"/>
      <c r="H26" s="93"/>
      <c r="I26" s="93"/>
      <c r="J26" s="93"/>
      <c r="K26" s="93"/>
      <c r="L26" s="93"/>
      <c r="M26" s="93"/>
    </row>
    <row r="27" spans="1:13">
      <c r="A27" s="92"/>
      <c r="B27" s="91" t="s">
        <v>626</v>
      </c>
      <c r="C27" s="93">
        <v>2.71</v>
      </c>
      <c r="D27" s="93">
        <v>2.65</v>
      </c>
      <c r="E27" s="93">
        <v>2.5</v>
      </c>
      <c r="F27" s="93">
        <v>2.44</v>
      </c>
      <c r="G27" s="93">
        <v>2.38</v>
      </c>
      <c r="H27" s="93">
        <v>1.63</v>
      </c>
      <c r="I27" s="93">
        <v>4.0599999999999996</v>
      </c>
      <c r="J27" s="93">
        <v>1.52</v>
      </c>
      <c r="K27" s="93">
        <v>3.76</v>
      </c>
      <c r="L27" s="93" t="s">
        <v>704</v>
      </c>
      <c r="M27" s="93" t="s">
        <v>703</v>
      </c>
    </row>
    <row r="28" spans="1:13">
      <c r="A28" s="92"/>
      <c r="B28" s="91" t="s">
        <v>623</v>
      </c>
      <c r="C28" s="93">
        <v>1.54</v>
      </c>
      <c r="D28" s="93">
        <v>1.49</v>
      </c>
      <c r="E28" s="93">
        <v>1.45</v>
      </c>
      <c r="F28" s="93">
        <v>1.4</v>
      </c>
      <c r="G28" s="93">
        <v>1.36</v>
      </c>
      <c r="H28" s="93">
        <v>0.86</v>
      </c>
      <c r="I28" s="93">
        <v>2.31</v>
      </c>
      <c r="J28" s="93">
        <v>0.78</v>
      </c>
      <c r="K28" s="93">
        <v>2.1</v>
      </c>
      <c r="L28" s="93"/>
      <c r="M28" s="93" t="s">
        <v>700</v>
      </c>
    </row>
    <row r="29" spans="1:13">
      <c r="A29" s="92"/>
      <c r="B29" s="91" t="s">
        <v>702</v>
      </c>
      <c r="C29" s="93">
        <v>0.67</v>
      </c>
      <c r="D29" s="93">
        <v>0.67</v>
      </c>
      <c r="E29" s="93">
        <v>0.56999999999999995</v>
      </c>
      <c r="F29" s="93">
        <v>0.56999999999999995</v>
      </c>
      <c r="G29" s="93">
        <v>0.56999999999999995</v>
      </c>
      <c r="H29" s="93">
        <v>0.47</v>
      </c>
      <c r="I29" s="93">
        <v>0.95</v>
      </c>
      <c r="J29" s="93">
        <v>0.47</v>
      </c>
      <c r="K29" s="93">
        <v>0.93</v>
      </c>
      <c r="L29" s="93" t="s">
        <v>701</v>
      </c>
      <c r="M29" s="93"/>
    </row>
    <row r="30" spans="1:13">
      <c r="A30" s="92"/>
      <c r="B30" s="91" t="s">
        <v>622</v>
      </c>
      <c r="C30" s="93">
        <v>0.51</v>
      </c>
      <c r="D30" s="93">
        <v>0.5</v>
      </c>
      <c r="E30" s="93">
        <v>0.48</v>
      </c>
      <c r="F30" s="93">
        <v>0.47</v>
      </c>
      <c r="G30" s="93">
        <v>0.45</v>
      </c>
      <c r="H30" s="93">
        <v>0.3</v>
      </c>
      <c r="I30" s="93">
        <v>0.79</v>
      </c>
      <c r="J30" s="93">
        <v>0.27</v>
      </c>
      <c r="K30" s="93">
        <v>0.72</v>
      </c>
      <c r="L30" s="93"/>
      <c r="M30" s="93" t="s">
        <v>700</v>
      </c>
    </row>
    <row r="31" spans="1:13">
      <c r="A31" s="92"/>
      <c r="B31" s="91" t="s">
        <v>619</v>
      </c>
      <c r="C31" s="93">
        <v>5.7</v>
      </c>
      <c r="D31" s="93">
        <v>5.71</v>
      </c>
      <c r="E31" s="93">
        <v>6.13</v>
      </c>
      <c r="F31" s="93">
        <v>6.25</v>
      </c>
      <c r="G31" s="93">
        <v>5.86</v>
      </c>
      <c r="H31" s="93">
        <v>5.09</v>
      </c>
      <c r="I31" s="93">
        <v>6.09</v>
      </c>
      <c r="J31" s="93">
        <v>5.75</v>
      </c>
      <c r="K31" s="93">
        <v>6.64</v>
      </c>
      <c r="L31" s="93" t="s">
        <v>699</v>
      </c>
      <c r="M31" s="93" t="s">
        <v>698</v>
      </c>
    </row>
    <row r="32" spans="1:13">
      <c r="A32" s="92"/>
      <c r="B32" s="91" t="s">
        <v>618</v>
      </c>
      <c r="C32" s="93">
        <v>0</v>
      </c>
      <c r="D32" s="93">
        <v>0</v>
      </c>
      <c r="E32" s="93">
        <v>0</v>
      </c>
      <c r="F32" s="93">
        <v>0</v>
      </c>
      <c r="G32" s="93">
        <v>0</v>
      </c>
      <c r="H32" s="93">
        <v>0</v>
      </c>
      <c r="I32" s="93">
        <v>0</v>
      </c>
      <c r="J32" s="93">
        <v>0</v>
      </c>
      <c r="K32" s="93">
        <v>0</v>
      </c>
      <c r="L32" s="93" t="s">
        <v>697</v>
      </c>
      <c r="M32" s="93"/>
    </row>
    <row r="33" spans="1:13">
      <c r="A33" s="92"/>
      <c r="B33" s="91" t="s">
        <v>616</v>
      </c>
      <c r="C33" s="93">
        <v>5.7</v>
      </c>
      <c r="D33" s="93">
        <v>5.71</v>
      </c>
      <c r="E33" s="93">
        <v>6.13</v>
      </c>
      <c r="F33" s="93">
        <v>6.25</v>
      </c>
      <c r="G33" s="93">
        <v>5.86</v>
      </c>
      <c r="H33" s="93">
        <v>5.09</v>
      </c>
      <c r="I33" s="93">
        <v>6.09</v>
      </c>
      <c r="J33" s="93">
        <v>5.75</v>
      </c>
      <c r="K33" s="93">
        <v>6.64</v>
      </c>
      <c r="L33" s="93" t="s">
        <v>635</v>
      </c>
      <c r="M33" s="93"/>
    </row>
    <row r="34" spans="1:13">
      <c r="A34" s="92"/>
      <c r="B34" s="91" t="s">
        <v>615</v>
      </c>
      <c r="C34" s="93">
        <v>22600</v>
      </c>
      <c r="D34" s="93">
        <v>21900</v>
      </c>
      <c r="E34" s="93">
        <v>21300</v>
      </c>
      <c r="F34" s="93">
        <v>20600</v>
      </c>
      <c r="G34" s="93">
        <v>19900</v>
      </c>
      <c r="H34" s="93">
        <v>21900</v>
      </c>
      <c r="I34" s="93">
        <v>21900</v>
      </c>
      <c r="J34" s="93">
        <v>19900</v>
      </c>
      <c r="K34" s="93">
        <v>19900</v>
      </c>
      <c r="L34" s="93" t="s">
        <v>696</v>
      </c>
      <c r="M34" s="93" t="s">
        <v>695</v>
      </c>
    </row>
    <row r="35" spans="1:13">
      <c r="A35" s="92" t="s">
        <v>614</v>
      </c>
      <c r="C35" s="93"/>
      <c r="D35" s="93"/>
      <c r="E35" s="93"/>
      <c r="F35" s="93"/>
      <c r="G35" s="93"/>
      <c r="H35" s="93"/>
      <c r="I35" s="93"/>
      <c r="J35" s="93"/>
      <c r="K35" s="93"/>
      <c r="L35" s="93"/>
      <c r="M35" s="93"/>
    </row>
    <row r="36" spans="1:13">
      <c r="A36" s="92"/>
      <c r="B36" s="91" t="s">
        <v>694</v>
      </c>
      <c r="C36" s="93">
        <v>4</v>
      </c>
      <c r="D36" s="93">
        <v>4</v>
      </c>
      <c r="E36" s="93">
        <v>4</v>
      </c>
      <c r="F36" s="93">
        <v>4</v>
      </c>
      <c r="G36" s="93">
        <v>4</v>
      </c>
      <c r="H36" s="93">
        <v>3</v>
      </c>
      <c r="I36" s="93">
        <v>2</v>
      </c>
      <c r="J36" s="93">
        <v>3</v>
      </c>
      <c r="K36" s="93">
        <v>2</v>
      </c>
      <c r="L36" s="93" t="s">
        <v>602</v>
      </c>
      <c r="M36" s="93" t="s">
        <v>685</v>
      </c>
    </row>
    <row r="37" spans="1:13">
      <c r="A37" s="92"/>
      <c r="B37" s="91" t="s">
        <v>693</v>
      </c>
      <c r="C37" s="93">
        <v>2</v>
      </c>
      <c r="D37" s="93">
        <v>2</v>
      </c>
      <c r="E37" s="93">
        <v>2</v>
      </c>
      <c r="F37" s="93">
        <v>2</v>
      </c>
      <c r="G37" s="93">
        <v>2</v>
      </c>
      <c r="H37" s="93">
        <v>3</v>
      </c>
      <c r="I37" s="93">
        <v>1</v>
      </c>
      <c r="J37" s="93">
        <v>3</v>
      </c>
      <c r="K37" s="93">
        <v>1</v>
      </c>
      <c r="L37" s="93" t="s">
        <v>692</v>
      </c>
      <c r="M37" s="93" t="s">
        <v>685</v>
      </c>
    </row>
    <row r="38" spans="1:13">
      <c r="A38" s="95"/>
      <c r="B38" s="95" t="s">
        <v>691</v>
      </c>
      <c r="C38" s="94">
        <v>5.68</v>
      </c>
      <c r="D38" s="94">
        <v>5.7913730000000001</v>
      </c>
      <c r="E38" s="94">
        <v>5.9027450000000004</v>
      </c>
      <c r="F38" s="94">
        <v>6.1254900000000001</v>
      </c>
      <c r="G38" s="94">
        <v>6.2368629999999996</v>
      </c>
      <c r="H38" s="94">
        <v>5.7913730000000001</v>
      </c>
      <c r="I38" s="94">
        <v>5.7913730000000001</v>
      </c>
      <c r="J38" s="94">
        <v>6.2368629999999996</v>
      </c>
      <c r="K38" s="94">
        <v>6.2368629999999996</v>
      </c>
      <c r="L38" s="93" t="s">
        <v>690</v>
      </c>
      <c r="M38" s="93"/>
    </row>
    <row r="39" spans="1:13">
      <c r="A39" s="92"/>
      <c r="B39" s="91" t="s">
        <v>689</v>
      </c>
      <c r="C39" s="93">
        <v>2.0099999999999998</v>
      </c>
      <c r="D39" s="93">
        <v>1.96</v>
      </c>
      <c r="E39" s="93">
        <v>1.92</v>
      </c>
      <c r="F39" s="93">
        <v>1.84</v>
      </c>
      <c r="G39" s="93">
        <v>1.8</v>
      </c>
      <c r="H39" s="93">
        <v>3.31</v>
      </c>
      <c r="I39" s="93">
        <v>0.74</v>
      </c>
      <c r="J39" s="93">
        <v>3.03</v>
      </c>
      <c r="K39" s="93">
        <v>0.67</v>
      </c>
      <c r="L39" s="93" t="s">
        <v>598</v>
      </c>
      <c r="M39" s="93" t="s">
        <v>685</v>
      </c>
    </row>
    <row r="40" spans="1:13">
      <c r="A40" s="92"/>
      <c r="B40" s="91" t="s">
        <v>688</v>
      </c>
      <c r="C40" s="93">
        <v>9.41</v>
      </c>
      <c r="D40" s="93">
        <v>9.41</v>
      </c>
      <c r="E40" s="93">
        <v>9.41</v>
      </c>
      <c r="F40" s="93">
        <v>9.41</v>
      </c>
      <c r="G40" s="93">
        <v>9.41</v>
      </c>
      <c r="H40" s="93">
        <v>15.88</v>
      </c>
      <c r="I40" s="93">
        <v>3.53</v>
      </c>
      <c r="J40" s="93">
        <v>15.88</v>
      </c>
      <c r="K40" s="93">
        <v>3.53</v>
      </c>
      <c r="L40" s="93" t="s">
        <v>687</v>
      </c>
      <c r="M40" s="93" t="s">
        <v>685</v>
      </c>
    </row>
    <row r="41" spans="1:13">
      <c r="A41" s="92"/>
      <c r="B41" s="91" t="s">
        <v>686</v>
      </c>
      <c r="C41" s="93">
        <v>1200</v>
      </c>
      <c r="D41" s="93">
        <v>1200</v>
      </c>
      <c r="E41" s="93">
        <v>1200</v>
      </c>
      <c r="F41" s="93">
        <v>1200</v>
      </c>
      <c r="G41" s="93">
        <v>1200</v>
      </c>
      <c r="H41" s="93">
        <v>1200</v>
      </c>
      <c r="I41" s="93">
        <v>1200</v>
      </c>
      <c r="J41" s="93">
        <v>1200</v>
      </c>
      <c r="K41" s="93">
        <v>1200</v>
      </c>
      <c r="L41" s="93"/>
      <c r="M41" s="93" t="s">
        <v>685</v>
      </c>
    </row>
    <row r="42" spans="1:13">
      <c r="A42" s="92"/>
    </row>
    <row r="43" spans="1:13">
      <c r="A43" s="92"/>
    </row>
    <row r="44" spans="1:13">
      <c r="A44" s="92" t="s">
        <v>596</v>
      </c>
    </row>
    <row r="45" spans="1:13">
      <c r="A45" s="92"/>
      <c r="B45" s="91" t="s">
        <v>946</v>
      </c>
    </row>
    <row r="46" spans="1:13">
      <c r="A46" s="92"/>
      <c r="B46" s="91" t="s">
        <v>683</v>
      </c>
    </row>
    <row r="47" spans="1:13">
      <c r="A47" s="92"/>
      <c r="B47" s="91" t="s">
        <v>682</v>
      </c>
    </row>
    <row r="48" spans="1:13">
      <c r="A48" s="92"/>
      <c r="B48" s="91" t="s">
        <v>681</v>
      </c>
    </row>
    <row r="49" spans="1:2">
      <c r="A49" s="92"/>
      <c r="B49" s="91" t="s">
        <v>680</v>
      </c>
    </row>
    <row r="50" spans="1:2">
      <c r="A50" s="92"/>
      <c r="B50" s="91" t="s">
        <v>679</v>
      </c>
    </row>
    <row r="51" spans="1:2">
      <c r="A51" s="92"/>
      <c r="B51" s="91" t="s">
        <v>678</v>
      </c>
    </row>
    <row r="52" spans="1:2">
      <c r="A52" s="92"/>
      <c r="B52" s="91" t="s">
        <v>677</v>
      </c>
    </row>
    <row r="53" spans="1:2">
      <c r="A53" s="92"/>
      <c r="B53" s="91" t="s">
        <v>676</v>
      </c>
    </row>
    <row r="54" spans="1:2">
      <c r="A54" s="92"/>
      <c r="B54" s="91" t="s">
        <v>675</v>
      </c>
    </row>
    <row r="55" spans="1:2">
      <c r="A55" s="92"/>
      <c r="B55" s="91" t="s">
        <v>674</v>
      </c>
    </row>
    <row r="56" spans="1:2">
      <c r="A56" s="92"/>
      <c r="B56" s="91" t="s">
        <v>673</v>
      </c>
    </row>
    <row r="57" spans="1:2">
      <c r="A57" s="92"/>
      <c r="B57" s="91" t="s">
        <v>672</v>
      </c>
    </row>
    <row r="58" spans="1:2">
      <c r="A58" s="92"/>
      <c r="B58" s="91" t="s">
        <v>671</v>
      </c>
    </row>
    <row r="59" spans="1:2">
      <c r="A59" s="92"/>
      <c r="B59" s="91" t="s">
        <v>576</v>
      </c>
    </row>
    <row r="60" spans="1:2">
      <c r="A60" s="92"/>
      <c r="B60" s="91" t="s">
        <v>575</v>
      </c>
    </row>
    <row r="61" spans="1:2">
      <c r="A61" s="92"/>
    </row>
    <row r="62" spans="1:2">
      <c r="A62" s="92" t="s">
        <v>574</v>
      </c>
    </row>
    <row r="63" spans="1:2">
      <c r="A63" s="92"/>
      <c r="B63" s="91" t="s">
        <v>670</v>
      </c>
    </row>
    <row r="64" spans="1:2">
      <c r="A64" s="92"/>
      <c r="B64" s="91" t="s">
        <v>669</v>
      </c>
    </row>
    <row r="65" spans="1:2">
      <c r="A65" s="92"/>
      <c r="B65" s="91" t="s">
        <v>668</v>
      </c>
    </row>
    <row r="66" spans="1:2">
      <c r="A66" s="92"/>
      <c r="B66" s="91" t="s">
        <v>667</v>
      </c>
    </row>
    <row r="67" spans="1:2">
      <c r="A67" s="92"/>
      <c r="B67" s="91" t="s">
        <v>666</v>
      </c>
    </row>
    <row r="68" spans="1:2">
      <c r="A68" s="92"/>
      <c r="B68" s="91" t="s">
        <v>665</v>
      </c>
    </row>
    <row r="69" spans="1:2">
      <c r="A69" s="92"/>
      <c r="B69" s="91" t="s">
        <v>664</v>
      </c>
    </row>
    <row r="70" spans="1:2">
      <c r="A70" s="92"/>
    </row>
    <row r="71" spans="1:2">
      <c r="A71" s="92"/>
    </row>
    <row r="72" spans="1:2">
      <c r="A72" s="92"/>
    </row>
    <row r="73" spans="1:2">
      <c r="A73" s="92"/>
    </row>
    <row r="74" spans="1:2">
      <c r="A74" s="92"/>
    </row>
    <row r="75" spans="1:2">
      <c r="A75" s="92"/>
    </row>
    <row r="76" spans="1:2">
      <c r="A76" s="92"/>
    </row>
    <row r="77" spans="1:2">
      <c r="A77" s="92"/>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3">
      <c r="A1" s="98" t="s">
        <v>663</v>
      </c>
      <c r="B1" s="98"/>
      <c r="C1" s="143" t="s">
        <v>903</v>
      </c>
      <c r="D1" s="143"/>
      <c r="E1" s="143"/>
      <c r="F1" s="143"/>
      <c r="G1" s="143"/>
      <c r="H1" s="143"/>
      <c r="I1" s="143"/>
      <c r="J1" s="143"/>
      <c r="K1" s="143"/>
      <c r="L1" s="143"/>
      <c r="M1" s="143"/>
    </row>
    <row r="2" spans="1:13">
      <c r="A2" s="97" t="s">
        <v>661</v>
      </c>
      <c r="B2" s="97"/>
      <c r="C2" s="96">
        <v>2020</v>
      </c>
      <c r="D2" s="96">
        <v>2025</v>
      </c>
      <c r="E2" s="96">
        <v>2030</v>
      </c>
      <c r="F2" s="96">
        <v>2040</v>
      </c>
      <c r="G2" s="96">
        <v>2050</v>
      </c>
      <c r="H2" s="96">
        <v>2025</v>
      </c>
      <c r="I2" s="96">
        <v>2025</v>
      </c>
      <c r="J2" s="96">
        <v>2050</v>
      </c>
      <c r="K2" s="96">
        <v>2050</v>
      </c>
      <c r="L2" s="96" t="s">
        <v>660</v>
      </c>
      <c r="M2" s="96" t="s">
        <v>660</v>
      </c>
    </row>
    <row r="3" spans="1:13">
      <c r="A3" s="97" t="s">
        <v>659</v>
      </c>
      <c r="B3" s="97"/>
      <c r="C3" s="96" t="s">
        <v>658</v>
      </c>
      <c r="D3" s="96" t="s">
        <v>658</v>
      </c>
      <c r="E3" s="96" t="s">
        <v>658</v>
      </c>
      <c r="F3" s="96" t="s">
        <v>658</v>
      </c>
      <c r="G3" s="96" t="s">
        <v>658</v>
      </c>
      <c r="H3" s="96" t="s">
        <v>657</v>
      </c>
      <c r="I3" s="96" t="s">
        <v>656</v>
      </c>
      <c r="J3" s="96" t="s">
        <v>657</v>
      </c>
      <c r="K3" s="96" t="s">
        <v>656</v>
      </c>
      <c r="L3" s="96" t="s">
        <v>655</v>
      </c>
      <c r="M3" s="96" t="s">
        <v>654</v>
      </c>
    </row>
    <row r="4" spans="1:13">
      <c r="A4" s="97" t="s">
        <v>653</v>
      </c>
      <c r="B4" s="97" t="s">
        <v>652</v>
      </c>
      <c r="C4" s="96"/>
      <c r="D4" s="96"/>
      <c r="E4" s="96"/>
      <c r="F4" s="96"/>
      <c r="G4" s="96"/>
      <c r="H4" s="96"/>
      <c r="I4" s="96"/>
      <c r="J4" s="96"/>
      <c r="K4" s="96"/>
      <c r="L4" s="96"/>
      <c r="M4" s="96"/>
    </row>
    <row r="5" spans="1:13">
      <c r="A5" s="92" t="s">
        <v>651</v>
      </c>
      <c r="C5" s="93"/>
      <c r="D5" s="93"/>
      <c r="E5" s="93"/>
      <c r="F5" s="93"/>
      <c r="G5" s="93"/>
      <c r="H5" s="93"/>
      <c r="I5" s="93"/>
      <c r="J5" s="93"/>
      <c r="K5" s="93"/>
      <c r="L5" s="93"/>
      <c r="M5" s="93"/>
    </row>
    <row r="6" spans="1:13">
      <c r="A6" s="92"/>
      <c r="B6" s="91" t="s">
        <v>718</v>
      </c>
      <c r="C6" s="93">
        <v>10</v>
      </c>
      <c r="D6" s="93">
        <v>10</v>
      </c>
      <c r="E6" s="93">
        <v>10</v>
      </c>
      <c r="F6" s="93">
        <v>10</v>
      </c>
      <c r="G6" s="93">
        <v>10</v>
      </c>
      <c r="H6" s="93">
        <v>5</v>
      </c>
      <c r="I6" s="93">
        <v>20</v>
      </c>
      <c r="J6" s="93">
        <v>5</v>
      </c>
      <c r="K6" s="93">
        <v>20</v>
      </c>
      <c r="L6" s="93"/>
      <c r="M6" s="93"/>
    </row>
    <row r="7" spans="1:13">
      <c r="A7" s="95"/>
      <c r="B7" s="95" t="s">
        <v>650</v>
      </c>
      <c r="C7" s="94">
        <v>3.8</v>
      </c>
      <c r="D7" s="94">
        <v>3.8</v>
      </c>
      <c r="E7" s="94">
        <v>3.85</v>
      </c>
      <c r="F7" s="94">
        <v>3.9</v>
      </c>
      <c r="G7" s="94">
        <v>3.9</v>
      </c>
      <c r="H7" s="94">
        <v>3.6</v>
      </c>
      <c r="I7" s="94">
        <v>4</v>
      </c>
      <c r="J7" s="94">
        <v>3.6</v>
      </c>
      <c r="K7" s="94">
        <v>4.0999999999999996</v>
      </c>
      <c r="L7" s="93" t="s">
        <v>902</v>
      </c>
      <c r="M7" s="93" t="s">
        <v>891</v>
      </c>
    </row>
    <row r="8" spans="1:13">
      <c r="A8" s="95"/>
      <c r="B8" s="95" t="s">
        <v>749</v>
      </c>
      <c r="C8" s="94">
        <v>3.5</v>
      </c>
      <c r="D8" s="94">
        <v>3.5</v>
      </c>
      <c r="E8" s="94">
        <v>3.55</v>
      </c>
      <c r="F8" s="94">
        <v>3.6</v>
      </c>
      <c r="G8" s="94">
        <v>3.6</v>
      </c>
      <c r="H8" s="94">
        <v>3.3</v>
      </c>
      <c r="I8" s="94">
        <v>3.7</v>
      </c>
      <c r="J8" s="94">
        <v>3.3</v>
      </c>
      <c r="K8" s="94">
        <v>3.8</v>
      </c>
      <c r="L8" s="93" t="s">
        <v>901</v>
      </c>
      <c r="M8" s="93" t="s">
        <v>891</v>
      </c>
    </row>
    <row r="9" spans="1:13">
      <c r="A9" s="95"/>
      <c r="B9" s="95" t="s">
        <v>648</v>
      </c>
      <c r="C9" s="94">
        <v>0.01</v>
      </c>
      <c r="D9" s="94">
        <v>0.01</v>
      </c>
      <c r="E9" s="94">
        <v>0.01</v>
      </c>
      <c r="F9" s="94">
        <v>0.01</v>
      </c>
      <c r="G9" s="94">
        <v>0.01</v>
      </c>
      <c r="H9" s="94">
        <v>0.01</v>
      </c>
      <c r="I9" s="94">
        <v>0.01</v>
      </c>
      <c r="J9" s="94">
        <v>0.01</v>
      </c>
      <c r="K9" s="94">
        <v>0.01</v>
      </c>
      <c r="L9" s="93" t="s">
        <v>747</v>
      </c>
      <c r="M9" s="93" t="s">
        <v>891</v>
      </c>
    </row>
    <row r="10" spans="1:13">
      <c r="A10" s="95"/>
      <c r="B10" s="95" t="s">
        <v>647</v>
      </c>
      <c r="C10" s="94">
        <v>0</v>
      </c>
      <c r="D10" s="94">
        <v>0</v>
      </c>
      <c r="E10" s="94">
        <v>0</v>
      </c>
      <c r="F10" s="94">
        <v>0</v>
      </c>
      <c r="G10" s="94">
        <v>0</v>
      </c>
      <c r="H10" s="94">
        <v>0</v>
      </c>
      <c r="I10" s="94">
        <v>0.05</v>
      </c>
      <c r="J10" s="94">
        <v>0</v>
      </c>
      <c r="K10" s="94">
        <v>0.05</v>
      </c>
      <c r="L10" s="93"/>
      <c r="M10" s="93" t="s">
        <v>891</v>
      </c>
    </row>
    <row r="11" spans="1:13">
      <c r="A11" s="92"/>
      <c r="B11" s="91" t="s">
        <v>713</v>
      </c>
      <c r="C11" s="93">
        <v>1</v>
      </c>
      <c r="D11" s="93">
        <v>1</v>
      </c>
      <c r="E11" s="93">
        <v>1</v>
      </c>
      <c r="F11" s="93">
        <v>1</v>
      </c>
      <c r="G11" s="93">
        <v>1</v>
      </c>
      <c r="H11" s="93">
        <v>0.5</v>
      </c>
      <c r="I11" s="93">
        <v>2</v>
      </c>
      <c r="J11" s="93">
        <v>0.5</v>
      </c>
      <c r="K11" s="93">
        <v>2</v>
      </c>
      <c r="L11" s="93"/>
      <c r="M11" s="93" t="s">
        <v>891</v>
      </c>
    </row>
    <row r="12" spans="1:13">
      <c r="A12" s="92"/>
      <c r="B12" s="91" t="s">
        <v>645</v>
      </c>
      <c r="C12" s="93">
        <v>25</v>
      </c>
      <c r="D12" s="93">
        <v>25</v>
      </c>
      <c r="E12" s="93">
        <v>25</v>
      </c>
      <c r="F12" s="93">
        <v>25</v>
      </c>
      <c r="G12" s="93">
        <v>25</v>
      </c>
      <c r="H12" s="93">
        <v>15</v>
      </c>
      <c r="I12" s="93">
        <v>40</v>
      </c>
      <c r="J12" s="93">
        <v>15</v>
      </c>
      <c r="K12" s="93">
        <v>40</v>
      </c>
      <c r="L12" s="93"/>
      <c r="M12" s="93" t="s">
        <v>900</v>
      </c>
    </row>
    <row r="13" spans="1:13">
      <c r="A13" s="92"/>
      <c r="B13" s="91" t="s">
        <v>642</v>
      </c>
      <c r="C13" s="93">
        <v>0.7</v>
      </c>
      <c r="D13" s="93">
        <v>0.7</v>
      </c>
      <c r="E13" s="93">
        <v>0.6</v>
      </c>
      <c r="F13" s="93">
        <v>0.6</v>
      </c>
      <c r="G13" s="93">
        <v>0.6</v>
      </c>
      <c r="H13" s="93">
        <v>0.5</v>
      </c>
      <c r="I13" s="93">
        <v>1</v>
      </c>
      <c r="J13" s="93">
        <v>0.4</v>
      </c>
      <c r="K13" s="93">
        <v>1</v>
      </c>
      <c r="L13" s="93" t="s">
        <v>851</v>
      </c>
      <c r="M13" s="93" t="s">
        <v>895</v>
      </c>
    </row>
    <row r="14" spans="1:13">
      <c r="A14" s="92"/>
      <c r="B14" s="91" t="s">
        <v>712</v>
      </c>
      <c r="C14" s="93">
        <v>0.6</v>
      </c>
      <c r="D14" s="93">
        <v>0.6</v>
      </c>
      <c r="E14" s="93">
        <v>0.6</v>
      </c>
      <c r="F14" s="93">
        <v>0.6</v>
      </c>
      <c r="G14" s="93">
        <v>0.6</v>
      </c>
      <c r="H14" s="93">
        <v>0.4</v>
      </c>
      <c r="I14" s="93">
        <v>1</v>
      </c>
      <c r="J14" s="93">
        <v>0.4</v>
      </c>
      <c r="K14" s="93">
        <v>1</v>
      </c>
      <c r="L14" s="93" t="s">
        <v>600</v>
      </c>
      <c r="M14" s="93" t="s">
        <v>899</v>
      </c>
    </row>
    <row r="15" spans="1:13">
      <c r="A15" s="92" t="s">
        <v>639</v>
      </c>
      <c r="C15" s="93"/>
      <c r="D15" s="93"/>
      <c r="E15" s="93"/>
      <c r="F15" s="93"/>
      <c r="G15" s="93"/>
      <c r="H15" s="93"/>
      <c r="I15" s="93"/>
      <c r="J15" s="93"/>
      <c r="K15" s="93"/>
      <c r="L15" s="93"/>
      <c r="M15" s="93"/>
    </row>
    <row r="16" spans="1:13">
      <c r="A16" s="95"/>
      <c r="B16" s="95" t="s">
        <v>638</v>
      </c>
      <c r="C16" s="94">
        <v>0.05</v>
      </c>
      <c r="D16" s="94">
        <v>0.05</v>
      </c>
      <c r="E16" s="94">
        <v>0.05</v>
      </c>
      <c r="F16" s="94">
        <v>0.05</v>
      </c>
      <c r="G16" s="94">
        <v>0.05</v>
      </c>
      <c r="H16" s="94">
        <v>0.05</v>
      </c>
      <c r="I16" s="94">
        <v>1</v>
      </c>
      <c r="J16" s="94">
        <v>0.05</v>
      </c>
      <c r="K16" s="94">
        <v>1</v>
      </c>
      <c r="L16" s="93" t="s">
        <v>709</v>
      </c>
      <c r="M16" s="93" t="s">
        <v>897</v>
      </c>
    </row>
    <row r="17" spans="1:13">
      <c r="A17" s="95"/>
      <c r="B17" s="95" t="s">
        <v>637</v>
      </c>
      <c r="C17" s="94">
        <v>0.1</v>
      </c>
      <c r="D17" s="94">
        <v>0.1</v>
      </c>
      <c r="E17" s="94">
        <v>0.1</v>
      </c>
      <c r="F17" s="94">
        <v>0.1</v>
      </c>
      <c r="G17" s="94">
        <v>0.1</v>
      </c>
      <c r="H17" s="94">
        <v>0.1</v>
      </c>
      <c r="I17" s="94">
        <v>1</v>
      </c>
      <c r="J17" s="94">
        <v>0.1</v>
      </c>
      <c r="K17" s="94">
        <v>1</v>
      </c>
      <c r="L17" s="93" t="s">
        <v>709</v>
      </c>
      <c r="M17" s="93" t="s">
        <v>897</v>
      </c>
    </row>
    <row r="18" spans="1:13">
      <c r="A18" s="95"/>
      <c r="B18" s="95" t="s">
        <v>636</v>
      </c>
      <c r="C18" s="94">
        <v>0.25</v>
      </c>
      <c r="D18" s="94">
        <v>0.25</v>
      </c>
      <c r="E18" s="94">
        <v>0.25</v>
      </c>
      <c r="F18" s="94">
        <v>0.25</v>
      </c>
      <c r="G18" s="94">
        <v>0.25</v>
      </c>
      <c r="H18" s="94">
        <v>0.1</v>
      </c>
      <c r="I18" s="94">
        <v>0.5</v>
      </c>
      <c r="J18" s="94">
        <v>0.1</v>
      </c>
      <c r="K18" s="94">
        <v>0.5</v>
      </c>
      <c r="L18" s="93" t="s">
        <v>898</v>
      </c>
      <c r="M18" s="93" t="s">
        <v>897</v>
      </c>
    </row>
    <row r="19" spans="1:13">
      <c r="A19" s="92"/>
      <c r="B19" s="91" t="s">
        <v>634</v>
      </c>
      <c r="C19" s="93">
        <v>0.1</v>
      </c>
      <c r="D19" s="93">
        <v>0.1</v>
      </c>
      <c r="E19" s="93">
        <v>0.1</v>
      </c>
      <c r="F19" s="93">
        <v>0.1</v>
      </c>
      <c r="G19" s="93">
        <v>0.1</v>
      </c>
      <c r="H19" s="93">
        <v>0.1</v>
      </c>
      <c r="I19" s="93">
        <v>0.2</v>
      </c>
      <c r="J19" s="93">
        <v>0.1</v>
      </c>
      <c r="K19" s="93">
        <v>0.2</v>
      </c>
      <c r="L19" s="93" t="s">
        <v>709</v>
      </c>
      <c r="M19" s="93" t="s">
        <v>895</v>
      </c>
    </row>
    <row r="20" spans="1:13">
      <c r="A20" s="92"/>
      <c r="B20" s="91" t="s">
        <v>633</v>
      </c>
      <c r="C20" s="93">
        <v>1</v>
      </c>
      <c r="D20" s="93">
        <v>1</v>
      </c>
      <c r="E20" s="93">
        <v>1</v>
      </c>
      <c r="F20" s="93">
        <v>1</v>
      </c>
      <c r="G20" s="93">
        <v>1</v>
      </c>
      <c r="H20" s="93">
        <v>0.2</v>
      </c>
      <c r="I20" s="93">
        <v>1</v>
      </c>
      <c r="J20" s="93">
        <v>0.2</v>
      </c>
      <c r="K20" s="93">
        <v>1</v>
      </c>
      <c r="L20" s="93" t="s">
        <v>896</v>
      </c>
      <c r="M20" s="93" t="s">
        <v>895</v>
      </c>
    </row>
    <row r="21" spans="1:13">
      <c r="A21" s="92" t="s">
        <v>632</v>
      </c>
      <c r="C21" s="93"/>
      <c r="D21" s="93"/>
      <c r="E21" s="93"/>
      <c r="F21" s="93"/>
      <c r="G21" s="93"/>
      <c r="H21" s="93"/>
      <c r="I21" s="93"/>
      <c r="J21" s="93"/>
      <c r="K21" s="93"/>
      <c r="L21" s="93"/>
      <c r="M21" s="93"/>
    </row>
    <row r="22" spans="1:13">
      <c r="A22" s="95"/>
      <c r="B22" s="95" t="s">
        <v>706</v>
      </c>
      <c r="C22" s="94"/>
      <c r="D22" s="94"/>
      <c r="E22" s="94"/>
      <c r="F22" s="94"/>
      <c r="G22" s="94"/>
      <c r="H22" s="94"/>
      <c r="I22" s="94"/>
      <c r="J22" s="94"/>
      <c r="K22" s="94"/>
      <c r="L22" s="93"/>
      <c r="M22" s="93"/>
    </row>
    <row r="23" spans="1:13">
      <c r="A23" s="92"/>
      <c r="B23" s="91" t="s">
        <v>630</v>
      </c>
      <c r="C23" s="93"/>
      <c r="D23" s="93"/>
      <c r="E23" s="93"/>
      <c r="F23" s="93"/>
      <c r="G23" s="93"/>
      <c r="H23" s="93"/>
      <c r="I23" s="93"/>
      <c r="J23" s="93"/>
      <c r="K23" s="93"/>
      <c r="L23" s="93"/>
      <c r="M23" s="93"/>
    </row>
    <row r="24" spans="1:13">
      <c r="A24" s="92"/>
      <c r="B24" s="91" t="s">
        <v>629</v>
      </c>
      <c r="C24" s="93"/>
      <c r="D24" s="93"/>
      <c r="E24" s="93"/>
      <c r="F24" s="93"/>
      <c r="G24" s="93"/>
      <c r="H24" s="93"/>
      <c r="I24" s="93"/>
      <c r="J24" s="93"/>
      <c r="K24" s="93"/>
      <c r="L24" s="93"/>
      <c r="M24" s="93"/>
    </row>
    <row r="25" spans="1:13">
      <c r="A25" s="92"/>
      <c r="B25" s="91" t="s">
        <v>628</v>
      </c>
      <c r="C25" s="93"/>
      <c r="D25" s="93"/>
      <c r="E25" s="93"/>
      <c r="F25" s="93"/>
      <c r="G25" s="93"/>
      <c r="H25" s="93"/>
      <c r="I25" s="93"/>
      <c r="J25" s="93"/>
      <c r="K25" s="93"/>
      <c r="L25" s="93"/>
      <c r="M25" s="93"/>
    </row>
    <row r="26" spans="1:13">
      <c r="A26" s="92"/>
      <c r="B26" s="91" t="s">
        <v>705</v>
      </c>
      <c r="C26" s="93"/>
      <c r="D26" s="93"/>
      <c r="E26" s="93"/>
      <c r="F26" s="93"/>
      <c r="G26" s="93"/>
      <c r="H26" s="93"/>
      <c r="I26" s="93"/>
      <c r="J26" s="93"/>
      <c r="K26" s="93"/>
      <c r="L26" s="93"/>
      <c r="M26" s="93"/>
    </row>
    <row r="27" spans="1:13">
      <c r="A27" s="92" t="s">
        <v>627</v>
      </c>
      <c r="C27" s="93"/>
      <c r="D27" s="93"/>
      <c r="E27" s="93"/>
      <c r="F27" s="93"/>
      <c r="G27" s="93"/>
      <c r="H27" s="93"/>
      <c r="I27" s="93"/>
      <c r="J27" s="93"/>
      <c r="K27" s="93"/>
      <c r="L27" s="93"/>
      <c r="M27" s="93"/>
    </row>
    <row r="28" spans="1:13">
      <c r="A28" s="92"/>
      <c r="B28" s="91" t="s">
        <v>626</v>
      </c>
      <c r="C28" s="93">
        <v>0.86</v>
      </c>
      <c r="D28" s="93">
        <v>0.86</v>
      </c>
      <c r="E28" s="93">
        <v>0.76</v>
      </c>
      <c r="F28" s="93">
        <v>0.76</v>
      </c>
      <c r="G28" s="93">
        <v>0.76</v>
      </c>
      <c r="H28" s="93">
        <v>0.67</v>
      </c>
      <c r="I28" s="93">
        <v>1.1399999999999999</v>
      </c>
      <c r="J28" s="93">
        <v>0.67</v>
      </c>
      <c r="K28" s="93">
        <v>1.1399999999999999</v>
      </c>
      <c r="L28" s="93" t="s">
        <v>894</v>
      </c>
      <c r="M28" s="93" t="s">
        <v>891</v>
      </c>
    </row>
    <row r="29" spans="1:13">
      <c r="A29" s="92"/>
      <c r="B29" s="91" t="s">
        <v>623</v>
      </c>
      <c r="C29" s="93">
        <v>0.68</v>
      </c>
      <c r="D29" s="93">
        <v>0.68</v>
      </c>
      <c r="E29" s="93">
        <v>0.61</v>
      </c>
      <c r="F29" s="93">
        <v>0.61</v>
      </c>
      <c r="G29" s="93">
        <v>0.61</v>
      </c>
      <c r="H29" s="93">
        <v>0.53</v>
      </c>
      <c r="I29" s="93">
        <v>0.91</v>
      </c>
      <c r="J29" s="93">
        <v>0.53</v>
      </c>
      <c r="K29" s="93">
        <v>0.91</v>
      </c>
      <c r="L29" s="93" t="s">
        <v>598</v>
      </c>
      <c r="M29" s="93" t="s">
        <v>891</v>
      </c>
    </row>
    <row r="30" spans="1:13">
      <c r="A30" s="92"/>
      <c r="B30" s="91" t="s">
        <v>893</v>
      </c>
      <c r="C30" s="93">
        <v>0.02</v>
      </c>
      <c r="D30" s="93">
        <v>0.02</v>
      </c>
      <c r="E30" s="93">
        <v>0.02</v>
      </c>
      <c r="F30" s="93">
        <v>0.02</v>
      </c>
      <c r="G30" s="93">
        <v>0.02</v>
      </c>
      <c r="H30" s="93">
        <v>0.01</v>
      </c>
      <c r="I30" s="93">
        <v>0.11</v>
      </c>
      <c r="J30" s="93">
        <v>0.01</v>
      </c>
      <c r="K30" s="93">
        <v>0.11</v>
      </c>
      <c r="L30" s="93" t="s">
        <v>646</v>
      </c>
      <c r="M30" s="93" t="s">
        <v>891</v>
      </c>
    </row>
    <row r="31" spans="1:13">
      <c r="A31" s="92"/>
      <c r="B31" s="91" t="s">
        <v>622</v>
      </c>
      <c r="C31" s="93">
        <v>0.15</v>
      </c>
      <c r="D31" s="93">
        <v>0.15</v>
      </c>
      <c r="E31" s="93">
        <v>0.14000000000000001</v>
      </c>
      <c r="F31" s="93">
        <v>0.14000000000000001</v>
      </c>
      <c r="G31" s="93">
        <v>0.14000000000000001</v>
      </c>
      <c r="H31" s="93">
        <v>0.12</v>
      </c>
      <c r="I31" s="93">
        <v>0.11</v>
      </c>
      <c r="J31" s="93">
        <v>0.12</v>
      </c>
      <c r="K31" s="93">
        <v>0.11</v>
      </c>
      <c r="L31" s="93" t="s">
        <v>598</v>
      </c>
      <c r="M31" s="93" t="s">
        <v>891</v>
      </c>
    </row>
    <row r="32" spans="1:13">
      <c r="A32" s="92"/>
      <c r="B32" s="91" t="s">
        <v>619</v>
      </c>
      <c r="C32" s="93">
        <v>1.69</v>
      </c>
      <c r="D32" s="93">
        <v>1.69</v>
      </c>
      <c r="E32" s="93">
        <v>1.69</v>
      </c>
      <c r="F32" s="93">
        <v>1.69</v>
      </c>
      <c r="G32" s="93">
        <v>1.69</v>
      </c>
      <c r="H32" s="93">
        <v>1</v>
      </c>
      <c r="I32" s="93">
        <v>2.69</v>
      </c>
      <c r="J32" s="93">
        <v>1</v>
      </c>
      <c r="K32" s="93">
        <v>2.69</v>
      </c>
      <c r="L32" s="93"/>
      <c r="M32" s="93" t="s">
        <v>891</v>
      </c>
    </row>
    <row r="33" spans="1:13">
      <c r="A33" s="92"/>
      <c r="B33" s="91" t="s">
        <v>618</v>
      </c>
      <c r="C33" s="93">
        <v>0</v>
      </c>
      <c r="D33" s="93">
        <v>0</v>
      </c>
      <c r="E33" s="93">
        <v>0</v>
      </c>
      <c r="F33" s="93">
        <v>0</v>
      </c>
      <c r="G33" s="93">
        <v>0</v>
      </c>
      <c r="H33" s="93">
        <v>0</v>
      </c>
      <c r="I33" s="93">
        <v>0</v>
      </c>
      <c r="J33" s="93">
        <v>0</v>
      </c>
      <c r="K33" s="93">
        <v>0</v>
      </c>
      <c r="L33" s="93" t="s">
        <v>892</v>
      </c>
      <c r="M33" s="93" t="s">
        <v>891</v>
      </c>
    </row>
    <row r="34" spans="1:13">
      <c r="A34" s="92"/>
      <c r="B34" s="91" t="s">
        <v>616</v>
      </c>
      <c r="C34" s="93">
        <v>1.69</v>
      </c>
      <c r="D34" s="93">
        <v>1.69</v>
      </c>
      <c r="E34" s="93">
        <v>1.69</v>
      </c>
      <c r="F34" s="93">
        <v>1.69</v>
      </c>
      <c r="G34" s="93">
        <v>1.69</v>
      </c>
      <c r="H34" s="93">
        <v>1.5</v>
      </c>
      <c r="I34" s="93">
        <v>2.69</v>
      </c>
      <c r="J34" s="93">
        <v>1.5</v>
      </c>
      <c r="K34" s="93">
        <v>2.69</v>
      </c>
      <c r="L34" s="93" t="s">
        <v>697</v>
      </c>
      <c r="M34" s="93" t="s">
        <v>891</v>
      </c>
    </row>
    <row r="35" spans="1:13">
      <c r="A35" s="92"/>
      <c r="B35" s="91" t="s">
        <v>615</v>
      </c>
      <c r="C35" s="93">
        <v>2000</v>
      </c>
      <c r="D35" s="93">
        <v>2000</v>
      </c>
      <c r="E35" s="93">
        <v>2000</v>
      </c>
      <c r="F35" s="93">
        <v>2000</v>
      </c>
      <c r="G35" s="93">
        <v>2000</v>
      </c>
      <c r="H35" s="93">
        <v>1000</v>
      </c>
      <c r="I35" s="93">
        <v>3000</v>
      </c>
      <c r="J35" s="93">
        <v>1000</v>
      </c>
      <c r="K35" s="93">
        <v>5000</v>
      </c>
      <c r="L35" s="93" t="s">
        <v>697</v>
      </c>
      <c r="M35" s="93" t="s">
        <v>891</v>
      </c>
    </row>
    <row r="36" spans="1:13">
      <c r="A36" s="92"/>
      <c r="B36" s="91" t="s">
        <v>890</v>
      </c>
      <c r="C36" s="93">
        <v>10</v>
      </c>
      <c r="D36" s="93">
        <v>10</v>
      </c>
      <c r="E36" s="93">
        <v>10</v>
      </c>
      <c r="F36" s="93">
        <v>10</v>
      </c>
      <c r="G36" s="93">
        <v>10</v>
      </c>
      <c r="H36" s="93">
        <v>5</v>
      </c>
      <c r="I36" s="93">
        <v>20</v>
      </c>
      <c r="J36" s="93">
        <v>2</v>
      </c>
      <c r="K36" s="93">
        <v>20</v>
      </c>
      <c r="L36" s="93" t="s">
        <v>621</v>
      </c>
      <c r="M36" s="93" t="s">
        <v>889</v>
      </c>
    </row>
    <row r="37" spans="1:13">
      <c r="A37" s="92"/>
    </row>
    <row r="38" spans="1:13">
      <c r="A38" s="92"/>
    </row>
    <row r="39" spans="1:13">
      <c r="A39" s="92" t="s">
        <v>596</v>
      </c>
    </row>
    <row r="40" spans="1:13">
      <c r="A40" s="92"/>
      <c r="B40" s="91" t="s">
        <v>888</v>
      </c>
    </row>
    <row r="41" spans="1:13">
      <c r="A41" s="92"/>
      <c r="B41" s="91" t="s">
        <v>887</v>
      </c>
    </row>
    <row r="42" spans="1:13">
      <c r="A42" s="92"/>
      <c r="B42" s="91" t="s">
        <v>886</v>
      </c>
    </row>
    <row r="43" spans="1:13">
      <c r="A43" s="92"/>
      <c r="B43" s="91" t="s">
        <v>885</v>
      </c>
    </row>
    <row r="44" spans="1:13">
      <c r="A44" s="92"/>
      <c r="B44" s="91" t="s">
        <v>884</v>
      </c>
    </row>
    <row r="45" spans="1:13">
      <c r="A45" s="92"/>
      <c r="B45" s="91" t="s">
        <v>883</v>
      </c>
    </row>
    <row r="46" spans="1:13">
      <c r="A46" s="92"/>
      <c r="B46" s="91" t="s">
        <v>882</v>
      </c>
    </row>
    <row r="47" spans="1:13">
      <c r="A47" s="92"/>
      <c r="B47" s="91" t="s">
        <v>881</v>
      </c>
    </row>
    <row r="48" spans="1:13">
      <c r="A48" s="92"/>
      <c r="B48" s="91" t="s">
        <v>880</v>
      </c>
    </row>
    <row r="49" spans="1:2">
      <c r="A49" s="92"/>
      <c r="B49" s="91" t="s">
        <v>879</v>
      </c>
    </row>
    <row r="50" spans="1:2">
      <c r="A50" s="92"/>
      <c r="B50" s="91" t="s">
        <v>878</v>
      </c>
    </row>
    <row r="51" spans="1:2">
      <c r="A51" s="92"/>
      <c r="B51" s="91" t="s">
        <v>877</v>
      </c>
    </row>
    <row r="52" spans="1:2">
      <c r="A52" s="92"/>
      <c r="B52" s="91" t="s">
        <v>876</v>
      </c>
    </row>
    <row r="53" spans="1:2">
      <c r="A53" s="92"/>
      <c r="B53" s="91" t="s">
        <v>875</v>
      </c>
    </row>
    <row r="54" spans="1:2">
      <c r="A54" s="92"/>
      <c r="B54" s="91" t="s">
        <v>874</v>
      </c>
    </row>
    <row r="55" spans="1:2">
      <c r="A55" s="92"/>
      <c r="B55" s="91" t="s">
        <v>873</v>
      </c>
    </row>
    <row r="56" spans="1:2">
      <c r="A56" s="92"/>
      <c r="B56" s="91" t="s">
        <v>872</v>
      </c>
    </row>
    <row r="57" spans="1:2">
      <c r="A57" s="92"/>
      <c r="B57" s="91" t="s">
        <v>871</v>
      </c>
    </row>
    <row r="58" spans="1:2">
      <c r="A58" s="92"/>
      <c r="B58" s="91" t="s">
        <v>576</v>
      </c>
    </row>
    <row r="59" spans="1:2">
      <c r="A59" s="92"/>
      <c r="B59" s="91" t="s">
        <v>575</v>
      </c>
    </row>
    <row r="60" spans="1:2">
      <c r="A60" s="92"/>
    </row>
    <row r="61" spans="1:2">
      <c r="A61" s="92" t="s">
        <v>574</v>
      </c>
    </row>
    <row r="62" spans="1:2">
      <c r="A62" s="92"/>
      <c r="B62" s="91" t="s">
        <v>870</v>
      </c>
    </row>
    <row r="63" spans="1:2">
      <c r="A63" s="92"/>
      <c r="B63" s="91" t="s">
        <v>869</v>
      </c>
    </row>
    <row r="64" spans="1:2">
      <c r="A64" s="92"/>
      <c r="B64" s="91" t="s">
        <v>868</v>
      </c>
    </row>
    <row r="65" spans="1:2">
      <c r="A65" s="92"/>
      <c r="B65" s="91" t="s">
        <v>867</v>
      </c>
    </row>
    <row r="66" spans="1:2">
      <c r="A66" s="92"/>
      <c r="B66" s="91" t="s">
        <v>866</v>
      </c>
    </row>
    <row r="67" spans="1:2">
      <c r="A67" s="92"/>
      <c r="B67" s="91" t="s">
        <v>865</v>
      </c>
    </row>
    <row r="68" spans="1:2">
      <c r="A68" s="92"/>
      <c r="B68" s="91" t="s">
        <v>864</v>
      </c>
    </row>
    <row r="69" spans="1:2">
      <c r="A69" s="92"/>
      <c r="B69" s="91" t="s">
        <v>863</v>
      </c>
    </row>
    <row r="70" spans="1:2">
      <c r="A70" s="92"/>
      <c r="B70" s="91" t="s">
        <v>862</v>
      </c>
    </row>
    <row r="71" spans="1:2">
      <c r="A71" s="92"/>
      <c r="B71" s="91" t="s">
        <v>861</v>
      </c>
    </row>
    <row r="72" spans="1:2">
      <c r="A72" s="92"/>
      <c r="B72" s="91" t="s">
        <v>860</v>
      </c>
    </row>
    <row r="73" spans="1:2">
      <c r="A73" s="92"/>
      <c r="B73" s="91" t="s">
        <v>859</v>
      </c>
    </row>
    <row r="74" spans="1:2">
      <c r="A74" s="92"/>
      <c r="B74" s="91" t="s">
        <v>858</v>
      </c>
    </row>
    <row r="75" spans="1:2">
      <c r="A75" s="92"/>
      <c r="B75" s="91" t="s">
        <v>857</v>
      </c>
    </row>
    <row r="76" spans="1:2">
      <c r="A76" s="92"/>
      <c r="B76" s="91" t="s">
        <v>856</v>
      </c>
    </row>
    <row r="77" spans="1:2">
      <c r="A77" s="92"/>
      <c r="B77" s="91" t="s">
        <v>855</v>
      </c>
    </row>
    <row r="78" spans="1:2">
      <c r="A78" s="92"/>
      <c r="B78" s="91" t="s">
        <v>854</v>
      </c>
    </row>
    <row r="79" spans="1:2">
      <c r="A79" s="92"/>
      <c r="B79" s="91" t="s">
        <v>853</v>
      </c>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2">
      <c r="A1" s="98" t="s">
        <v>663</v>
      </c>
      <c r="B1" s="98"/>
      <c r="C1" s="143" t="s">
        <v>936</v>
      </c>
      <c r="D1" s="143"/>
      <c r="E1" s="143"/>
      <c r="F1" s="143"/>
      <c r="G1" s="143"/>
      <c r="H1" s="143"/>
      <c r="I1" s="143"/>
      <c r="J1" s="143"/>
      <c r="K1" s="143"/>
      <c r="L1" s="143"/>
    </row>
    <row r="2" spans="1:12">
      <c r="A2" s="97" t="s">
        <v>661</v>
      </c>
      <c r="B2" s="97"/>
      <c r="C2" s="96">
        <v>2015</v>
      </c>
      <c r="D2" s="96">
        <v>2020</v>
      </c>
      <c r="E2" s="96">
        <v>2030</v>
      </c>
      <c r="F2" s="96">
        <v>2050</v>
      </c>
      <c r="G2" s="96">
        <v>2020</v>
      </c>
      <c r="H2" s="96">
        <v>2020</v>
      </c>
      <c r="I2" s="96">
        <v>2050</v>
      </c>
      <c r="J2" s="96">
        <v>2050</v>
      </c>
      <c r="K2" s="96" t="s">
        <v>660</v>
      </c>
      <c r="L2" s="96" t="s">
        <v>660</v>
      </c>
    </row>
    <row r="3" spans="1:12">
      <c r="A3" s="97" t="s">
        <v>659</v>
      </c>
      <c r="B3" s="97"/>
      <c r="C3" s="96" t="s">
        <v>658</v>
      </c>
      <c r="D3" s="96" t="s">
        <v>658</v>
      </c>
      <c r="E3" s="96" t="s">
        <v>658</v>
      </c>
      <c r="F3" s="96" t="s">
        <v>658</v>
      </c>
      <c r="G3" s="96" t="s">
        <v>657</v>
      </c>
      <c r="H3" s="96" t="s">
        <v>656</v>
      </c>
      <c r="I3" s="96" t="s">
        <v>657</v>
      </c>
      <c r="J3" s="96" t="s">
        <v>656</v>
      </c>
      <c r="K3" s="96" t="s">
        <v>655</v>
      </c>
      <c r="L3" s="96" t="s">
        <v>654</v>
      </c>
    </row>
    <row r="4" spans="1:12">
      <c r="A4" s="97" t="s">
        <v>653</v>
      </c>
      <c r="B4" s="97" t="s">
        <v>652</v>
      </c>
      <c r="C4" s="96"/>
      <c r="D4" s="96"/>
      <c r="E4" s="96"/>
      <c r="F4" s="96"/>
      <c r="G4" s="96"/>
      <c r="H4" s="96"/>
      <c r="I4" s="96"/>
      <c r="J4" s="96"/>
      <c r="K4" s="96"/>
      <c r="L4" s="96"/>
    </row>
    <row r="5" spans="1:12">
      <c r="A5" s="92" t="s">
        <v>651</v>
      </c>
      <c r="C5" s="93"/>
      <c r="D5" s="93"/>
      <c r="E5" s="93"/>
      <c r="F5" s="93"/>
      <c r="G5" s="93"/>
      <c r="H5" s="93"/>
      <c r="I5" s="93"/>
      <c r="J5" s="93"/>
      <c r="K5" s="93"/>
      <c r="L5" s="93"/>
    </row>
    <row r="6" spans="1:12">
      <c r="A6" s="92"/>
      <c r="B6" s="91" t="s">
        <v>718</v>
      </c>
      <c r="C6" s="93">
        <v>12</v>
      </c>
      <c r="D6" s="93">
        <v>12</v>
      </c>
      <c r="E6" s="93">
        <v>12</v>
      </c>
      <c r="F6" s="93">
        <v>12</v>
      </c>
      <c r="G6" s="93">
        <v>12</v>
      </c>
      <c r="H6" s="93">
        <v>20</v>
      </c>
      <c r="I6" s="93">
        <v>12</v>
      </c>
      <c r="J6" s="93">
        <v>30</v>
      </c>
      <c r="K6" s="93" t="s">
        <v>934</v>
      </c>
      <c r="L6" s="93" t="s">
        <v>935</v>
      </c>
    </row>
    <row r="7" spans="1:12">
      <c r="A7" s="95"/>
      <c r="B7" s="95" t="s">
        <v>650</v>
      </c>
      <c r="C7" s="94">
        <v>1.7</v>
      </c>
      <c r="D7" s="94">
        <v>1.71</v>
      </c>
      <c r="E7" s="94">
        <v>1.73</v>
      </c>
      <c r="F7" s="94">
        <v>1.75</v>
      </c>
      <c r="G7" s="94">
        <v>1.7</v>
      </c>
      <c r="H7" s="94">
        <v>1.8</v>
      </c>
      <c r="I7" s="94">
        <v>1.7</v>
      </c>
      <c r="J7" s="94">
        <v>1.8</v>
      </c>
      <c r="K7" s="93" t="s">
        <v>604</v>
      </c>
      <c r="L7" s="93" t="s">
        <v>597</v>
      </c>
    </row>
    <row r="8" spans="1:12">
      <c r="A8" s="95"/>
      <c r="B8" s="95" t="s">
        <v>749</v>
      </c>
      <c r="C8" s="94"/>
      <c r="D8" s="94"/>
      <c r="E8" s="94"/>
      <c r="F8" s="94"/>
      <c r="G8" s="94"/>
      <c r="H8" s="94"/>
      <c r="I8" s="94"/>
      <c r="J8" s="94"/>
      <c r="K8" s="93"/>
      <c r="L8" s="93"/>
    </row>
    <row r="9" spans="1:12">
      <c r="A9" s="95"/>
      <c r="B9" s="95" t="s">
        <v>648</v>
      </c>
      <c r="C9" s="94">
        <v>0.01</v>
      </c>
      <c r="D9" s="94">
        <v>0.01</v>
      </c>
      <c r="E9" s="94">
        <v>0.01</v>
      </c>
      <c r="F9" s="94">
        <v>0.01</v>
      </c>
      <c r="G9" s="94">
        <v>0.01</v>
      </c>
      <c r="H9" s="94">
        <v>0.03</v>
      </c>
      <c r="I9" s="94">
        <v>0.01</v>
      </c>
      <c r="J9" s="94">
        <v>0.03</v>
      </c>
      <c r="K9" s="93" t="s">
        <v>747</v>
      </c>
      <c r="L9" s="93" t="s">
        <v>707</v>
      </c>
    </row>
    <row r="10" spans="1:12">
      <c r="A10" s="95"/>
      <c r="B10" s="95" t="s">
        <v>647</v>
      </c>
      <c r="C10" s="94">
        <v>0</v>
      </c>
      <c r="D10" s="94">
        <v>0</v>
      </c>
      <c r="E10" s="94">
        <v>0</v>
      </c>
      <c r="F10" s="94">
        <v>0</v>
      </c>
      <c r="G10" s="94">
        <v>0</v>
      </c>
      <c r="H10" s="94">
        <v>0.01</v>
      </c>
      <c r="I10" s="94">
        <v>0</v>
      </c>
      <c r="J10" s="94">
        <v>0.01</v>
      </c>
      <c r="K10" s="93" t="s">
        <v>746</v>
      </c>
      <c r="L10" s="93"/>
    </row>
    <row r="11" spans="1:12">
      <c r="A11" s="92"/>
      <c r="B11" s="91" t="s">
        <v>713</v>
      </c>
      <c r="C11" s="93">
        <v>0</v>
      </c>
      <c r="D11" s="93">
        <v>0</v>
      </c>
      <c r="E11" s="93">
        <v>0</v>
      </c>
      <c r="F11" s="93">
        <v>0</v>
      </c>
      <c r="G11" s="93">
        <v>0</v>
      </c>
      <c r="H11" s="93">
        <v>1</v>
      </c>
      <c r="I11" s="93">
        <v>0</v>
      </c>
      <c r="J11" s="93">
        <v>1</v>
      </c>
      <c r="K11" s="93" t="s">
        <v>711</v>
      </c>
      <c r="L11" s="93"/>
    </row>
    <row r="12" spans="1:12">
      <c r="A12" s="92"/>
      <c r="B12" s="91" t="s">
        <v>645</v>
      </c>
      <c r="C12" s="93">
        <v>25</v>
      </c>
      <c r="D12" s="93">
        <v>25</v>
      </c>
      <c r="E12" s="93">
        <v>25</v>
      </c>
      <c r="F12" s="93">
        <v>25</v>
      </c>
      <c r="G12" s="93">
        <v>15</v>
      </c>
      <c r="H12" s="93">
        <v>30</v>
      </c>
      <c r="I12" s="93">
        <v>15</v>
      </c>
      <c r="J12" s="93">
        <v>30</v>
      </c>
      <c r="K12" s="93"/>
      <c r="L12" s="93" t="s">
        <v>707</v>
      </c>
    </row>
    <row r="13" spans="1:12">
      <c r="A13" s="92"/>
      <c r="B13" s="91" t="s">
        <v>642</v>
      </c>
      <c r="C13" s="93">
        <v>0.5</v>
      </c>
      <c r="D13" s="93">
        <v>0.5</v>
      </c>
      <c r="E13" s="93">
        <v>0.5</v>
      </c>
      <c r="F13" s="93">
        <v>0.5</v>
      </c>
      <c r="G13" s="93">
        <v>0.3</v>
      </c>
      <c r="H13" s="93">
        <v>0.7</v>
      </c>
      <c r="I13" s="93">
        <v>0.3</v>
      </c>
      <c r="J13" s="93">
        <v>0.7</v>
      </c>
      <c r="K13" s="93"/>
      <c r="L13" s="93"/>
    </row>
    <row r="14" spans="1:12">
      <c r="A14" s="92"/>
      <c r="B14" s="91" t="s">
        <v>712</v>
      </c>
      <c r="C14" s="93">
        <v>0.01</v>
      </c>
      <c r="D14" s="93">
        <v>0.01</v>
      </c>
      <c r="E14" s="93">
        <v>0</v>
      </c>
      <c r="F14" s="93">
        <v>0</v>
      </c>
      <c r="G14" s="93">
        <v>0</v>
      </c>
      <c r="H14" s="93">
        <v>0.01</v>
      </c>
      <c r="I14" s="93">
        <v>0</v>
      </c>
      <c r="J14" s="93">
        <v>0.01</v>
      </c>
      <c r="K14" s="93"/>
      <c r="L14" s="93"/>
    </row>
    <row r="15" spans="1:12">
      <c r="A15" s="92" t="s">
        <v>639</v>
      </c>
      <c r="C15" s="93"/>
      <c r="D15" s="93"/>
      <c r="E15" s="93"/>
      <c r="F15" s="93"/>
      <c r="G15" s="93"/>
      <c r="H15" s="93"/>
      <c r="I15" s="93"/>
      <c r="J15" s="93"/>
      <c r="K15" s="93"/>
      <c r="L15" s="93"/>
    </row>
    <row r="16" spans="1:12">
      <c r="A16" s="95"/>
      <c r="B16" s="95" t="s">
        <v>638</v>
      </c>
      <c r="C16" s="94"/>
      <c r="D16" s="94"/>
      <c r="E16" s="94"/>
      <c r="F16" s="94"/>
      <c r="G16" s="94"/>
      <c r="H16" s="94"/>
      <c r="I16" s="94"/>
      <c r="J16" s="94"/>
      <c r="K16" s="93"/>
      <c r="L16" s="93"/>
    </row>
    <row r="17" spans="1:12">
      <c r="A17" s="95"/>
      <c r="B17" s="95" t="s">
        <v>637</v>
      </c>
      <c r="C17" s="94"/>
      <c r="D17" s="94"/>
      <c r="E17" s="94"/>
      <c r="F17" s="94"/>
      <c r="G17" s="94"/>
      <c r="H17" s="94"/>
      <c r="I17" s="94"/>
      <c r="J17" s="94"/>
      <c r="K17" s="93"/>
      <c r="L17" s="93"/>
    </row>
    <row r="18" spans="1:12">
      <c r="A18" s="95"/>
      <c r="B18" s="95" t="s">
        <v>636</v>
      </c>
      <c r="C18" s="94">
        <v>0.1</v>
      </c>
      <c r="D18" s="94">
        <v>0.1</v>
      </c>
      <c r="E18" s="94">
        <v>0.1</v>
      </c>
      <c r="F18" s="94">
        <v>0.1</v>
      </c>
      <c r="G18" s="94">
        <v>0.1</v>
      </c>
      <c r="H18" s="94">
        <v>0.1</v>
      </c>
      <c r="I18" s="94">
        <v>0.1</v>
      </c>
      <c r="J18" s="94">
        <v>0.1</v>
      </c>
      <c r="K18" s="93"/>
      <c r="L18" s="93"/>
    </row>
    <row r="19" spans="1:12">
      <c r="A19" s="92"/>
      <c r="B19" s="91" t="s">
        <v>634</v>
      </c>
      <c r="C19" s="93">
        <v>0</v>
      </c>
      <c r="D19" s="93">
        <v>0</v>
      </c>
      <c r="E19" s="93">
        <v>0</v>
      </c>
      <c r="F19" s="93">
        <v>0</v>
      </c>
      <c r="G19" s="93">
        <v>0</v>
      </c>
      <c r="H19" s="93">
        <v>1</v>
      </c>
      <c r="I19" s="93">
        <v>0</v>
      </c>
      <c r="J19" s="93">
        <v>1</v>
      </c>
      <c r="K19" s="93"/>
      <c r="L19" s="93"/>
    </row>
    <row r="20" spans="1:12">
      <c r="A20" s="92"/>
      <c r="B20" s="91" t="s">
        <v>633</v>
      </c>
      <c r="C20" s="93">
        <v>0.5</v>
      </c>
      <c r="D20" s="93">
        <v>0.5</v>
      </c>
      <c r="E20" s="93">
        <v>0.5</v>
      </c>
      <c r="F20" s="93">
        <v>0.5</v>
      </c>
      <c r="G20" s="93">
        <v>0.25</v>
      </c>
      <c r="H20" s="93">
        <v>2</v>
      </c>
      <c r="I20" s="93">
        <v>0.25</v>
      </c>
      <c r="J20" s="93">
        <v>2</v>
      </c>
      <c r="K20" s="93"/>
      <c r="L20" s="93"/>
    </row>
    <row r="21" spans="1:12">
      <c r="A21" s="92" t="s">
        <v>632</v>
      </c>
      <c r="C21" s="93"/>
      <c r="D21" s="93"/>
      <c r="E21" s="93"/>
      <c r="F21" s="93"/>
      <c r="G21" s="93"/>
      <c r="H21" s="93"/>
      <c r="I21" s="93"/>
      <c r="J21" s="93"/>
      <c r="K21" s="93"/>
      <c r="L21" s="93"/>
    </row>
    <row r="22" spans="1:12">
      <c r="A22" s="92"/>
      <c r="B22" s="91" t="s">
        <v>631</v>
      </c>
      <c r="C22" s="93">
        <v>0</v>
      </c>
      <c r="D22" s="93">
        <v>0</v>
      </c>
      <c r="E22" s="93">
        <v>0</v>
      </c>
      <c r="F22" s="93">
        <v>0</v>
      </c>
      <c r="G22" s="93">
        <v>0</v>
      </c>
      <c r="H22" s="93">
        <v>0</v>
      </c>
      <c r="I22" s="93">
        <v>0</v>
      </c>
      <c r="J22" s="93">
        <v>0</v>
      </c>
      <c r="K22" s="93"/>
      <c r="L22" s="93"/>
    </row>
    <row r="23" spans="1:12">
      <c r="A23" s="92"/>
      <c r="B23" s="91" t="s">
        <v>630</v>
      </c>
      <c r="C23" s="93">
        <v>0</v>
      </c>
      <c r="D23" s="93">
        <v>0</v>
      </c>
      <c r="E23" s="93">
        <v>0</v>
      </c>
      <c r="F23" s="93">
        <v>0</v>
      </c>
      <c r="G23" s="93">
        <v>0</v>
      </c>
      <c r="H23" s="93">
        <v>0</v>
      </c>
      <c r="I23" s="93">
        <v>0</v>
      </c>
      <c r="J23" s="93">
        <v>0</v>
      </c>
      <c r="K23" s="93"/>
      <c r="L23" s="93"/>
    </row>
    <row r="24" spans="1:12">
      <c r="A24" s="92"/>
      <c r="B24" s="91" t="s">
        <v>629</v>
      </c>
      <c r="C24" s="93">
        <v>0</v>
      </c>
      <c r="D24" s="93">
        <v>0</v>
      </c>
      <c r="E24" s="93">
        <v>0</v>
      </c>
      <c r="F24" s="93">
        <v>0</v>
      </c>
      <c r="G24" s="93">
        <v>0</v>
      </c>
      <c r="H24" s="93">
        <v>0</v>
      </c>
      <c r="I24" s="93">
        <v>0</v>
      </c>
      <c r="J24" s="93">
        <v>0</v>
      </c>
      <c r="K24" s="93"/>
      <c r="L24" s="93"/>
    </row>
    <row r="25" spans="1:12">
      <c r="A25" s="92"/>
      <c r="B25" s="91" t="s">
        <v>628</v>
      </c>
      <c r="C25" s="93">
        <v>0</v>
      </c>
      <c r="D25" s="93">
        <v>0</v>
      </c>
      <c r="E25" s="93">
        <v>0</v>
      </c>
      <c r="F25" s="93">
        <v>0</v>
      </c>
      <c r="G25" s="93">
        <v>0</v>
      </c>
      <c r="H25" s="93">
        <v>0</v>
      </c>
      <c r="I25" s="93">
        <v>0</v>
      </c>
      <c r="J25" s="93">
        <v>0</v>
      </c>
      <c r="K25" s="93"/>
      <c r="L25" s="93"/>
    </row>
    <row r="26" spans="1:12">
      <c r="A26" s="92" t="s">
        <v>627</v>
      </c>
      <c r="C26" s="93"/>
      <c r="D26" s="93"/>
      <c r="E26" s="93"/>
      <c r="F26" s="93"/>
      <c r="G26" s="93"/>
      <c r="H26" s="93"/>
      <c r="I26" s="93"/>
      <c r="J26" s="93"/>
      <c r="K26" s="93"/>
      <c r="L26" s="93"/>
    </row>
    <row r="27" spans="1:12">
      <c r="A27" s="92"/>
      <c r="B27" s="91" t="s">
        <v>626</v>
      </c>
      <c r="C27" s="93">
        <v>0.6</v>
      </c>
      <c r="D27" s="93">
        <v>0.56000000000000005</v>
      </c>
      <c r="E27" s="93">
        <v>0.51</v>
      </c>
      <c r="F27" s="93">
        <v>0.46</v>
      </c>
      <c r="G27" s="93">
        <v>0.4</v>
      </c>
      <c r="H27" s="93">
        <v>0.8</v>
      </c>
      <c r="I27" s="93">
        <v>0.4</v>
      </c>
      <c r="J27" s="93">
        <v>0.8</v>
      </c>
      <c r="K27" s="93" t="s">
        <v>934</v>
      </c>
      <c r="L27" s="93" t="s">
        <v>707</v>
      </c>
    </row>
    <row r="28" spans="1:12">
      <c r="A28" s="92"/>
      <c r="B28" s="91" t="s">
        <v>623</v>
      </c>
      <c r="C28" s="93">
        <v>50</v>
      </c>
      <c r="D28" s="93">
        <v>50</v>
      </c>
      <c r="E28" s="93">
        <v>50</v>
      </c>
      <c r="F28" s="93">
        <v>50</v>
      </c>
      <c r="G28" s="93">
        <v>30</v>
      </c>
      <c r="H28" s="93">
        <v>70</v>
      </c>
      <c r="I28" s="93">
        <v>30</v>
      </c>
      <c r="J28" s="93">
        <v>70</v>
      </c>
      <c r="K28" s="93"/>
      <c r="L28" s="93" t="s">
        <v>707</v>
      </c>
    </row>
    <row r="29" spans="1:12">
      <c r="A29" s="92"/>
      <c r="B29" s="91" t="s">
        <v>622</v>
      </c>
      <c r="C29" s="93">
        <v>50</v>
      </c>
      <c r="D29" s="93">
        <v>50</v>
      </c>
      <c r="E29" s="93">
        <v>50</v>
      </c>
      <c r="F29" s="93">
        <v>50</v>
      </c>
      <c r="G29" s="93">
        <v>30</v>
      </c>
      <c r="H29" s="93">
        <v>70</v>
      </c>
      <c r="I29" s="93">
        <v>30</v>
      </c>
      <c r="J29" s="93">
        <v>70</v>
      </c>
      <c r="K29" s="93"/>
      <c r="L29" s="93" t="s">
        <v>707</v>
      </c>
    </row>
    <row r="30" spans="1:12">
      <c r="A30" s="92"/>
      <c r="B30" s="91" t="s">
        <v>619</v>
      </c>
      <c r="C30" s="93">
        <v>0.9</v>
      </c>
      <c r="D30" s="93">
        <v>0.98</v>
      </c>
      <c r="E30" s="93">
        <v>1.25</v>
      </c>
      <c r="F30" s="93">
        <v>1.43</v>
      </c>
      <c r="G30" s="93">
        <v>1</v>
      </c>
      <c r="H30" s="93">
        <v>2.5</v>
      </c>
      <c r="I30" s="93">
        <v>1.4</v>
      </c>
      <c r="J30" s="93">
        <v>0.3</v>
      </c>
      <c r="K30" s="93"/>
      <c r="L30" s="93"/>
    </row>
    <row r="31" spans="1:12">
      <c r="A31" s="92"/>
      <c r="B31" s="91" t="s">
        <v>618</v>
      </c>
      <c r="C31" s="93">
        <v>0.6</v>
      </c>
      <c r="D31" s="93">
        <v>0.7</v>
      </c>
      <c r="E31" s="93">
        <v>1</v>
      </c>
      <c r="F31" s="93">
        <v>1.2</v>
      </c>
      <c r="G31" s="93">
        <v>0.7</v>
      </c>
      <c r="H31" s="93">
        <v>2.1</v>
      </c>
      <c r="I31" s="93">
        <v>1.2</v>
      </c>
      <c r="J31" s="93">
        <v>0</v>
      </c>
      <c r="K31" s="93" t="s">
        <v>747</v>
      </c>
      <c r="L31" s="93"/>
    </row>
    <row r="32" spans="1:12">
      <c r="A32" s="92"/>
      <c r="B32" s="91" t="s">
        <v>616</v>
      </c>
      <c r="C32" s="93">
        <v>0.3</v>
      </c>
      <c r="D32" s="93">
        <v>0.28000000000000003</v>
      </c>
      <c r="E32" s="93">
        <v>0.25</v>
      </c>
      <c r="F32" s="93">
        <v>0.23</v>
      </c>
      <c r="G32" s="93">
        <v>0.3</v>
      </c>
      <c r="H32" s="93">
        <v>0.4</v>
      </c>
      <c r="I32" s="93">
        <v>0.2</v>
      </c>
      <c r="J32" s="93">
        <v>0.3</v>
      </c>
      <c r="K32" s="93"/>
      <c r="L32" s="93" t="s">
        <v>707</v>
      </c>
    </row>
    <row r="33" spans="1:12">
      <c r="A33" s="92"/>
      <c r="B33" s="91" t="s">
        <v>615</v>
      </c>
      <c r="C33" s="93">
        <v>2000</v>
      </c>
      <c r="D33" s="93">
        <v>2000</v>
      </c>
      <c r="E33" s="93">
        <v>2000</v>
      </c>
      <c r="F33" s="93">
        <v>2000</v>
      </c>
      <c r="G33" s="93">
        <v>1000</v>
      </c>
      <c r="H33" s="93">
        <v>3000</v>
      </c>
      <c r="I33" s="93">
        <v>1000</v>
      </c>
      <c r="J33" s="93">
        <v>3000</v>
      </c>
      <c r="K33" s="93"/>
      <c r="L33" s="93" t="s">
        <v>707</v>
      </c>
    </row>
    <row r="34" spans="1:12">
      <c r="A34" s="92"/>
    </row>
    <row r="35" spans="1:12">
      <c r="A35" s="92"/>
    </row>
    <row r="36" spans="1:12">
      <c r="A36" s="92" t="s">
        <v>596</v>
      </c>
    </row>
    <row r="37" spans="1:12">
      <c r="A37" s="92"/>
      <c r="B37" s="91" t="s">
        <v>933</v>
      </c>
    </row>
    <row r="38" spans="1:12">
      <c r="A38" s="92"/>
      <c r="B38" s="91" t="s">
        <v>932</v>
      </c>
    </row>
    <row r="39" spans="1:12">
      <c r="A39" s="92"/>
      <c r="B39" s="91" t="s">
        <v>931</v>
      </c>
    </row>
    <row r="40" spans="1:12">
      <c r="A40" s="92"/>
      <c r="B40" s="91" t="s">
        <v>930</v>
      </c>
    </row>
    <row r="41" spans="1:12">
      <c r="A41" s="92"/>
      <c r="B41" s="91" t="s">
        <v>929</v>
      </c>
    </row>
    <row r="42" spans="1:12">
      <c r="A42" s="92"/>
      <c r="B42" s="91" t="s">
        <v>928</v>
      </c>
    </row>
    <row r="43" spans="1:12">
      <c r="A43" s="92"/>
      <c r="B43" s="91" t="s">
        <v>576</v>
      </c>
    </row>
    <row r="44" spans="1:12">
      <c r="A44" s="92"/>
      <c r="B44" s="91" t="s">
        <v>575</v>
      </c>
    </row>
    <row r="45" spans="1:12">
      <c r="A45" s="92"/>
    </row>
    <row r="46" spans="1:12">
      <c r="A46" s="92" t="s">
        <v>574</v>
      </c>
    </row>
    <row r="47" spans="1:12">
      <c r="A47" s="92"/>
      <c r="B47" s="91" t="s">
        <v>927</v>
      </c>
    </row>
    <row r="48" spans="1:12">
      <c r="A48" s="92"/>
      <c r="B48" s="91" t="s">
        <v>926</v>
      </c>
    </row>
    <row r="49" spans="1:2">
      <c r="A49" s="92"/>
      <c r="B49" s="91" t="s">
        <v>925</v>
      </c>
    </row>
    <row r="50" spans="1:2">
      <c r="A50" s="92"/>
    </row>
    <row r="51" spans="1:2">
      <c r="A51" s="92"/>
    </row>
    <row r="52" spans="1:2">
      <c r="A52" s="92"/>
    </row>
    <row r="53" spans="1:2">
      <c r="A53" s="92"/>
    </row>
    <row r="54" spans="1:2">
      <c r="A54" s="92"/>
    </row>
    <row r="55" spans="1:2">
      <c r="A55" s="92"/>
    </row>
    <row r="56" spans="1:2">
      <c r="A56" s="92"/>
    </row>
    <row r="57" spans="1:2">
      <c r="A57" s="92"/>
    </row>
    <row r="58" spans="1:2">
      <c r="A58" s="92"/>
    </row>
    <row r="59" spans="1:2">
      <c r="A59" s="92"/>
    </row>
    <row r="60" spans="1:2">
      <c r="A60" s="92"/>
    </row>
    <row r="61" spans="1:2">
      <c r="A61" s="92"/>
    </row>
    <row r="62" spans="1:2">
      <c r="A62" s="92"/>
    </row>
    <row r="63" spans="1:2">
      <c r="A63" s="92"/>
    </row>
    <row r="64" spans="1:2">
      <c r="A64" s="92"/>
    </row>
    <row r="65" spans="1:1">
      <c r="A65" s="92"/>
    </row>
    <row r="66" spans="1:1">
      <c r="A66" s="92"/>
    </row>
    <row r="67" spans="1:1">
      <c r="A67" s="92"/>
    </row>
    <row r="68" spans="1:1">
      <c r="A68" s="92"/>
    </row>
    <row r="69" spans="1:1">
      <c r="A69" s="92"/>
    </row>
    <row r="70" spans="1:1">
      <c r="A70" s="92"/>
    </row>
    <row r="71" spans="1:1">
      <c r="A71" s="92"/>
    </row>
    <row r="72" spans="1:1">
      <c r="A72" s="92"/>
    </row>
    <row r="73" spans="1:1">
      <c r="A73" s="92"/>
    </row>
    <row r="74" spans="1:1">
      <c r="A74" s="92"/>
    </row>
    <row r="75" spans="1:1">
      <c r="A75" s="92"/>
    </row>
    <row r="76" spans="1:1">
      <c r="A76" s="92"/>
    </row>
    <row r="77" spans="1:1">
      <c r="A77" s="92"/>
    </row>
    <row r="78" spans="1:1">
      <c r="A78" s="92"/>
    </row>
    <row r="79" spans="1:1">
      <c r="A79" s="92"/>
    </row>
    <row r="80" spans="1:1">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3">
      <c r="A1" s="98" t="s">
        <v>663</v>
      </c>
      <c r="B1" s="98"/>
      <c r="C1" s="143" t="s">
        <v>924</v>
      </c>
      <c r="D1" s="143"/>
      <c r="E1" s="143"/>
      <c r="F1" s="143"/>
      <c r="G1" s="143"/>
      <c r="H1" s="143"/>
      <c r="I1" s="143"/>
      <c r="J1" s="143"/>
      <c r="K1" s="143"/>
      <c r="L1" s="143"/>
      <c r="M1" s="143"/>
    </row>
    <row r="2" spans="1:13">
      <c r="A2" s="97" t="s">
        <v>661</v>
      </c>
      <c r="B2" s="97"/>
      <c r="C2" s="96">
        <v>2020</v>
      </c>
      <c r="D2" s="96">
        <v>2025</v>
      </c>
      <c r="E2" s="96">
        <v>2030</v>
      </c>
      <c r="F2" s="96">
        <v>2040</v>
      </c>
      <c r="G2" s="96">
        <v>2050</v>
      </c>
      <c r="H2" s="96">
        <v>2025</v>
      </c>
      <c r="I2" s="96">
        <v>2025</v>
      </c>
      <c r="J2" s="96">
        <v>2050</v>
      </c>
      <c r="K2" s="96">
        <v>2050</v>
      </c>
      <c r="L2" s="96" t="s">
        <v>660</v>
      </c>
      <c r="M2" s="96" t="s">
        <v>660</v>
      </c>
    </row>
    <row r="3" spans="1:13">
      <c r="A3" s="97" t="s">
        <v>659</v>
      </c>
      <c r="B3" s="97"/>
      <c r="C3" s="96" t="s">
        <v>658</v>
      </c>
      <c r="D3" s="96" t="s">
        <v>658</v>
      </c>
      <c r="E3" s="96" t="s">
        <v>658</v>
      </c>
      <c r="F3" s="96" t="s">
        <v>658</v>
      </c>
      <c r="G3" s="96" t="s">
        <v>658</v>
      </c>
      <c r="H3" s="96" t="s">
        <v>657</v>
      </c>
      <c r="I3" s="96" t="s">
        <v>656</v>
      </c>
      <c r="J3" s="96" t="s">
        <v>657</v>
      </c>
      <c r="K3" s="96" t="s">
        <v>656</v>
      </c>
      <c r="L3" s="96" t="s">
        <v>655</v>
      </c>
      <c r="M3" s="96" t="s">
        <v>654</v>
      </c>
    </row>
    <row r="4" spans="1:13">
      <c r="A4" s="97" t="s">
        <v>653</v>
      </c>
      <c r="B4" s="97" t="s">
        <v>652</v>
      </c>
      <c r="C4" s="96"/>
      <c r="D4" s="96"/>
      <c r="E4" s="96"/>
      <c r="F4" s="96"/>
      <c r="G4" s="96"/>
      <c r="H4" s="96"/>
      <c r="I4" s="96"/>
      <c r="J4" s="96"/>
      <c r="K4" s="96"/>
      <c r="L4" s="96"/>
      <c r="M4" s="96"/>
    </row>
    <row r="5" spans="1:13">
      <c r="A5" s="92" t="s">
        <v>651</v>
      </c>
      <c r="C5" s="93"/>
      <c r="D5" s="93"/>
      <c r="E5" s="93"/>
      <c r="F5" s="93"/>
      <c r="G5" s="93"/>
      <c r="H5" s="93"/>
      <c r="I5" s="93"/>
      <c r="J5" s="93"/>
      <c r="K5" s="93"/>
      <c r="L5" s="93"/>
      <c r="M5" s="93"/>
    </row>
    <row r="6" spans="1:13">
      <c r="A6" s="92"/>
      <c r="B6" s="91" t="s">
        <v>718</v>
      </c>
      <c r="C6" s="93">
        <v>10</v>
      </c>
      <c r="D6" s="93">
        <v>10</v>
      </c>
      <c r="E6" s="93">
        <v>10</v>
      </c>
      <c r="F6" s="93">
        <v>10</v>
      </c>
      <c r="G6" s="93">
        <v>10</v>
      </c>
      <c r="H6" s="93">
        <v>5</v>
      </c>
      <c r="I6" s="93">
        <v>20</v>
      </c>
      <c r="J6" s="93">
        <v>5</v>
      </c>
      <c r="K6" s="93">
        <v>20</v>
      </c>
      <c r="L6" s="93"/>
      <c r="M6" s="93"/>
    </row>
    <row r="7" spans="1:13">
      <c r="A7" s="95"/>
      <c r="B7" s="95" t="s">
        <v>650</v>
      </c>
      <c r="C7" s="94">
        <v>5.0999999999999996</v>
      </c>
      <c r="D7" s="94">
        <v>5.2</v>
      </c>
      <c r="E7" s="94">
        <v>5.3</v>
      </c>
      <c r="F7" s="94">
        <v>5.4</v>
      </c>
      <c r="G7" s="94">
        <v>5.5</v>
      </c>
      <c r="H7" s="94">
        <v>5</v>
      </c>
      <c r="I7" s="94">
        <v>5.3</v>
      </c>
      <c r="J7" s="94">
        <v>5.0999999999999996</v>
      </c>
      <c r="K7" s="94">
        <v>5.7</v>
      </c>
      <c r="L7" s="93" t="s">
        <v>923</v>
      </c>
      <c r="M7" s="93" t="s">
        <v>891</v>
      </c>
    </row>
    <row r="8" spans="1:13">
      <c r="A8" s="95"/>
      <c r="B8" s="95" t="s">
        <v>749</v>
      </c>
      <c r="C8" s="94">
        <v>5</v>
      </c>
      <c r="D8" s="94">
        <v>5.0999999999999996</v>
      </c>
      <c r="E8" s="94">
        <v>5.2</v>
      </c>
      <c r="F8" s="94">
        <v>5.3</v>
      </c>
      <c r="G8" s="94">
        <v>5.4</v>
      </c>
      <c r="H8" s="94">
        <v>4.9000000000000004</v>
      </c>
      <c r="I8" s="94">
        <v>5.2</v>
      </c>
      <c r="J8" s="94">
        <v>5</v>
      </c>
      <c r="K8" s="94">
        <v>5.6</v>
      </c>
      <c r="L8" s="93" t="s">
        <v>902</v>
      </c>
      <c r="M8" s="93" t="s">
        <v>891</v>
      </c>
    </row>
    <row r="9" spans="1:13">
      <c r="A9" s="95"/>
      <c r="B9" s="95" t="s">
        <v>648</v>
      </c>
      <c r="C9" s="94">
        <v>0.01</v>
      </c>
      <c r="D9" s="94">
        <v>0.01</v>
      </c>
      <c r="E9" s="94">
        <v>0.01</v>
      </c>
      <c r="F9" s="94">
        <v>0.01</v>
      </c>
      <c r="G9" s="94">
        <v>0.01</v>
      </c>
      <c r="H9" s="94">
        <v>0.01</v>
      </c>
      <c r="I9" s="94">
        <v>0.01</v>
      </c>
      <c r="J9" s="94">
        <v>0.01</v>
      </c>
      <c r="K9" s="94">
        <v>0.01</v>
      </c>
      <c r="L9" s="93" t="s">
        <v>711</v>
      </c>
      <c r="M9" s="93" t="s">
        <v>891</v>
      </c>
    </row>
    <row r="10" spans="1:13">
      <c r="A10" s="95"/>
      <c r="B10" s="95" t="s">
        <v>647</v>
      </c>
      <c r="C10" s="94">
        <v>0</v>
      </c>
      <c r="D10" s="94">
        <v>0</v>
      </c>
      <c r="E10" s="94">
        <v>0</v>
      </c>
      <c r="F10" s="94">
        <v>0</v>
      </c>
      <c r="G10" s="94">
        <v>0</v>
      </c>
      <c r="H10" s="94">
        <v>0</v>
      </c>
      <c r="I10" s="94">
        <v>0.05</v>
      </c>
      <c r="J10" s="94">
        <v>0</v>
      </c>
      <c r="K10" s="94">
        <v>0.05</v>
      </c>
      <c r="L10" s="93"/>
      <c r="M10" s="93" t="s">
        <v>891</v>
      </c>
    </row>
    <row r="11" spans="1:13">
      <c r="A11" s="92"/>
      <c r="B11" s="91" t="s">
        <v>713</v>
      </c>
      <c r="C11" s="93">
        <v>1</v>
      </c>
      <c r="D11" s="93">
        <v>1</v>
      </c>
      <c r="E11" s="93">
        <v>1</v>
      </c>
      <c r="F11" s="93">
        <v>1</v>
      </c>
      <c r="G11" s="93">
        <v>1</v>
      </c>
      <c r="H11" s="93">
        <v>0.5</v>
      </c>
      <c r="I11" s="93">
        <v>2</v>
      </c>
      <c r="J11" s="93">
        <v>0.5</v>
      </c>
      <c r="K11" s="93">
        <v>2</v>
      </c>
      <c r="L11" s="93"/>
      <c r="M11" s="93" t="s">
        <v>891</v>
      </c>
    </row>
    <row r="12" spans="1:13">
      <c r="A12" s="92"/>
      <c r="B12" s="91" t="s">
        <v>645</v>
      </c>
      <c r="C12" s="93">
        <v>25</v>
      </c>
      <c r="D12" s="93">
        <v>25</v>
      </c>
      <c r="E12" s="93">
        <v>25</v>
      </c>
      <c r="F12" s="93">
        <v>25</v>
      </c>
      <c r="G12" s="93">
        <v>25</v>
      </c>
      <c r="H12" s="93">
        <v>15</v>
      </c>
      <c r="I12" s="93">
        <v>40</v>
      </c>
      <c r="J12" s="93">
        <v>15</v>
      </c>
      <c r="K12" s="93">
        <v>40</v>
      </c>
      <c r="L12" s="93"/>
      <c r="M12" s="93" t="s">
        <v>900</v>
      </c>
    </row>
    <row r="13" spans="1:13">
      <c r="A13" s="92"/>
      <c r="B13" s="91" t="s">
        <v>642</v>
      </c>
      <c r="C13" s="93">
        <v>0.5</v>
      </c>
      <c r="D13" s="93">
        <v>0.5</v>
      </c>
      <c r="E13" s="93">
        <v>0.5</v>
      </c>
      <c r="F13" s="93">
        <v>0.5</v>
      </c>
      <c r="G13" s="93">
        <v>0.5</v>
      </c>
      <c r="H13" s="93">
        <v>0.3</v>
      </c>
      <c r="I13" s="93">
        <v>1</v>
      </c>
      <c r="J13" s="93">
        <v>0.3</v>
      </c>
      <c r="K13" s="93">
        <v>1</v>
      </c>
      <c r="L13" s="93" t="s">
        <v>922</v>
      </c>
      <c r="M13" s="93" t="s">
        <v>895</v>
      </c>
    </row>
    <row r="14" spans="1:13">
      <c r="A14" s="92"/>
      <c r="B14" s="91" t="s">
        <v>712</v>
      </c>
      <c r="C14" s="93">
        <v>0.03</v>
      </c>
      <c r="D14" s="93">
        <v>0.03</v>
      </c>
      <c r="E14" s="93">
        <v>0.03</v>
      </c>
      <c r="F14" s="93">
        <v>0.03</v>
      </c>
      <c r="G14" s="93">
        <v>0.03</v>
      </c>
      <c r="H14" s="93">
        <v>0.02</v>
      </c>
      <c r="I14" s="93">
        <v>0.06</v>
      </c>
      <c r="J14" s="93">
        <v>0.02</v>
      </c>
      <c r="K14" s="93">
        <v>0.06</v>
      </c>
      <c r="L14" s="93"/>
      <c r="M14" s="93" t="s">
        <v>899</v>
      </c>
    </row>
    <row r="15" spans="1:13">
      <c r="A15" s="92" t="s">
        <v>639</v>
      </c>
      <c r="C15" s="93"/>
      <c r="D15" s="93"/>
      <c r="E15" s="93"/>
      <c r="F15" s="93"/>
      <c r="G15" s="93"/>
      <c r="H15" s="93"/>
      <c r="I15" s="93"/>
      <c r="J15" s="93"/>
      <c r="K15" s="93"/>
      <c r="L15" s="93"/>
      <c r="M15" s="93"/>
    </row>
    <row r="16" spans="1:13">
      <c r="A16" s="95"/>
      <c r="B16" s="95" t="s">
        <v>638</v>
      </c>
      <c r="C16" s="94">
        <v>0.05</v>
      </c>
      <c r="D16" s="94">
        <v>0.05</v>
      </c>
      <c r="E16" s="94">
        <v>0.05</v>
      </c>
      <c r="F16" s="94">
        <v>0.05</v>
      </c>
      <c r="G16" s="94">
        <v>0.05</v>
      </c>
      <c r="H16" s="94">
        <v>0.05</v>
      </c>
      <c r="I16" s="94">
        <v>0.5</v>
      </c>
      <c r="J16" s="94">
        <v>0.05</v>
      </c>
      <c r="K16" s="94">
        <v>0.5</v>
      </c>
      <c r="L16" s="93" t="s">
        <v>779</v>
      </c>
      <c r="M16" s="93" t="s">
        <v>897</v>
      </c>
    </row>
    <row r="17" spans="1:13">
      <c r="A17" s="95"/>
      <c r="B17" s="95" t="s">
        <v>637</v>
      </c>
      <c r="C17" s="94">
        <v>0.1</v>
      </c>
      <c r="D17" s="94">
        <v>0.1</v>
      </c>
      <c r="E17" s="94">
        <v>0.1</v>
      </c>
      <c r="F17" s="94">
        <v>0.1</v>
      </c>
      <c r="G17" s="94">
        <v>0.1</v>
      </c>
      <c r="H17" s="94">
        <v>0.1</v>
      </c>
      <c r="I17" s="94">
        <v>1</v>
      </c>
      <c r="J17" s="94">
        <v>0.1</v>
      </c>
      <c r="K17" s="94">
        <v>1</v>
      </c>
      <c r="L17" s="93" t="s">
        <v>779</v>
      </c>
      <c r="M17" s="93" t="s">
        <v>897</v>
      </c>
    </row>
    <row r="18" spans="1:13">
      <c r="A18" s="95"/>
      <c r="B18" s="95" t="s">
        <v>636</v>
      </c>
      <c r="C18" s="94">
        <v>0.25</v>
      </c>
      <c r="D18" s="94">
        <v>0.25</v>
      </c>
      <c r="E18" s="94">
        <v>0.25</v>
      </c>
      <c r="F18" s="94">
        <v>0.25</v>
      </c>
      <c r="G18" s="94">
        <v>0.25</v>
      </c>
      <c r="H18" s="94">
        <v>0.1</v>
      </c>
      <c r="I18" s="94">
        <v>0.5</v>
      </c>
      <c r="J18" s="94">
        <v>0.1</v>
      </c>
      <c r="K18" s="94">
        <v>0.5</v>
      </c>
      <c r="L18" s="93" t="s">
        <v>921</v>
      </c>
      <c r="M18" s="93" t="s">
        <v>897</v>
      </c>
    </row>
    <row r="19" spans="1:13">
      <c r="A19" s="92"/>
      <c r="B19" s="91" t="s">
        <v>634</v>
      </c>
      <c r="C19" s="93">
        <v>0.1</v>
      </c>
      <c r="D19" s="93">
        <v>0.1</v>
      </c>
      <c r="E19" s="93">
        <v>0.1</v>
      </c>
      <c r="F19" s="93">
        <v>0.1</v>
      </c>
      <c r="G19" s="93">
        <v>0.1</v>
      </c>
      <c r="H19" s="93">
        <v>0.1</v>
      </c>
      <c r="I19" s="93">
        <v>0.2</v>
      </c>
      <c r="J19" s="93">
        <v>0.1</v>
      </c>
      <c r="K19" s="93">
        <v>0.2</v>
      </c>
      <c r="L19" s="93" t="s">
        <v>779</v>
      </c>
      <c r="M19" s="93" t="s">
        <v>895</v>
      </c>
    </row>
    <row r="20" spans="1:13">
      <c r="A20" s="92"/>
      <c r="B20" s="91" t="s">
        <v>633</v>
      </c>
      <c r="C20" s="93">
        <v>1</v>
      </c>
      <c r="D20" s="93">
        <v>1</v>
      </c>
      <c r="E20" s="93">
        <v>1</v>
      </c>
      <c r="F20" s="93">
        <v>1</v>
      </c>
      <c r="G20" s="93">
        <v>1</v>
      </c>
      <c r="H20" s="93">
        <v>0.2</v>
      </c>
      <c r="I20" s="93">
        <v>1</v>
      </c>
      <c r="J20" s="93">
        <v>0.2</v>
      </c>
      <c r="K20" s="93">
        <v>1</v>
      </c>
      <c r="L20" s="93" t="s">
        <v>920</v>
      </c>
      <c r="M20" s="93" t="s">
        <v>895</v>
      </c>
    </row>
    <row r="21" spans="1:13">
      <c r="A21" s="92" t="s">
        <v>632</v>
      </c>
      <c r="C21" s="93"/>
      <c r="D21" s="93"/>
      <c r="E21" s="93"/>
      <c r="F21" s="93"/>
      <c r="G21" s="93"/>
      <c r="H21" s="93"/>
      <c r="I21" s="93"/>
      <c r="J21" s="93"/>
      <c r="K21" s="93"/>
      <c r="L21" s="93"/>
      <c r="M21" s="93"/>
    </row>
    <row r="22" spans="1:13">
      <c r="A22" s="95"/>
      <c r="B22" s="95" t="s">
        <v>706</v>
      </c>
      <c r="C22" s="94"/>
      <c r="D22" s="94"/>
      <c r="E22" s="94"/>
      <c r="F22" s="94"/>
      <c r="G22" s="94"/>
      <c r="H22" s="94"/>
      <c r="I22" s="94"/>
      <c r="J22" s="94"/>
      <c r="K22" s="94"/>
      <c r="L22" s="93"/>
      <c r="M22" s="93"/>
    </row>
    <row r="23" spans="1:13">
      <c r="A23" s="92"/>
      <c r="B23" s="91" t="s">
        <v>630</v>
      </c>
      <c r="C23" s="93"/>
      <c r="D23" s="93"/>
      <c r="E23" s="93"/>
      <c r="F23" s="93"/>
      <c r="G23" s="93"/>
      <c r="H23" s="93"/>
      <c r="I23" s="93"/>
      <c r="J23" s="93"/>
      <c r="K23" s="93"/>
      <c r="L23" s="93"/>
      <c r="M23" s="93"/>
    </row>
    <row r="24" spans="1:13">
      <c r="A24" s="92"/>
      <c r="B24" s="91" t="s">
        <v>629</v>
      </c>
      <c r="C24" s="93"/>
      <c r="D24" s="93"/>
      <c r="E24" s="93"/>
      <c r="F24" s="93"/>
      <c r="G24" s="93"/>
      <c r="H24" s="93"/>
      <c r="I24" s="93"/>
      <c r="J24" s="93"/>
      <c r="K24" s="93"/>
      <c r="L24" s="93"/>
      <c r="M24" s="93"/>
    </row>
    <row r="25" spans="1:13">
      <c r="A25" s="92"/>
      <c r="B25" s="91" t="s">
        <v>628</v>
      </c>
      <c r="C25" s="93"/>
      <c r="D25" s="93"/>
      <c r="E25" s="93"/>
      <c r="F25" s="93"/>
      <c r="G25" s="93"/>
      <c r="H25" s="93"/>
      <c r="I25" s="93"/>
      <c r="J25" s="93"/>
      <c r="K25" s="93"/>
      <c r="L25" s="93"/>
      <c r="M25" s="93"/>
    </row>
    <row r="26" spans="1:13">
      <c r="A26" s="92"/>
      <c r="B26" s="91" t="s">
        <v>705</v>
      </c>
      <c r="C26" s="93"/>
      <c r="D26" s="93"/>
      <c r="E26" s="93"/>
      <c r="F26" s="93"/>
      <c r="G26" s="93"/>
      <c r="H26" s="93"/>
      <c r="I26" s="93"/>
      <c r="J26" s="93"/>
      <c r="K26" s="93"/>
      <c r="L26" s="93"/>
      <c r="M26" s="93"/>
    </row>
    <row r="27" spans="1:13">
      <c r="A27" s="92" t="s">
        <v>627</v>
      </c>
      <c r="C27" s="93"/>
      <c r="D27" s="93"/>
      <c r="E27" s="93"/>
      <c r="F27" s="93"/>
      <c r="G27" s="93"/>
      <c r="H27" s="93"/>
      <c r="I27" s="93"/>
      <c r="J27" s="93"/>
      <c r="K27" s="93"/>
      <c r="L27" s="93"/>
      <c r="M27" s="93"/>
    </row>
    <row r="28" spans="1:13">
      <c r="A28" s="92"/>
      <c r="B28" s="91" t="s">
        <v>626</v>
      </c>
      <c r="C28" s="93">
        <v>0.67</v>
      </c>
      <c r="D28" s="93">
        <v>0.67</v>
      </c>
      <c r="E28" s="93">
        <v>0.56999999999999995</v>
      </c>
      <c r="F28" s="93">
        <v>0.56999999999999995</v>
      </c>
      <c r="G28" s="93">
        <v>0.56999999999999995</v>
      </c>
      <c r="H28" s="93">
        <v>0.48</v>
      </c>
      <c r="I28" s="93">
        <v>0.95</v>
      </c>
      <c r="J28" s="93">
        <v>0.48</v>
      </c>
      <c r="K28" s="93">
        <v>0.95</v>
      </c>
      <c r="L28" s="93" t="s">
        <v>919</v>
      </c>
      <c r="M28" s="93" t="s">
        <v>891</v>
      </c>
    </row>
    <row r="29" spans="1:13">
      <c r="A29" s="92"/>
      <c r="B29" s="91" t="s">
        <v>623</v>
      </c>
      <c r="C29" s="93">
        <v>0.53</v>
      </c>
      <c r="D29" s="93">
        <v>0.53</v>
      </c>
      <c r="E29" s="93">
        <v>0.46</v>
      </c>
      <c r="F29" s="93">
        <v>0.46</v>
      </c>
      <c r="G29" s="93">
        <v>0.46</v>
      </c>
      <c r="H29" s="93">
        <v>0.38</v>
      </c>
      <c r="I29" s="93">
        <v>0.76</v>
      </c>
      <c r="J29" s="93">
        <v>0.38</v>
      </c>
      <c r="K29" s="93">
        <v>0.76</v>
      </c>
      <c r="L29" s="93" t="s">
        <v>598</v>
      </c>
      <c r="M29" s="93" t="s">
        <v>891</v>
      </c>
    </row>
    <row r="30" spans="1:13">
      <c r="A30" s="92"/>
      <c r="B30" s="91" t="s">
        <v>893</v>
      </c>
      <c r="C30" s="93">
        <v>0.01</v>
      </c>
      <c r="D30" s="93">
        <v>0.01</v>
      </c>
      <c r="E30" s="93">
        <v>0.01</v>
      </c>
      <c r="F30" s="93">
        <v>0.01</v>
      </c>
      <c r="G30" s="93">
        <v>0.01</v>
      </c>
      <c r="H30" s="93">
        <v>0.01</v>
      </c>
      <c r="I30" s="93">
        <v>0.1</v>
      </c>
      <c r="J30" s="93">
        <v>0.01</v>
      </c>
      <c r="K30" s="93">
        <v>0.1</v>
      </c>
      <c r="L30" s="93" t="s">
        <v>640</v>
      </c>
      <c r="M30" s="93" t="s">
        <v>891</v>
      </c>
    </row>
    <row r="31" spans="1:13">
      <c r="A31" s="92"/>
      <c r="B31" s="91" t="s">
        <v>622</v>
      </c>
      <c r="C31" s="93">
        <v>0.12</v>
      </c>
      <c r="D31" s="93">
        <v>0.12</v>
      </c>
      <c r="E31" s="93">
        <v>0.1</v>
      </c>
      <c r="F31" s="93">
        <v>0.1</v>
      </c>
      <c r="G31" s="93">
        <v>0.1</v>
      </c>
      <c r="H31" s="93">
        <v>0.09</v>
      </c>
      <c r="I31" s="93">
        <v>0.1</v>
      </c>
      <c r="J31" s="93">
        <v>0.09</v>
      </c>
      <c r="K31" s="93">
        <v>0.1</v>
      </c>
      <c r="L31" s="93" t="s">
        <v>598</v>
      </c>
      <c r="M31" s="93" t="s">
        <v>891</v>
      </c>
    </row>
    <row r="32" spans="1:13">
      <c r="A32" s="92"/>
      <c r="B32" s="91" t="s">
        <v>619</v>
      </c>
      <c r="C32" s="93">
        <v>1.69</v>
      </c>
      <c r="D32" s="93">
        <v>1.69</v>
      </c>
      <c r="E32" s="93">
        <v>2.0099999999999998</v>
      </c>
      <c r="F32" s="93">
        <v>2.09</v>
      </c>
      <c r="G32" s="93">
        <v>1.69</v>
      </c>
      <c r="H32" s="93">
        <v>1.19</v>
      </c>
      <c r="I32" s="93">
        <v>2.19</v>
      </c>
      <c r="J32" s="93">
        <v>1.69</v>
      </c>
      <c r="K32" s="93">
        <v>2.67</v>
      </c>
      <c r="L32" s="93"/>
      <c r="M32" s="93" t="s">
        <v>891</v>
      </c>
    </row>
    <row r="33" spans="1:13">
      <c r="A33" s="92"/>
      <c r="B33" s="91" t="s">
        <v>618</v>
      </c>
      <c r="C33" s="93">
        <v>0</v>
      </c>
      <c r="D33" s="93">
        <v>0</v>
      </c>
      <c r="E33" s="93">
        <v>0</v>
      </c>
      <c r="F33" s="93">
        <v>0</v>
      </c>
      <c r="G33" s="93">
        <v>0</v>
      </c>
      <c r="H33" s="93">
        <v>0</v>
      </c>
      <c r="I33" s="93">
        <v>0</v>
      </c>
      <c r="J33" s="93">
        <v>0</v>
      </c>
      <c r="K33" s="93">
        <v>0</v>
      </c>
      <c r="L33" s="93" t="s">
        <v>612</v>
      </c>
      <c r="M33" s="93" t="s">
        <v>891</v>
      </c>
    </row>
    <row r="34" spans="1:13">
      <c r="A34" s="92"/>
      <c r="B34" s="91" t="s">
        <v>616</v>
      </c>
      <c r="C34" s="93">
        <v>1.69</v>
      </c>
      <c r="D34" s="93">
        <v>1.69</v>
      </c>
      <c r="E34" s="93">
        <v>2.0099999999999998</v>
      </c>
      <c r="F34" s="93">
        <v>2.09</v>
      </c>
      <c r="G34" s="93">
        <v>1.69</v>
      </c>
      <c r="H34" s="93">
        <v>1.19</v>
      </c>
      <c r="I34" s="93">
        <v>2.19</v>
      </c>
      <c r="J34" s="93">
        <v>1.69</v>
      </c>
      <c r="K34" s="93">
        <v>2.67</v>
      </c>
      <c r="L34" s="93" t="s">
        <v>602</v>
      </c>
      <c r="M34" s="93" t="s">
        <v>891</v>
      </c>
    </row>
    <row r="35" spans="1:13">
      <c r="A35" s="92"/>
      <c r="B35" s="91" t="s">
        <v>615</v>
      </c>
      <c r="C35" s="93">
        <v>2000</v>
      </c>
      <c r="D35" s="93">
        <v>2000</v>
      </c>
      <c r="E35" s="93">
        <v>2000</v>
      </c>
      <c r="F35" s="93">
        <v>2000</v>
      </c>
      <c r="G35" s="93">
        <v>2000</v>
      </c>
      <c r="H35" s="93">
        <v>1000</v>
      </c>
      <c r="I35" s="93">
        <v>3000</v>
      </c>
      <c r="J35" s="93">
        <v>1000</v>
      </c>
      <c r="K35" s="93">
        <v>5000</v>
      </c>
      <c r="L35" s="93" t="s">
        <v>602</v>
      </c>
      <c r="M35" s="93" t="s">
        <v>891</v>
      </c>
    </row>
    <row r="36" spans="1:13">
      <c r="A36" s="92"/>
      <c r="B36" s="91" t="s">
        <v>890</v>
      </c>
      <c r="C36" s="93">
        <v>10</v>
      </c>
      <c r="D36" s="93">
        <v>10</v>
      </c>
      <c r="E36" s="93">
        <v>10</v>
      </c>
      <c r="F36" s="93">
        <v>10</v>
      </c>
      <c r="G36" s="93">
        <v>10</v>
      </c>
      <c r="H36" s="93">
        <v>5</v>
      </c>
      <c r="I36" s="93">
        <v>20</v>
      </c>
      <c r="J36" s="93">
        <v>2</v>
      </c>
      <c r="K36" s="93">
        <v>20</v>
      </c>
      <c r="L36" s="93" t="s">
        <v>847</v>
      </c>
      <c r="M36" s="93" t="s">
        <v>889</v>
      </c>
    </row>
    <row r="37" spans="1:13">
      <c r="A37" s="92"/>
    </row>
    <row r="38" spans="1:13">
      <c r="A38" s="92"/>
    </row>
    <row r="39" spans="1:13">
      <c r="A39" s="92" t="s">
        <v>596</v>
      </c>
    </row>
    <row r="40" spans="1:13">
      <c r="A40" s="92"/>
      <c r="B40" s="91" t="s">
        <v>918</v>
      </c>
    </row>
    <row r="41" spans="1:13">
      <c r="A41" s="92"/>
      <c r="B41" s="91" t="s">
        <v>887</v>
      </c>
    </row>
    <row r="42" spans="1:13">
      <c r="A42" s="92"/>
      <c r="B42" s="91" t="s">
        <v>917</v>
      </c>
    </row>
    <row r="43" spans="1:13">
      <c r="A43" s="92"/>
      <c r="B43" s="91" t="s">
        <v>916</v>
      </c>
    </row>
    <row r="44" spans="1:13">
      <c r="A44" s="92"/>
      <c r="B44" s="91" t="s">
        <v>915</v>
      </c>
    </row>
    <row r="45" spans="1:13">
      <c r="A45" s="92"/>
      <c r="B45" s="91" t="s">
        <v>914</v>
      </c>
    </row>
    <row r="46" spans="1:13">
      <c r="A46" s="92"/>
      <c r="B46" s="91" t="s">
        <v>913</v>
      </c>
    </row>
    <row r="47" spans="1:13">
      <c r="A47" s="92"/>
      <c r="B47" s="91" t="s">
        <v>912</v>
      </c>
    </row>
    <row r="48" spans="1:13">
      <c r="A48" s="92"/>
      <c r="B48" s="91" t="s">
        <v>911</v>
      </c>
    </row>
    <row r="49" spans="1:2">
      <c r="A49" s="92"/>
      <c r="B49" s="91" t="s">
        <v>910</v>
      </c>
    </row>
    <row r="50" spans="1:2">
      <c r="A50" s="92"/>
      <c r="B50" s="91" t="s">
        <v>909</v>
      </c>
    </row>
    <row r="51" spans="1:2">
      <c r="A51" s="92"/>
      <c r="B51" s="91" t="s">
        <v>908</v>
      </c>
    </row>
    <row r="52" spans="1:2">
      <c r="A52" s="92"/>
      <c r="B52" s="91" t="s">
        <v>907</v>
      </c>
    </row>
    <row r="53" spans="1:2">
      <c r="A53" s="92"/>
      <c r="B53" s="91" t="s">
        <v>906</v>
      </c>
    </row>
    <row r="54" spans="1:2">
      <c r="A54" s="92"/>
      <c r="B54" s="91" t="s">
        <v>905</v>
      </c>
    </row>
    <row r="55" spans="1:2">
      <c r="A55" s="92"/>
      <c r="B55" s="91" t="s">
        <v>904</v>
      </c>
    </row>
    <row r="56" spans="1:2">
      <c r="A56" s="92"/>
      <c r="B56" s="91" t="s">
        <v>576</v>
      </c>
    </row>
    <row r="57" spans="1:2">
      <c r="A57" s="92"/>
      <c r="B57" s="91" t="s">
        <v>575</v>
      </c>
    </row>
    <row r="58" spans="1:2">
      <c r="A58" s="92"/>
    </row>
    <row r="59" spans="1:2">
      <c r="A59" s="92" t="s">
        <v>574</v>
      </c>
    </row>
    <row r="60" spans="1:2">
      <c r="A60" s="92"/>
      <c r="B60" s="91" t="s">
        <v>870</v>
      </c>
    </row>
    <row r="61" spans="1:2">
      <c r="A61" s="92"/>
      <c r="B61" s="91" t="s">
        <v>869</v>
      </c>
    </row>
    <row r="62" spans="1:2">
      <c r="A62" s="92"/>
      <c r="B62" s="91" t="s">
        <v>868</v>
      </c>
    </row>
    <row r="63" spans="1:2">
      <c r="A63" s="92"/>
      <c r="B63" s="91" t="s">
        <v>867</v>
      </c>
    </row>
    <row r="64" spans="1:2">
      <c r="A64" s="92"/>
      <c r="B64" s="91" t="s">
        <v>866</v>
      </c>
    </row>
    <row r="65" spans="1:2">
      <c r="A65" s="92"/>
      <c r="B65" s="91" t="s">
        <v>865</v>
      </c>
    </row>
    <row r="66" spans="1:2">
      <c r="A66" s="92"/>
      <c r="B66" s="91" t="s">
        <v>864</v>
      </c>
    </row>
    <row r="67" spans="1:2">
      <c r="A67" s="92"/>
      <c r="B67" s="91" t="s">
        <v>863</v>
      </c>
    </row>
    <row r="68" spans="1:2">
      <c r="A68" s="92"/>
      <c r="B68" s="91" t="s">
        <v>862</v>
      </c>
    </row>
    <row r="69" spans="1:2">
      <c r="A69" s="92"/>
      <c r="B69" s="91" t="s">
        <v>861</v>
      </c>
    </row>
    <row r="70" spans="1:2">
      <c r="A70" s="92"/>
      <c r="B70" s="91" t="s">
        <v>860</v>
      </c>
    </row>
    <row r="71" spans="1:2">
      <c r="A71" s="92"/>
      <c r="B71" s="91" t="s">
        <v>859</v>
      </c>
    </row>
    <row r="72" spans="1:2">
      <c r="A72" s="92"/>
      <c r="B72" s="91" t="s">
        <v>858</v>
      </c>
    </row>
    <row r="73" spans="1:2">
      <c r="A73" s="92"/>
      <c r="B73" s="91" t="s">
        <v>857</v>
      </c>
    </row>
    <row r="74" spans="1:2">
      <c r="A74" s="92"/>
      <c r="B74" s="91" t="s">
        <v>856</v>
      </c>
    </row>
    <row r="75" spans="1:2">
      <c r="A75" s="92"/>
      <c r="B75" s="91" t="s">
        <v>855</v>
      </c>
    </row>
    <row r="76" spans="1:2">
      <c r="A76" s="92"/>
      <c r="B76" s="91" t="s">
        <v>854</v>
      </c>
    </row>
    <row r="77" spans="1:2">
      <c r="A77" s="92"/>
      <c r="B77" s="91" t="s">
        <v>853</v>
      </c>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2">
      <c r="A1" s="98" t="s">
        <v>663</v>
      </c>
      <c r="B1" s="98"/>
      <c r="C1" s="143" t="s">
        <v>787</v>
      </c>
      <c r="D1" s="143"/>
      <c r="E1" s="143"/>
      <c r="F1" s="143"/>
      <c r="G1" s="143"/>
      <c r="H1" s="143"/>
      <c r="I1" s="143"/>
      <c r="J1" s="143"/>
      <c r="K1" s="143"/>
      <c r="L1" s="143"/>
    </row>
    <row r="2" spans="1:12">
      <c r="A2" s="97" t="s">
        <v>661</v>
      </c>
      <c r="B2" s="97"/>
      <c r="C2" s="96">
        <v>2015</v>
      </c>
      <c r="D2" s="96">
        <v>2020</v>
      </c>
      <c r="E2" s="96">
        <v>2030</v>
      </c>
      <c r="F2" s="96">
        <v>2050</v>
      </c>
      <c r="G2" s="96">
        <v>2020</v>
      </c>
      <c r="H2" s="96">
        <v>2020</v>
      </c>
      <c r="I2" s="96">
        <v>2050</v>
      </c>
      <c r="J2" s="96">
        <v>2050</v>
      </c>
      <c r="K2" s="96" t="s">
        <v>660</v>
      </c>
      <c r="L2" s="96" t="s">
        <v>660</v>
      </c>
    </row>
    <row r="3" spans="1:12">
      <c r="A3" s="97" t="s">
        <v>659</v>
      </c>
      <c r="B3" s="97"/>
      <c r="C3" s="96" t="s">
        <v>658</v>
      </c>
      <c r="D3" s="96" t="s">
        <v>658</v>
      </c>
      <c r="E3" s="96" t="s">
        <v>658</v>
      </c>
      <c r="F3" s="96" t="s">
        <v>658</v>
      </c>
      <c r="G3" s="96" t="s">
        <v>657</v>
      </c>
      <c r="H3" s="96" t="s">
        <v>656</v>
      </c>
      <c r="I3" s="96" t="s">
        <v>657</v>
      </c>
      <c r="J3" s="96" t="s">
        <v>656</v>
      </c>
      <c r="K3" s="96" t="s">
        <v>655</v>
      </c>
      <c r="L3" s="96" t="s">
        <v>654</v>
      </c>
    </row>
    <row r="4" spans="1:12">
      <c r="A4" s="97" t="s">
        <v>653</v>
      </c>
      <c r="B4" s="97" t="s">
        <v>652</v>
      </c>
      <c r="C4" s="96"/>
      <c r="D4" s="96"/>
      <c r="E4" s="96"/>
      <c r="F4" s="96"/>
      <c r="G4" s="96"/>
      <c r="H4" s="96"/>
      <c r="I4" s="96"/>
      <c r="J4" s="96"/>
      <c r="K4" s="96"/>
      <c r="L4" s="96"/>
    </row>
    <row r="5" spans="1:12">
      <c r="A5" s="92" t="s">
        <v>651</v>
      </c>
      <c r="C5" s="93"/>
      <c r="D5" s="93"/>
      <c r="E5" s="93"/>
      <c r="F5" s="93"/>
      <c r="G5" s="93"/>
      <c r="H5" s="93"/>
      <c r="I5" s="93"/>
      <c r="J5" s="93"/>
      <c r="K5" s="93"/>
      <c r="L5" s="93"/>
    </row>
    <row r="6" spans="1:12">
      <c r="A6" s="92"/>
      <c r="B6" s="91" t="s">
        <v>718</v>
      </c>
      <c r="C6" s="93">
        <v>103.43</v>
      </c>
      <c r="D6" s="93">
        <v>103.43</v>
      </c>
      <c r="E6" s="93">
        <v>103.43</v>
      </c>
      <c r="F6" s="93">
        <v>103.42</v>
      </c>
      <c r="G6" s="93">
        <v>80.92</v>
      </c>
      <c r="H6" s="93">
        <v>103.78</v>
      </c>
      <c r="I6" s="93">
        <v>79.47</v>
      </c>
      <c r="J6" s="93">
        <v>103.87</v>
      </c>
      <c r="K6" s="93" t="s">
        <v>598</v>
      </c>
      <c r="L6" s="93" t="s">
        <v>685</v>
      </c>
    </row>
    <row r="7" spans="1:12">
      <c r="A7" s="95"/>
      <c r="B7" s="95" t="s">
        <v>650</v>
      </c>
      <c r="C7" s="94">
        <v>1.1491739999999999</v>
      </c>
      <c r="D7" s="94">
        <v>1.1491739999999999</v>
      </c>
      <c r="E7" s="94">
        <v>1.1491739999999999</v>
      </c>
      <c r="F7" s="94">
        <v>1.1491579999999999</v>
      </c>
      <c r="G7" s="94">
        <v>0.89</v>
      </c>
      <c r="H7" s="94">
        <v>1.1599999999999999</v>
      </c>
      <c r="I7" s="94">
        <v>0.88</v>
      </c>
      <c r="J7" s="94">
        <v>1.1599999999999999</v>
      </c>
      <c r="K7" s="93" t="s">
        <v>780</v>
      </c>
      <c r="L7" s="93" t="s">
        <v>685</v>
      </c>
    </row>
    <row r="8" spans="1:12">
      <c r="A8" s="95"/>
      <c r="B8" s="95" t="s">
        <v>749</v>
      </c>
      <c r="C8" s="94">
        <v>1.1491739999999999</v>
      </c>
      <c r="D8" s="94">
        <v>1.1491739999999999</v>
      </c>
      <c r="E8" s="94">
        <v>1.1491739999999999</v>
      </c>
      <c r="F8" s="94">
        <v>1.1491579999999999</v>
      </c>
      <c r="G8" s="94">
        <v>0.89</v>
      </c>
      <c r="H8" s="94">
        <v>1.1599999999999999</v>
      </c>
      <c r="I8" s="94">
        <v>0.88</v>
      </c>
      <c r="J8" s="94">
        <v>1.1599999999999999</v>
      </c>
      <c r="K8" s="93" t="s">
        <v>780</v>
      </c>
      <c r="L8" s="93" t="s">
        <v>685</v>
      </c>
    </row>
    <row r="9" spans="1:12">
      <c r="A9" s="95"/>
      <c r="B9" s="95" t="s">
        <v>648</v>
      </c>
      <c r="C9" s="94">
        <v>2.2012E-2</v>
      </c>
      <c r="D9" s="94">
        <v>2.2012E-2</v>
      </c>
      <c r="E9" s="94">
        <v>2.2012E-2</v>
      </c>
      <c r="F9" s="94">
        <v>2.1998E-2</v>
      </c>
      <c r="G9" s="94">
        <v>2.0945999999999999E-2</v>
      </c>
      <c r="H9" s="94">
        <v>2.4556000000000001E-2</v>
      </c>
      <c r="I9" s="94">
        <v>1.7063999999999999E-2</v>
      </c>
      <c r="J9" s="94">
        <v>2.4518999999999999E-2</v>
      </c>
      <c r="K9" s="93" t="s">
        <v>704</v>
      </c>
      <c r="L9" s="93"/>
    </row>
    <row r="10" spans="1:12">
      <c r="A10" s="95"/>
      <c r="B10" s="95" t="s">
        <v>647</v>
      </c>
      <c r="C10" s="94">
        <v>0.03</v>
      </c>
      <c r="D10" s="94">
        <v>0.03</v>
      </c>
      <c r="E10" s="94">
        <v>0.03</v>
      </c>
      <c r="F10" s="94">
        <v>0.03</v>
      </c>
      <c r="G10" s="94">
        <v>0.03</v>
      </c>
      <c r="H10" s="94">
        <v>0.03</v>
      </c>
      <c r="I10" s="94">
        <v>0.03</v>
      </c>
      <c r="J10" s="94">
        <v>0.03</v>
      </c>
      <c r="K10" s="93"/>
      <c r="L10" s="93"/>
    </row>
    <row r="11" spans="1:12">
      <c r="A11" s="92"/>
      <c r="B11" s="91" t="s">
        <v>713</v>
      </c>
      <c r="C11" s="93">
        <v>2</v>
      </c>
      <c r="D11" s="93">
        <v>2</v>
      </c>
      <c r="E11" s="93">
        <v>2</v>
      </c>
      <c r="F11" s="93">
        <v>2</v>
      </c>
      <c r="G11" s="93">
        <v>1.7</v>
      </c>
      <c r="H11" s="93">
        <v>2.2999999999999998</v>
      </c>
      <c r="I11" s="93">
        <v>1.5</v>
      </c>
      <c r="J11" s="93">
        <v>2.5</v>
      </c>
      <c r="K11" s="93"/>
      <c r="L11" s="93"/>
    </row>
    <row r="12" spans="1:12">
      <c r="A12" s="92"/>
      <c r="B12" s="91" t="s">
        <v>645</v>
      </c>
      <c r="C12" s="93">
        <v>25</v>
      </c>
      <c r="D12" s="93">
        <v>25</v>
      </c>
      <c r="E12" s="93">
        <v>25</v>
      </c>
      <c r="F12" s="93">
        <v>25</v>
      </c>
      <c r="G12" s="93">
        <v>20</v>
      </c>
      <c r="H12" s="93">
        <v>35</v>
      </c>
      <c r="I12" s="93">
        <v>20</v>
      </c>
      <c r="J12" s="93">
        <v>35</v>
      </c>
      <c r="K12" s="93"/>
      <c r="L12" s="93" t="s">
        <v>685</v>
      </c>
    </row>
    <row r="13" spans="1:12">
      <c r="A13" s="92"/>
      <c r="B13" s="91" t="s">
        <v>642</v>
      </c>
      <c r="C13" s="93">
        <v>2.5</v>
      </c>
      <c r="D13" s="93">
        <v>2.5</v>
      </c>
      <c r="E13" s="93">
        <v>2.5</v>
      </c>
      <c r="F13" s="93">
        <v>2.5</v>
      </c>
      <c r="G13" s="93">
        <v>2</v>
      </c>
      <c r="H13" s="93">
        <v>3</v>
      </c>
      <c r="I13" s="93">
        <v>2</v>
      </c>
      <c r="J13" s="93">
        <v>3</v>
      </c>
      <c r="K13" s="93"/>
      <c r="L13" s="93" t="s">
        <v>685</v>
      </c>
    </row>
    <row r="14" spans="1:12">
      <c r="A14" s="92"/>
      <c r="B14" s="91" t="s">
        <v>712</v>
      </c>
      <c r="C14" s="93">
        <v>0.05</v>
      </c>
      <c r="D14" s="93">
        <v>0.05</v>
      </c>
      <c r="E14" s="93">
        <v>0.05</v>
      </c>
      <c r="F14" s="93">
        <v>0.05</v>
      </c>
      <c r="G14" s="93">
        <v>0.04</v>
      </c>
      <c r="H14" s="93">
        <v>0.06</v>
      </c>
      <c r="I14" s="93">
        <v>0.04</v>
      </c>
      <c r="J14" s="93">
        <v>0.06</v>
      </c>
      <c r="K14" s="93"/>
      <c r="L14" s="93"/>
    </row>
    <row r="15" spans="1:12">
      <c r="A15" s="92" t="s">
        <v>639</v>
      </c>
      <c r="C15" s="93"/>
      <c r="D15" s="93"/>
      <c r="E15" s="93"/>
      <c r="F15" s="93"/>
      <c r="G15" s="93"/>
      <c r="H15" s="93"/>
      <c r="I15" s="93"/>
      <c r="J15" s="93"/>
      <c r="K15" s="93"/>
      <c r="L15" s="93"/>
    </row>
    <row r="16" spans="1:12">
      <c r="A16" s="95"/>
      <c r="B16" s="95" t="s">
        <v>638</v>
      </c>
      <c r="C16" s="94"/>
      <c r="D16" s="94"/>
      <c r="E16" s="94"/>
      <c r="F16" s="94"/>
      <c r="G16" s="94"/>
      <c r="H16" s="94"/>
      <c r="I16" s="94"/>
      <c r="J16" s="94"/>
      <c r="K16" s="93"/>
      <c r="L16" s="93"/>
    </row>
    <row r="17" spans="1:12">
      <c r="A17" s="95"/>
      <c r="B17" s="95" t="s">
        <v>637</v>
      </c>
      <c r="C17" s="94">
        <v>0.1</v>
      </c>
      <c r="D17" s="94">
        <v>0.1</v>
      </c>
      <c r="E17" s="94">
        <v>0.1</v>
      </c>
      <c r="F17" s="94">
        <v>0.1</v>
      </c>
      <c r="G17" s="94">
        <v>0.1</v>
      </c>
      <c r="H17" s="94">
        <v>0.1</v>
      </c>
      <c r="I17" s="94">
        <v>0.1</v>
      </c>
      <c r="J17" s="94">
        <v>0.1</v>
      </c>
      <c r="K17" s="93" t="s">
        <v>747</v>
      </c>
      <c r="L17" s="93" t="s">
        <v>685</v>
      </c>
    </row>
    <row r="18" spans="1:12">
      <c r="A18" s="95"/>
      <c r="B18" s="95" t="s">
        <v>636</v>
      </c>
      <c r="C18" s="94">
        <v>0.4</v>
      </c>
      <c r="D18" s="94">
        <v>0.4</v>
      </c>
      <c r="E18" s="94">
        <v>0.4</v>
      </c>
      <c r="F18" s="94">
        <v>0.4</v>
      </c>
      <c r="G18" s="94">
        <v>0.4</v>
      </c>
      <c r="H18" s="94">
        <v>0.4</v>
      </c>
      <c r="I18" s="94">
        <v>0.4</v>
      </c>
      <c r="J18" s="94">
        <v>0.4</v>
      </c>
      <c r="K18" s="93"/>
      <c r="L18" s="93" t="s">
        <v>685</v>
      </c>
    </row>
    <row r="19" spans="1:12">
      <c r="A19" s="92"/>
      <c r="B19" s="91" t="s">
        <v>634</v>
      </c>
      <c r="C19" s="93">
        <v>2</v>
      </c>
      <c r="D19" s="93">
        <v>2</v>
      </c>
      <c r="E19" s="93">
        <v>2</v>
      </c>
      <c r="F19" s="93">
        <v>2</v>
      </c>
      <c r="G19" s="93">
        <v>2</v>
      </c>
      <c r="H19" s="93">
        <v>2</v>
      </c>
      <c r="I19" s="93">
        <v>2</v>
      </c>
      <c r="J19" s="93">
        <v>2</v>
      </c>
      <c r="K19" s="93" t="s">
        <v>709</v>
      </c>
      <c r="L19" s="93" t="s">
        <v>685</v>
      </c>
    </row>
    <row r="20" spans="1:12">
      <c r="A20" s="92"/>
      <c r="B20" s="91" t="s">
        <v>633</v>
      </c>
      <c r="C20" s="93">
        <v>8</v>
      </c>
      <c r="D20" s="93">
        <v>8</v>
      </c>
      <c r="E20" s="93">
        <v>8</v>
      </c>
      <c r="F20" s="93">
        <v>8</v>
      </c>
      <c r="G20" s="93">
        <v>8</v>
      </c>
      <c r="H20" s="93">
        <v>8</v>
      </c>
      <c r="I20" s="93">
        <v>8</v>
      </c>
      <c r="J20" s="93">
        <v>8</v>
      </c>
      <c r="K20" s="93"/>
      <c r="L20" s="93" t="s">
        <v>685</v>
      </c>
    </row>
    <row r="21" spans="1:12">
      <c r="A21" s="92" t="s">
        <v>632</v>
      </c>
      <c r="C21" s="93"/>
      <c r="D21" s="93"/>
      <c r="E21" s="93"/>
      <c r="F21" s="93"/>
      <c r="G21" s="93"/>
      <c r="H21" s="93"/>
      <c r="I21" s="93"/>
      <c r="J21" s="93"/>
      <c r="K21" s="93"/>
      <c r="L21" s="93"/>
    </row>
    <row r="22" spans="1:12">
      <c r="A22" s="95"/>
      <c r="B22" s="95" t="s">
        <v>706</v>
      </c>
      <c r="C22" s="94">
        <v>0.97970000000000002</v>
      </c>
      <c r="D22" s="94">
        <v>0.97970000000000002</v>
      </c>
      <c r="E22" s="94">
        <v>0.97970000000000002</v>
      </c>
      <c r="F22" s="94">
        <v>0.97970000000000002</v>
      </c>
      <c r="G22" s="94">
        <v>0.94925000000000004</v>
      </c>
      <c r="H22" s="94">
        <v>0.98985000000000001</v>
      </c>
      <c r="I22" s="94">
        <v>0.97970000000000002</v>
      </c>
      <c r="J22" s="94">
        <v>0.98985000000000001</v>
      </c>
      <c r="K22" s="93" t="s">
        <v>779</v>
      </c>
      <c r="L22" s="93" t="s">
        <v>685</v>
      </c>
    </row>
    <row r="23" spans="1:12">
      <c r="A23" s="92"/>
      <c r="B23" s="91" t="s">
        <v>630</v>
      </c>
      <c r="C23" s="93">
        <v>90</v>
      </c>
      <c r="D23" s="93">
        <v>60</v>
      </c>
      <c r="E23" s="93">
        <v>40</v>
      </c>
      <c r="F23" s="93">
        <v>20</v>
      </c>
      <c r="G23" s="93">
        <v>40</v>
      </c>
      <c r="H23" s="93">
        <v>60</v>
      </c>
      <c r="I23" s="93">
        <v>20</v>
      </c>
      <c r="J23" s="93">
        <v>40</v>
      </c>
      <c r="K23" s="93"/>
      <c r="L23" s="93" t="s">
        <v>743</v>
      </c>
    </row>
    <row r="24" spans="1:12">
      <c r="A24" s="92"/>
      <c r="B24" s="91" t="s">
        <v>629</v>
      </c>
      <c r="C24" s="93">
        <v>3</v>
      </c>
      <c r="D24" s="93">
        <v>2</v>
      </c>
      <c r="E24" s="93">
        <v>2</v>
      </c>
      <c r="F24" s="93">
        <v>1</v>
      </c>
      <c r="G24" s="93">
        <v>1</v>
      </c>
      <c r="H24" s="93">
        <v>3</v>
      </c>
      <c r="I24" s="93">
        <v>0</v>
      </c>
      <c r="J24" s="93">
        <v>3</v>
      </c>
      <c r="K24" s="93"/>
      <c r="L24" s="93" t="s">
        <v>707</v>
      </c>
    </row>
    <row r="25" spans="1:12">
      <c r="A25" s="92"/>
      <c r="B25" s="91" t="s">
        <v>628</v>
      </c>
      <c r="C25" s="93">
        <v>1</v>
      </c>
      <c r="D25" s="93">
        <v>1</v>
      </c>
      <c r="E25" s="93">
        <v>1</v>
      </c>
      <c r="F25" s="93">
        <v>0</v>
      </c>
      <c r="G25" s="93">
        <v>0</v>
      </c>
      <c r="H25" s="93">
        <v>1</v>
      </c>
      <c r="I25" s="93">
        <v>0</v>
      </c>
      <c r="J25" s="93">
        <v>1</v>
      </c>
      <c r="K25" s="93"/>
      <c r="L25" s="93" t="s">
        <v>707</v>
      </c>
    </row>
    <row r="26" spans="1:12">
      <c r="A26" s="92"/>
      <c r="B26" s="91" t="s">
        <v>705</v>
      </c>
      <c r="C26" s="93">
        <v>2</v>
      </c>
      <c r="D26" s="93">
        <v>0.3</v>
      </c>
      <c r="E26" s="93">
        <v>0.3</v>
      </c>
      <c r="F26" s="93">
        <v>0.3</v>
      </c>
      <c r="G26" s="93">
        <v>0.1</v>
      </c>
      <c r="H26" s="93">
        <v>2</v>
      </c>
      <c r="I26" s="93">
        <v>0.1</v>
      </c>
      <c r="J26" s="93">
        <v>1</v>
      </c>
      <c r="K26" s="93"/>
      <c r="L26" s="93" t="s">
        <v>707</v>
      </c>
    </row>
    <row r="27" spans="1:12">
      <c r="A27" s="92" t="s">
        <v>627</v>
      </c>
      <c r="C27" s="93"/>
      <c r="D27" s="93"/>
      <c r="E27" s="93"/>
      <c r="F27" s="93"/>
      <c r="G27" s="93"/>
      <c r="H27" s="93"/>
      <c r="I27" s="93"/>
      <c r="J27" s="93"/>
      <c r="K27" s="93"/>
      <c r="L27" s="93"/>
    </row>
    <row r="28" spans="1:12">
      <c r="A28" s="92"/>
      <c r="B28" s="91" t="s">
        <v>626</v>
      </c>
      <c r="C28" s="93">
        <v>0.45</v>
      </c>
      <c r="D28" s="93">
        <v>0.44</v>
      </c>
      <c r="E28" s="93">
        <v>0.42</v>
      </c>
      <c r="F28" s="93">
        <v>0.4</v>
      </c>
      <c r="G28" s="93">
        <v>0.38</v>
      </c>
      <c r="H28" s="93">
        <v>0.52</v>
      </c>
      <c r="I28" s="93">
        <v>0.31</v>
      </c>
      <c r="J28" s="93">
        <v>0.55000000000000004</v>
      </c>
      <c r="K28" s="93" t="s">
        <v>778</v>
      </c>
      <c r="L28" s="93"/>
    </row>
    <row r="29" spans="1:12">
      <c r="A29" s="92"/>
      <c r="B29" s="91" t="s">
        <v>623</v>
      </c>
      <c r="C29" s="93">
        <v>0.34</v>
      </c>
      <c r="D29" s="93">
        <v>0.33</v>
      </c>
      <c r="E29" s="93">
        <v>0.31</v>
      </c>
      <c r="F29" s="93">
        <v>0.31</v>
      </c>
      <c r="G29" s="93">
        <v>0.28999999999999998</v>
      </c>
      <c r="H29" s="93">
        <v>0.39</v>
      </c>
      <c r="I29" s="93">
        <v>0.24</v>
      </c>
      <c r="J29" s="93">
        <v>0.42</v>
      </c>
      <c r="K29" s="93" t="s">
        <v>778</v>
      </c>
      <c r="L29" s="93"/>
    </row>
    <row r="30" spans="1:12">
      <c r="A30" s="92"/>
      <c r="B30" s="91" t="s">
        <v>622</v>
      </c>
      <c r="C30" s="93">
        <v>0.11</v>
      </c>
      <c r="D30" s="93">
        <v>0.11</v>
      </c>
      <c r="E30" s="93">
        <v>0.1</v>
      </c>
      <c r="F30" s="93">
        <v>0.09</v>
      </c>
      <c r="G30" s="93">
        <v>0.09</v>
      </c>
      <c r="H30" s="93">
        <v>0.13</v>
      </c>
      <c r="I30" s="93">
        <v>0.08</v>
      </c>
      <c r="J30" s="93">
        <v>0.13</v>
      </c>
      <c r="K30" s="93" t="s">
        <v>778</v>
      </c>
      <c r="L30" s="93"/>
    </row>
    <row r="31" spans="1:12">
      <c r="A31" s="92"/>
      <c r="B31" s="91" t="s">
        <v>619</v>
      </c>
      <c r="C31" s="93">
        <v>2.57</v>
      </c>
      <c r="D31" s="93">
        <v>2.7</v>
      </c>
      <c r="E31" s="93">
        <v>3.41</v>
      </c>
      <c r="F31" s="93">
        <v>3.76</v>
      </c>
      <c r="G31" s="93">
        <v>2.3199999999999998</v>
      </c>
      <c r="H31" s="93">
        <v>3.67</v>
      </c>
      <c r="I31" s="93">
        <v>3.27</v>
      </c>
      <c r="J31" s="93">
        <v>5.26</v>
      </c>
      <c r="K31" s="93" t="s">
        <v>697</v>
      </c>
      <c r="L31" s="93"/>
    </row>
    <row r="32" spans="1:12">
      <c r="A32" s="92"/>
      <c r="B32" s="91" t="s">
        <v>618</v>
      </c>
      <c r="C32" s="93">
        <v>1.39</v>
      </c>
      <c r="D32" s="93">
        <v>1.52</v>
      </c>
      <c r="E32" s="93">
        <v>2.2200000000000002</v>
      </c>
      <c r="F32" s="93">
        <v>2.57</v>
      </c>
      <c r="G32" s="93">
        <v>1.5</v>
      </c>
      <c r="H32" s="93">
        <v>1.98</v>
      </c>
      <c r="I32" s="93">
        <v>2.5499999999999998</v>
      </c>
      <c r="J32" s="93">
        <v>3.41</v>
      </c>
      <c r="K32" s="93" t="s">
        <v>697</v>
      </c>
      <c r="L32" s="93"/>
    </row>
    <row r="33" spans="1:12">
      <c r="A33" s="92"/>
      <c r="B33" s="91" t="s">
        <v>616</v>
      </c>
      <c r="C33" s="93">
        <v>1.18</v>
      </c>
      <c r="D33" s="93">
        <v>1.18</v>
      </c>
      <c r="E33" s="93">
        <v>1.18</v>
      </c>
      <c r="F33" s="93">
        <v>1.18</v>
      </c>
      <c r="G33" s="93">
        <v>0.82</v>
      </c>
      <c r="H33" s="93">
        <v>1.7</v>
      </c>
      <c r="I33" s="93">
        <v>0.72</v>
      </c>
      <c r="J33" s="93">
        <v>1.86</v>
      </c>
      <c r="K33" s="93" t="s">
        <v>697</v>
      </c>
      <c r="L33" s="93"/>
    </row>
    <row r="34" spans="1:12">
      <c r="A34" s="92"/>
      <c r="B34" s="91" t="s">
        <v>615</v>
      </c>
      <c r="C34" s="93">
        <v>35200</v>
      </c>
      <c r="D34" s="93">
        <v>34600</v>
      </c>
      <c r="E34" s="93">
        <v>33300</v>
      </c>
      <c r="F34" s="93">
        <v>31400</v>
      </c>
      <c r="G34" s="93">
        <v>29500</v>
      </c>
      <c r="H34" s="93">
        <v>39900</v>
      </c>
      <c r="I34" s="93">
        <v>23600</v>
      </c>
      <c r="J34" s="93">
        <v>39900</v>
      </c>
      <c r="K34" s="93"/>
      <c r="L34" s="93"/>
    </row>
    <row r="35" spans="1:12">
      <c r="A35" s="92" t="s">
        <v>614</v>
      </c>
      <c r="C35" s="93"/>
      <c r="D35" s="93"/>
      <c r="E35" s="93"/>
      <c r="F35" s="93"/>
      <c r="G35" s="93"/>
      <c r="H35" s="93"/>
      <c r="I35" s="93"/>
      <c r="J35" s="93"/>
      <c r="K35" s="93"/>
      <c r="L35" s="93"/>
    </row>
    <row r="36" spans="1:12">
      <c r="A36" s="92"/>
      <c r="B36" s="91" t="s">
        <v>777</v>
      </c>
      <c r="C36" s="93">
        <v>0.52</v>
      </c>
      <c r="D36" s="93">
        <v>0.5</v>
      </c>
      <c r="E36" s="93">
        <v>0.48</v>
      </c>
      <c r="F36" s="93">
        <v>0.46</v>
      </c>
      <c r="G36" s="93">
        <v>0.44</v>
      </c>
      <c r="H36" s="93">
        <v>0.6</v>
      </c>
      <c r="I36" s="93">
        <v>0.36</v>
      </c>
      <c r="J36" s="93">
        <v>0.63</v>
      </c>
      <c r="K36" s="93" t="s">
        <v>602</v>
      </c>
      <c r="L36" s="93" t="s">
        <v>685</v>
      </c>
    </row>
    <row r="37" spans="1:12">
      <c r="A37" s="92"/>
      <c r="B37" s="91" t="s">
        <v>776</v>
      </c>
      <c r="C37" s="93">
        <v>0.39</v>
      </c>
      <c r="D37" s="93">
        <v>0.38</v>
      </c>
      <c r="E37" s="93">
        <v>0.36</v>
      </c>
      <c r="F37" s="93">
        <v>0.36</v>
      </c>
      <c r="G37" s="93">
        <v>0.33</v>
      </c>
      <c r="H37" s="93">
        <v>0.45</v>
      </c>
      <c r="I37" s="93">
        <v>0.27</v>
      </c>
      <c r="J37" s="93">
        <v>0.48</v>
      </c>
      <c r="K37" s="93" t="s">
        <v>602</v>
      </c>
      <c r="L37" s="93"/>
    </row>
    <row r="38" spans="1:12">
      <c r="A38" s="92"/>
      <c r="B38" s="91" t="s">
        <v>775</v>
      </c>
      <c r="C38" s="93">
        <v>0.13</v>
      </c>
      <c r="D38" s="93">
        <v>0.12</v>
      </c>
      <c r="E38" s="93">
        <v>0.12</v>
      </c>
      <c r="F38" s="93">
        <v>0.11</v>
      </c>
      <c r="G38" s="93">
        <v>0.11</v>
      </c>
      <c r="H38" s="93">
        <v>0.15</v>
      </c>
      <c r="I38" s="93">
        <v>0.09</v>
      </c>
      <c r="J38" s="93">
        <v>0.15</v>
      </c>
      <c r="K38" s="93" t="s">
        <v>602</v>
      </c>
      <c r="L38" s="93"/>
    </row>
    <row r="39" spans="1:12">
      <c r="A39" s="92"/>
      <c r="B39" s="91" t="s">
        <v>774</v>
      </c>
      <c r="C39" s="93">
        <v>2.95</v>
      </c>
      <c r="D39" s="93">
        <v>3.1</v>
      </c>
      <c r="E39" s="93">
        <v>3.91</v>
      </c>
      <c r="F39" s="93">
        <v>4.32</v>
      </c>
      <c r="G39" s="93">
        <v>2.68</v>
      </c>
      <c r="H39" s="93">
        <v>3.3</v>
      </c>
      <c r="I39" s="93">
        <v>3.77</v>
      </c>
      <c r="J39" s="93">
        <v>4.6500000000000004</v>
      </c>
      <c r="K39" s="93" t="s">
        <v>697</v>
      </c>
      <c r="L39" s="93"/>
    </row>
    <row r="40" spans="1:12">
      <c r="A40" s="92"/>
      <c r="B40" s="91" t="s">
        <v>773</v>
      </c>
      <c r="C40" s="93">
        <v>40500</v>
      </c>
      <c r="D40" s="93">
        <v>39700</v>
      </c>
      <c r="E40" s="93">
        <v>38200</v>
      </c>
      <c r="F40" s="93">
        <v>36100</v>
      </c>
      <c r="G40" s="93">
        <v>33900</v>
      </c>
      <c r="H40" s="93">
        <v>45900</v>
      </c>
      <c r="I40" s="93">
        <v>27200</v>
      </c>
      <c r="J40" s="93">
        <v>45800</v>
      </c>
      <c r="K40" s="93"/>
      <c r="L40" s="93"/>
    </row>
    <row r="41" spans="1:12">
      <c r="A41" s="92"/>
      <c r="B41" s="91" t="s">
        <v>772</v>
      </c>
      <c r="C41" s="93">
        <v>0.01</v>
      </c>
      <c r="D41" s="93">
        <v>0.01</v>
      </c>
      <c r="E41" s="93">
        <v>0.01</v>
      </c>
      <c r="F41" s="93">
        <v>0.01</v>
      </c>
      <c r="G41" s="93">
        <v>0.01</v>
      </c>
      <c r="H41" s="93">
        <v>0.02</v>
      </c>
      <c r="I41" s="93">
        <v>0.01</v>
      </c>
      <c r="J41" s="93">
        <v>0.02</v>
      </c>
      <c r="K41" s="93" t="s">
        <v>602</v>
      </c>
      <c r="L41" s="93"/>
    </row>
    <row r="42" spans="1:12">
      <c r="A42" s="92"/>
      <c r="B42" s="91" t="s">
        <v>771</v>
      </c>
      <c r="C42" s="93">
        <v>0.25</v>
      </c>
      <c r="D42" s="93">
        <v>0.25</v>
      </c>
      <c r="E42" s="93">
        <v>0.25</v>
      </c>
      <c r="F42" s="93">
        <v>0.25</v>
      </c>
      <c r="G42" s="93">
        <v>0</v>
      </c>
      <c r="H42" s="93">
        <v>0.25</v>
      </c>
      <c r="I42" s="93">
        <v>0</v>
      </c>
      <c r="J42" s="93">
        <v>0.25</v>
      </c>
      <c r="K42" s="93" t="s">
        <v>711</v>
      </c>
      <c r="L42" s="93"/>
    </row>
    <row r="43" spans="1:12">
      <c r="A43" s="92"/>
      <c r="B43" s="91" t="s">
        <v>770</v>
      </c>
      <c r="C43" s="93">
        <v>1</v>
      </c>
      <c r="D43" s="93">
        <v>1</v>
      </c>
      <c r="E43" s="93">
        <v>1</v>
      </c>
      <c r="F43" s="93">
        <v>1</v>
      </c>
      <c r="G43" s="93">
        <v>0</v>
      </c>
      <c r="H43" s="93">
        <v>1</v>
      </c>
      <c r="I43" s="93">
        <v>0</v>
      </c>
      <c r="J43" s="93">
        <v>1</v>
      </c>
      <c r="K43" s="93" t="s">
        <v>768</v>
      </c>
      <c r="L43" s="93"/>
    </row>
    <row r="44" spans="1:12">
      <c r="A44" s="92"/>
      <c r="B44" s="91" t="s">
        <v>769</v>
      </c>
      <c r="C44" s="93">
        <v>1</v>
      </c>
      <c r="D44" s="93">
        <v>1</v>
      </c>
      <c r="E44" s="93">
        <v>1</v>
      </c>
      <c r="F44" s="93">
        <v>1</v>
      </c>
      <c r="G44" s="93">
        <v>0</v>
      </c>
      <c r="H44" s="93">
        <v>1</v>
      </c>
      <c r="I44" s="93">
        <v>0</v>
      </c>
      <c r="J44" s="93">
        <v>1</v>
      </c>
      <c r="K44" s="93" t="s">
        <v>768</v>
      </c>
      <c r="L44" s="93"/>
    </row>
    <row r="45" spans="1:12">
      <c r="A45" s="95"/>
      <c r="B45" s="95" t="s">
        <v>767</v>
      </c>
      <c r="C45" s="94">
        <v>1.9432000000000001E-2</v>
      </c>
      <c r="D45" s="94">
        <v>1.9432000000000001E-2</v>
      </c>
      <c r="E45" s="94">
        <v>1.9432000000000001E-2</v>
      </c>
      <c r="F45" s="94">
        <v>1.9442000000000001E-2</v>
      </c>
      <c r="G45" s="94">
        <v>0.01</v>
      </c>
      <c r="H45" s="94">
        <v>0.26</v>
      </c>
      <c r="I45" s="94">
        <v>0.01</v>
      </c>
      <c r="J45" s="94">
        <v>0.28000000000000003</v>
      </c>
      <c r="K45" s="93" t="s">
        <v>711</v>
      </c>
      <c r="L45" s="93" t="s">
        <v>685</v>
      </c>
    </row>
    <row r="46" spans="1:12">
      <c r="A46" s="92"/>
    </row>
    <row r="47" spans="1:12">
      <c r="A47" s="92"/>
    </row>
    <row r="48" spans="1:12">
      <c r="A48" s="92" t="s">
        <v>596</v>
      </c>
    </row>
    <row r="49" spans="1:2">
      <c r="A49" s="92"/>
      <c r="B49" s="91" t="s">
        <v>786</v>
      </c>
    </row>
    <row r="50" spans="1:2">
      <c r="A50" s="92"/>
      <c r="B50" s="91" t="s">
        <v>765</v>
      </c>
    </row>
    <row r="51" spans="1:2">
      <c r="A51" s="92"/>
      <c r="B51" s="91" t="s">
        <v>764</v>
      </c>
    </row>
    <row r="52" spans="1:2">
      <c r="A52" s="92"/>
      <c r="B52" s="91" t="s">
        <v>763</v>
      </c>
    </row>
    <row r="53" spans="1:2">
      <c r="A53" s="92"/>
      <c r="B53" s="91" t="s">
        <v>762</v>
      </c>
    </row>
    <row r="54" spans="1:2">
      <c r="A54" s="92"/>
      <c r="B54" s="91" t="s">
        <v>761</v>
      </c>
    </row>
    <row r="55" spans="1:2">
      <c r="A55" s="92"/>
      <c r="B55" s="91" t="s">
        <v>785</v>
      </c>
    </row>
    <row r="56" spans="1:2">
      <c r="A56" s="92"/>
      <c r="B56" s="91" t="s">
        <v>759</v>
      </c>
    </row>
    <row r="57" spans="1:2">
      <c r="A57" s="92"/>
      <c r="B57" s="91" t="s">
        <v>757</v>
      </c>
    </row>
    <row r="58" spans="1:2">
      <c r="A58" s="92"/>
      <c r="B58" s="91" t="s">
        <v>756</v>
      </c>
    </row>
    <row r="59" spans="1:2">
      <c r="A59" s="92"/>
      <c r="B59" s="91" t="s">
        <v>755</v>
      </c>
    </row>
    <row r="60" spans="1:2">
      <c r="A60" s="92"/>
      <c r="B60" s="91" t="s">
        <v>754</v>
      </c>
    </row>
    <row r="61" spans="1:2">
      <c r="A61" s="92"/>
      <c r="B61" s="91" t="s">
        <v>576</v>
      </c>
    </row>
    <row r="62" spans="1:2">
      <c r="A62" s="92"/>
      <c r="B62" s="91" t="s">
        <v>575</v>
      </c>
    </row>
    <row r="63" spans="1:2">
      <c r="A63" s="92"/>
    </row>
    <row r="64" spans="1:2">
      <c r="A64" s="92" t="s">
        <v>574</v>
      </c>
    </row>
    <row r="65" spans="1:2">
      <c r="A65" s="92"/>
      <c r="B65" s="91" t="s">
        <v>784</v>
      </c>
    </row>
    <row r="66" spans="1:2">
      <c r="A66" s="92"/>
      <c r="B66" s="91" t="s">
        <v>783</v>
      </c>
    </row>
    <row r="67" spans="1:2">
      <c r="A67" s="92"/>
      <c r="B67" s="91" t="s">
        <v>782</v>
      </c>
    </row>
    <row r="68" spans="1:2">
      <c r="A68" s="92"/>
    </row>
    <row r="69" spans="1:2">
      <c r="A69" s="92"/>
    </row>
    <row r="70" spans="1:2">
      <c r="A70" s="92"/>
    </row>
    <row r="71" spans="1:2">
      <c r="A71" s="92"/>
    </row>
    <row r="72" spans="1:2">
      <c r="A72" s="92"/>
    </row>
    <row r="73" spans="1:2">
      <c r="A73" s="92"/>
    </row>
    <row r="74" spans="1:2">
      <c r="A74" s="92"/>
    </row>
    <row r="75" spans="1:2">
      <c r="A75" s="92"/>
    </row>
    <row r="76" spans="1:2">
      <c r="A76" s="92"/>
    </row>
    <row r="77" spans="1:2">
      <c r="A77" s="92"/>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L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2">
      <c r="A1" s="98" t="s">
        <v>663</v>
      </c>
      <c r="B1" s="98"/>
      <c r="C1" s="143" t="s">
        <v>852</v>
      </c>
      <c r="D1" s="143"/>
      <c r="E1" s="143"/>
      <c r="F1" s="143"/>
      <c r="G1" s="143"/>
      <c r="H1" s="143"/>
      <c r="I1" s="143"/>
      <c r="J1" s="143"/>
      <c r="K1" s="143"/>
      <c r="L1" s="143"/>
    </row>
    <row r="2" spans="1:12">
      <c r="A2" s="97" t="s">
        <v>661</v>
      </c>
      <c r="B2" s="97"/>
      <c r="C2" s="96">
        <v>2015</v>
      </c>
      <c r="D2" s="96">
        <v>2020</v>
      </c>
      <c r="E2" s="96">
        <v>2030</v>
      </c>
      <c r="F2" s="96">
        <v>2050</v>
      </c>
      <c r="G2" s="96">
        <v>2020</v>
      </c>
      <c r="H2" s="96">
        <v>2020</v>
      </c>
      <c r="I2" s="96">
        <v>2050</v>
      </c>
      <c r="J2" s="96">
        <v>2050</v>
      </c>
      <c r="K2" s="96" t="s">
        <v>660</v>
      </c>
      <c r="L2" s="96" t="s">
        <v>660</v>
      </c>
    </row>
    <row r="3" spans="1:12">
      <c r="A3" s="97" t="s">
        <v>659</v>
      </c>
      <c r="B3" s="97"/>
      <c r="C3" s="96" t="s">
        <v>658</v>
      </c>
      <c r="D3" s="96" t="s">
        <v>658</v>
      </c>
      <c r="E3" s="96" t="s">
        <v>658</v>
      </c>
      <c r="F3" s="96" t="s">
        <v>658</v>
      </c>
      <c r="G3" s="96" t="s">
        <v>657</v>
      </c>
      <c r="H3" s="96" t="s">
        <v>656</v>
      </c>
      <c r="I3" s="96" t="s">
        <v>657</v>
      </c>
      <c r="J3" s="96" t="s">
        <v>656</v>
      </c>
      <c r="K3" s="96" t="s">
        <v>655</v>
      </c>
      <c r="L3" s="96" t="s">
        <v>654</v>
      </c>
    </row>
    <row r="4" spans="1:12">
      <c r="A4" s="97" t="s">
        <v>653</v>
      </c>
      <c r="B4" s="97" t="s">
        <v>652</v>
      </c>
      <c r="C4" s="96"/>
      <c r="D4" s="96"/>
      <c r="E4" s="96"/>
      <c r="F4" s="96"/>
      <c r="G4" s="96"/>
      <c r="H4" s="96"/>
      <c r="I4" s="96"/>
      <c r="J4" s="96"/>
      <c r="K4" s="96"/>
      <c r="L4" s="96"/>
    </row>
    <row r="5" spans="1:12">
      <c r="A5" s="92" t="s">
        <v>651</v>
      </c>
      <c r="C5" s="93"/>
      <c r="D5" s="93"/>
      <c r="E5" s="93"/>
      <c r="F5" s="93"/>
      <c r="G5" s="93"/>
      <c r="H5" s="93"/>
      <c r="I5" s="93"/>
      <c r="J5" s="93"/>
      <c r="K5" s="93"/>
      <c r="L5" s="93"/>
    </row>
    <row r="6" spans="1:12">
      <c r="A6" s="92"/>
      <c r="B6" s="91" t="s">
        <v>816</v>
      </c>
      <c r="C6" s="93">
        <v>18.61</v>
      </c>
      <c r="D6" s="93">
        <v>18.61</v>
      </c>
      <c r="E6" s="93">
        <v>19.03</v>
      </c>
      <c r="F6" s="93">
        <v>19.690000000000001</v>
      </c>
      <c r="G6" s="93">
        <v>16.91</v>
      </c>
      <c r="H6" s="93">
        <v>20.239999999999998</v>
      </c>
      <c r="I6" s="93">
        <v>16.91</v>
      </c>
      <c r="J6" s="93">
        <v>21.66</v>
      </c>
      <c r="K6" s="93" t="s">
        <v>841</v>
      </c>
      <c r="L6" s="93"/>
    </row>
    <row r="7" spans="1:12">
      <c r="A7" s="95"/>
      <c r="B7" s="95" t="s">
        <v>815</v>
      </c>
      <c r="C7" s="94">
        <v>0.220999</v>
      </c>
      <c r="D7" s="94">
        <v>0.220999</v>
      </c>
      <c r="E7" s="94">
        <v>0.22598599999999999</v>
      </c>
      <c r="F7" s="94">
        <v>0.23383399999999999</v>
      </c>
      <c r="G7" s="94">
        <v>0.19</v>
      </c>
      <c r="H7" s="94">
        <v>0.25</v>
      </c>
      <c r="I7" s="94">
        <v>0.19</v>
      </c>
      <c r="J7" s="94">
        <v>0.26</v>
      </c>
      <c r="K7" s="93" t="s">
        <v>849</v>
      </c>
      <c r="L7" s="93"/>
    </row>
    <row r="8" spans="1:12">
      <c r="A8" s="95"/>
      <c r="B8" s="95" t="s">
        <v>814</v>
      </c>
      <c r="C8" s="94">
        <v>0.23263</v>
      </c>
      <c r="D8" s="94">
        <v>0.23263</v>
      </c>
      <c r="E8" s="94">
        <v>0.23788000000000001</v>
      </c>
      <c r="F8" s="94">
        <v>0.246141</v>
      </c>
      <c r="G8" s="94">
        <v>0.21</v>
      </c>
      <c r="H8" s="94">
        <v>0.26</v>
      </c>
      <c r="I8" s="94">
        <v>0.21</v>
      </c>
      <c r="J8" s="94">
        <v>0.28000000000000003</v>
      </c>
      <c r="K8" s="93" t="s">
        <v>849</v>
      </c>
      <c r="L8" s="93"/>
    </row>
    <row r="9" spans="1:12">
      <c r="A9" s="92"/>
      <c r="B9" s="91" t="s">
        <v>812</v>
      </c>
      <c r="C9" s="93">
        <v>0.3</v>
      </c>
      <c r="D9" s="93">
        <v>0.3</v>
      </c>
      <c r="E9" s="93">
        <v>0.3</v>
      </c>
      <c r="F9" s="93">
        <v>0.31</v>
      </c>
      <c r="G9" s="93">
        <v>0.27</v>
      </c>
      <c r="H9" s="93">
        <v>0.32</v>
      </c>
      <c r="I9" s="93">
        <v>0.27</v>
      </c>
      <c r="J9" s="93">
        <v>0.35</v>
      </c>
      <c r="K9" s="93" t="s">
        <v>841</v>
      </c>
      <c r="L9" s="93"/>
    </row>
    <row r="10" spans="1:12">
      <c r="A10" s="92"/>
      <c r="B10" s="91" t="s">
        <v>811</v>
      </c>
      <c r="C10" s="93">
        <v>1</v>
      </c>
      <c r="D10" s="93">
        <v>1</v>
      </c>
      <c r="E10" s="93">
        <v>1</v>
      </c>
      <c r="F10" s="93">
        <v>1</v>
      </c>
      <c r="G10" s="93">
        <v>1</v>
      </c>
      <c r="H10" s="93">
        <v>1</v>
      </c>
      <c r="I10" s="93">
        <v>1</v>
      </c>
      <c r="J10" s="93">
        <v>1</v>
      </c>
      <c r="K10" s="93" t="s">
        <v>841</v>
      </c>
      <c r="L10" s="93"/>
    </row>
    <row r="11" spans="1:12">
      <c r="A11" s="95"/>
      <c r="B11" s="95" t="s">
        <v>648</v>
      </c>
      <c r="C11" s="94">
        <v>2.9100999999999998E-2</v>
      </c>
      <c r="D11" s="94">
        <v>2.9100999999999998E-2</v>
      </c>
      <c r="E11" s="94">
        <v>2.9217E-2</v>
      </c>
      <c r="F11" s="94">
        <v>2.9111999999999999E-2</v>
      </c>
      <c r="G11" s="94">
        <v>2.1472000000000002E-2</v>
      </c>
      <c r="H11" s="94">
        <v>3.1965E-2</v>
      </c>
      <c r="I11" s="94">
        <v>1.7177999999999999E-2</v>
      </c>
      <c r="J11" s="94">
        <v>3.2683999999999998E-2</v>
      </c>
      <c r="K11" s="93" t="s">
        <v>841</v>
      </c>
      <c r="L11" s="93"/>
    </row>
    <row r="12" spans="1:12">
      <c r="A12" s="95"/>
      <c r="B12" s="95" t="s">
        <v>647</v>
      </c>
      <c r="C12" s="94">
        <v>0.01</v>
      </c>
      <c r="D12" s="94">
        <v>0.01</v>
      </c>
      <c r="E12" s="94">
        <v>0.01</v>
      </c>
      <c r="F12" s="94">
        <v>0.01</v>
      </c>
      <c r="G12" s="94">
        <v>0.01</v>
      </c>
      <c r="H12" s="94">
        <v>0.01</v>
      </c>
      <c r="I12" s="94">
        <v>0.01</v>
      </c>
      <c r="J12" s="94">
        <v>0.01</v>
      </c>
      <c r="K12" s="93"/>
      <c r="L12" s="93" t="s">
        <v>685</v>
      </c>
    </row>
    <row r="13" spans="1:12">
      <c r="A13" s="92"/>
      <c r="B13" s="91" t="s">
        <v>713</v>
      </c>
      <c r="C13" s="93">
        <v>3</v>
      </c>
      <c r="D13" s="93">
        <v>2.85</v>
      </c>
      <c r="E13" s="93">
        <v>2.58</v>
      </c>
      <c r="F13" s="93">
        <v>2.11</v>
      </c>
      <c r="G13" s="93">
        <v>2.4300000000000002</v>
      </c>
      <c r="H13" s="93">
        <v>3.28</v>
      </c>
      <c r="I13" s="93">
        <v>1.58</v>
      </c>
      <c r="J13" s="93">
        <v>2.64</v>
      </c>
      <c r="K13" s="93" t="s">
        <v>747</v>
      </c>
      <c r="L13" s="93" t="s">
        <v>685</v>
      </c>
    </row>
    <row r="14" spans="1:12">
      <c r="A14" s="92"/>
      <c r="B14" s="91" t="s">
        <v>645</v>
      </c>
      <c r="C14" s="93">
        <v>25</v>
      </c>
      <c r="D14" s="93">
        <v>25</v>
      </c>
      <c r="E14" s="93">
        <v>25</v>
      </c>
      <c r="F14" s="93">
        <v>25</v>
      </c>
      <c r="G14" s="93">
        <v>20</v>
      </c>
      <c r="H14" s="93">
        <v>35</v>
      </c>
      <c r="I14" s="93">
        <v>20</v>
      </c>
      <c r="J14" s="93">
        <v>35</v>
      </c>
      <c r="K14" s="93"/>
      <c r="L14" s="93" t="s">
        <v>685</v>
      </c>
    </row>
    <row r="15" spans="1:12">
      <c r="A15" s="92"/>
      <c r="B15" s="91" t="s">
        <v>642</v>
      </c>
      <c r="C15" s="93">
        <v>2.5</v>
      </c>
      <c r="D15" s="93">
        <v>2.5</v>
      </c>
      <c r="E15" s="93">
        <v>2.5</v>
      </c>
      <c r="F15" s="93">
        <v>2.5</v>
      </c>
      <c r="G15" s="93">
        <v>2</v>
      </c>
      <c r="H15" s="93">
        <v>3</v>
      </c>
      <c r="I15" s="93">
        <v>1.5</v>
      </c>
      <c r="J15" s="93">
        <v>3</v>
      </c>
      <c r="K15" s="93"/>
      <c r="L15" s="93" t="s">
        <v>685</v>
      </c>
    </row>
    <row r="16" spans="1:12">
      <c r="A16" s="92"/>
      <c r="B16" s="91" t="s">
        <v>810</v>
      </c>
      <c r="C16" s="93">
        <v>1.61</v>
      </c>
      <c r="D16" s="93">
        <v>1.61</v>
      </c>
      <c r="E16" s="93">
        <v>1.58</v>
      </c>
      <c r="F16" s="93">
        <v>1.52</v>
      </c>
      <c r="G16" s="93">
        <v>1.37</v>
      </c>
      <c r="H16" s="93">
        <v>1.85</v>
      </c>
      <c r="I16" s="93">
        <v>1.1399999999999999</v>
      </c>
      <c r="J16" s="93">
        <v>1.9</v>
      </c>
      <c r="K16" s="93"/>
      <c r="L16" s="93" t="s">
        <v>685</v>
      </c>
    </row>
    <row r="17" spans="1:12">
      <c r="A17" s="92" t="s">
        <v>639</v>
      </c>
      <c r="C17" s="93"/>
      <c r="D17" s="93"/>
      <c r="E17" s="93"/>
      <c r="F17" s="93"/>
      <c r="G17" s="93"/>
      <c r="H17" s="93"/>
      <c r="I17" s="93"/>
      <c r="J17" s="93"/>
      <c r="K17" s="93"/>
      <c r="L17" s="93"/>
    </row>
    <row r="18" spans="1:12">
      <c r="A18" s="95"/>
      <c r="B18" s="95" t="s">
        <v>638</v>
      </c>
      <c r="C18" s="94">
        <v>0.05</v>
      </c>
      <c r="D18" s="94">
        <v>0.05</v>
      </c>
      <c r="E18" s="94">
        <v>0.05</v>
      </c>
      <c r="F18" s="94">
        <v>0.05</v>
      </c>
      <c r="G18" s="94">
        <v>0.05</v>
      </c>
      <c r="H18" s="94">
        <v>0.05</v>
      </c>
      <c r="I18" s="94">
        <v>0.05</v>
      </c>
      <c r="J18" s="94">
        <v>0.05</v>
      </c>
      <c r="K18" s="93" t="s">
        <v>635</v>
      </c>
      <c r="L18" s="93"/>
    </row>
    <row r="19" spans="1:12">
      <c r="A19" s="95"/>
      <c r="B19" s="95" t="s">
        <v>637</v>
      </c>
      <c r="C19" s="94">
        <v>0.1</v>
      </c>
      <c r="D19" s="94">
        <v>0.1</v>
      </c>
      <c r="E19" s="94">
        <v>0.1</v>
      </c>
      <c r="F19" s="94">
        <v>0.1</v>
      </c>
      <c r="G19" s="94">
        <v>0.1</v>
      </c>
      <c r="H19" s="94">
        <v>0.1</v>
      </c>
      <c r="I19" s="94">
        <v>0.1</v>
      </c>
      <c r="J19" s="94">
        <v>0.1</v>
      </c>
      <c r="K19" s="93" t="s">
        <v>851</v>
      </c>
      <c r="L19" s="93"/>
    </row>
    <row r="20" spans="1:12">
      <c r="A20" s="95"/>
      <c r="B20" s="95" t="s">
        <v>636</v>
      </c>
      <c r="C20" s="94">
        <v>0.2</v>
      </c>
      <c r="D20" s="94">
        <v>0.2</v>
      </c>
      <c r="E20" s="94">
        <v>0.2</v>
      </c>
      <c r="F20" s="94">
        <v>0.2</v>
      </c>
      <c r="G20" s="94">
        <v>0.2</v>
      </c>
      <c r="H20" s="94">
        <v>0.2</v>
      </c>
      <c r="I20" s="94">
        <v>0.2</v>
      </c>
      <c r="J20" s="94">
        <v>0.2</v>
      </c>
      <c r="K20" s="93" t="s">
        <v>851</v>
      </c>
      <c r="L20" s="93"/>
    </row>
    <row r="21" spans="1:12">
      <c r="A21" s="92"/>
      <c r="B21" s="91" t="s">
        <v>634</v>
      </c>
      <c r="C21" s="93">
        <v>0.5</v>
      </c>
      <c r="D21" s="93">
        <v>0.5</v>
      </c>
      <c r="E21" s="93">
        <v>0.5</v>
      </c>
      <c r="F21" s="93">
        <v>0.5</v>
      </c>
      <c r="G21" s="93">
        <v>0.5</v>
      </c>
      <c r="H21" s="93">
        <v>0.5</v>
      </c>
      <c r="I21" s="93">
        <v>0.5</v>
      </c>
      <c r="J21" s="93">
        <v>0.5</v>
      </c>
      <c r="K21" s="93" t="s">
        <v>851</v>
      </c>
      <c r="L21" s="93"/>
    </row>
    <row r="22" spans="1:12">
      <c r="A22" s="92"/>
      <c r="B22" s="91" t="s">
        <v>633</v>
      </c>
      <c r="C22" s="93">
        <v>2</v>
      </c>
      <c r="D22" s="93">
        <v>2</v>
      </c>
      <c r="E22" s="93">
        <v>2</v>
      </c>
      <c r="F22" s="93">
        <v>2</v>
      </c>
      <c r="G22" s="93">
        <v>2</v>
      </c>
      <c r="H22" s="93">
        <v>2</v>
      </c>
      <c r="I22" s="93">
        <v>2</v>
      </c>
      <c r="J22" s="93">
        <v>2</v>
      </c>
      <c r="K22" s="93" t="s">
        <v>851</v>
      </c>
      <c r="L22" s="93"/>
    </row>
    <row r="23" spans="1:12">
      <c r="A23" s="92" t="s">
        <v>632</v>
      </c>
      <c r="C23" s="93"/>
      <c r="D23" s="93"/>
      <c r="E23" s="93"/>
      <c r="F23" s="93"/>
      <c r="G23" s="93"/>
      <c r="H23" s="93"/>
      <c r="I23" s="93"/>
      <c r="J23" s="93"/>
      <c r="K23" s="93"/>
      <c r="L23" s="93"/>
    </row>
    <row r="24" spans="1:12">
      <c r="A24" s="95"/>
      <c r="B24" s="95" t="s">
        <v>706</v>
      </c>
      <c r="C24" s="94">
        <v>0.997923</v>
      </c>
      <c r="D24" s="94">
        <v>0.997923</v>
      </c>
      <c r="E24" s="94">
        <v>0.997923</v>
      </c>
      <c r="F24" s="94">
        <v>0.997923</v>
      </c>
      <c r="G24" s="94">
        <v>0.98961699999999997</v>
      </c>
      <c r="H24" s="94">
        <v>0.99896200000000002</v>
      </c>
      <c r="I24" s="94">
        <v>0.99480800000000003</v>
      </c>
      <c r="J24" s="94">
        <v>0.99896200000000002</v>
      </c>
      <c r="K24" s="93" t="s">
        <v>709</v>
      </c>
      <c r="L24" s="93" t="s">
        <v>685</v>
      </c>
    </row>
    <row r="25" spans="1:12">
      <c r="A25" s="92"/>
      <c r="B25" s="91" t="s">
        <v>630</v>
      </c>
      <c r="C25" s="93">
        <v>80</v>
      </c>
      <c r="D25" s="93">
        <v>60</v>
      </c>
      <c r="E25" s="93">
        <v>40</v>
      </c>
      <c r="F25" s="93">
        <v>10</v>
      </c>
      <c r="G25" s="93">
        <v>10</v>
      </c>
      <c r="H25" s="93">
        <v>60</v>
      </c>
      <c r="I25" s="93">
        <v>10</v>
      </c>
      <c r="J25" s="93">
        <v>60</v>
      </c>
      <c r="K25" s="93" t="s">
        <v>644</v>
      </c>
      <c r="L25" s="93" t="s">
        <v>850</v>
      </c>
    </row>
    <row r="26" spans="1:12">
      <c r="A26" s="92"/>
      <c r="B26" s="91" t="s">
        <v>629</v>
      </c>
      <c r="C26" s="93">
        <v>0.3</v>
      </c>
      <c r="D26" s="93">
        <v>0.1</v>
      </c>
      <c r="E26" s="93">
        <v>0.1</v>
      </c>
      <c r="F26" s="93">
        <v>0.1</v>
      </c>
      <c r="G26" s="93">
        <v>0</v>
      </c>
      <c r="H26" s="93">
        <v>0.1</v>
      </c>
      <c r="I26" s="93">
        <v>0</v>
      </c>
      <c r="J26" s="93">
        <v>0.1</v>
      </c>
      <c r="K26" s="93"/>
      <c r="L26" s="93" t="s">
        <v>698</v>
      </c>
    </row>
    <row r="27" spans="1:12">
      <c r="A27" s="92"/>
      <c r="B27" s="91" t="s">
        <v>628</v>
      </c>
      <c r="C27" s="93">
        <v>1.2</v>
      </c>
      <c r="D27" s="93">
        <v>1</v>
      </c>
      <c r="E27" s="93">
        <v>1</v>
      </c>
      <c r="F27" s="93">
        <v>1</v>
      </c>
      <c r="G27" s="93">
        <v>1</v>
      </c>
      <c r="H27" s="93">
        <v>3</v>
      </c>
      <c r="I27" s="93">
        <v>0</v>
      </c>
      <c r="J27" s="93">
        <v>1</v>
      </c>
      <c r="K27" s="93" t="s">
        <v>640</v>
      </c>
      <c r="L27" s="93" t="s">
        <v>698</v>
      </c>
    </row>
    <row r="28" spans="1:12">
      <c r="A28" s="92"/>
      <c r="B28" s="91" t="s">
        <v>705</v>
      </c>
      <c r="C28" s="93">
        <v>0.3</v>
      </c>
      <c r="D28" s="93">
        <v>0.3</v>
      </c>
      <c r="E28" s="93">
        <v>0.3</v>
      </c>
      <c r="F28" s="93">
        <v>0.3</v>
      </c>
      <c r="G28" s="93">
        <v>0.1</v>
      </c>
      <c r="H28" s="93">
        <v>2</v>
      </c>
      <c r="I28" s="93">
        <v>0.1</v>
      </c>
      <c r="J28" s="93">
        <v>1</v>
      </c>
      <c r="K28" s="93" t="s">
        <v>640</v>
      </c>
      <c r="L28" s="93" t="s">
        <v>698</v>
      </c>
    </row>
    <row r="29" spans="1:12">
      <c r="A29" s="92" t="s">
        <v>627</v>
      </c>
      <c r="C29" s="93"/>
      <c r="D29" s="93"/>
      <c r="E29" s="93"/>
      <c r="F29" s="93"/>
      <c r="G29" s="93"/>
      <c r="H29" s="93"/>
      <c r="I29" s="93"/>
      <c r="J29" s="93"/>
      <c r="K29" s="93"/>
      <c r="L29" s="93"/>
    </row>
    <row r="30" spans="1:12">
      <c r="A30" s="92"/>
      <c r="B30" s="91" t="s">
        <v>809</v>
      </c>
      <c r="C30" s="93">
        <v>9.25</v>
      </c>
      <c r="D30" s="93">
        <v>9.02</v>
      </c>
      <c r="E30" s="93">
        <v>8.6</v>
      </c>
      <c r="F30" s="93">
        <v>7.54</v>
      </c>
      <c r="G30" s="93">
        <v>7.67</v>
      </c>
      <c r="H30" s="93">
        <v>10.59</v>
      </c>
      <c r="I30" s="93">
        <v>5.5</v>
      </c>
      <c r="J30" s="93">
        <v>9.3699999999999992</v>
      </c>
      <c r="K30" s="93" t="s">
        <v>847</v>
      </c>
      <c r="L30" s="93" t="s">
        <v>685</v>
      </c>
    </row>
    <row r="31" spans="1:12">
      <c r="A31" s="92"/>
      <c r="B31" s="91" t="s">
        <v>808</v>
      </c>
      <c r="C31" s="93">
        <v>5.62</v>
      </c>
      <c r="D31" s="93">
        <v>5.48</v>
      </c>
      <c r="E31" s="93">
        <v>5.31</v>
      </c>
      <c r="F31" s="93">
        <v>4.66</v>
      </c>
      <c r="G31" s="93">
        <v>4.66</v>
      </c>
      <c r="H31" s="93">
        <v>6.52</v>
      </c>
      <c r="I31" s="93">
        <v>3.34</v>
      </c>
      <c r="J31" s="93">
        <v>5.78</v>
      </c>
      <c r="K31" s="93" t="s">
        <v>847</v>
      </c>
      <c r="L31" s="93" t="s">
        <v>685</v>
      </c>
    </row>
    <row r="32" spans="1:12">
      <c r="A32" s="92"/>
      <c r="B32" s="91" t="s">
        <v>807</v>
      </c>
      <c r="C32" s="93">
        <v>3.63</v>
      </c>
      <c r="D32" s="93">
        <v>3.54</v>
      </c>
      <c r="E32" s="93">
        <v>3.29</v>
      </c>
      <c r="F32" s="93">
        <v>2.88</v>
      </c>
      <c r="G32" s="93">
        <v>3.01</v>
      </c>
      <c r="H32" s="93">
        <v>4.07</v>
      </c>
      <c r="I32" s="93">
        <v>2.16</v>
      </c>
      <c r="J32" s="93">
        <v>3.6</v>
      </c>
      <c r="K32" s="93" t="s">
        <v>697</v>
      </c>
      <c r="L32" s="93" t="s">
        <v>685</v>
      </c>
    </row>
    <row r="33" spans="1:12">
      <c r="A33" s="92"/>
      <c r="B33" s="91" t="s">
        <v>806</v>
      </c>
      <c r="C33" s="93">
        <v>25.28</v>
      </c>
      <c r="D33" s="93">
        <v>25.28</v>
      </c>
      <c r="E33" s="93">
        <v>24.74</v>
      </c>
      <c r="F33" s="93">
        <v>23.93</v>
      </c>
      <c r="G33" s="93">
        <v>21.51</v>
      </c>
      <c r="H33" s="93">
        <v>29.14</v>
      </c>
      <c r="I33" s="93">
        <v>17.989999999999998</v>
      </c>
      <c r="J33" s="93">
        <v>29.89</v>
      </c>
      <c r="K33" s="93" t="s">
        <v>646</v>
      </c>
      <c r="L33" s="93" t="s">
        <v>685</v>
      </c>
    </row>
    <row r="34" spans="1:12">
      <c r="A34" s="92"/>
      <c r="B34" s="91" t="s">
        <v>805</v>
      </c>
      <c r="C34" s="93">
        <v>298000</v>
      </c>
      <c r="D34" s="93">
        <v>262000</v>
      </c>
      <c r="E34" s="93">
        <v>245000</v>
      </c>
      <c r="F34" s="93">
        <v>209000</v>
      </c>
      <c r="G34" s="93">
        <v>223000</v>
      </c>
      <c r="H34" s="93">
        <v>306000</v>
      </c>
      <c r="I34" s="93">
        <v>154000</v>
      </c>
      <c r="J34" s="93">
        <v>260000</v>
      </c>
      <c r="K34" s="93" t="s">
        <v>602</v>
      </c>
      <c r="L34" s="93" t="s">
        <v>685</v>
      </c>
    </row>
    <row r="35" spans="1:12">
      <c r="A35" s="92" t="s">
        <v>614</v>
      </c>
      <c r="C35" s="93"/>
      <c r="D35" s="93"/>
      <c r="E35" s="93"/>
      <c r="F35" s="93"/>
      <c r="G35" s="93"/>
      <c r="H35" s="93"/>
      <c r="I35" s="93"/>
      <c r="J35" s="93"/>
      <c r="K35" s="93"/>
      <c r="L35" s="93"/>
    </row>
    <row r="36" spans="1:12">
      <c r="A36" s="95"/>
      <c r="B36" s="95" t="s">
        <v>650</v>
      </c>
      <c r="C36" s="94">
        <v>0.79985799999999996</v>
      </c>
      <c r="D36" s="94">
        <v>0.79985799999999996</v>
      </c>
      <c r="E36" s="94">
        <v>0.79710800000000004</v>
      </c>
      <c r="F36" s="94">
        <v>0.79418</v>
      </c>
      <c r="G36" s="94">
        <v>0.76</v>
      </c>
      <c r="H36" s="94">
        <v>0.85</v>
      </c>
      <c r="I36" s="94">
        <v>0.73</v>
      </c>
      <c r="J36" s="94">
        <v>0.88</v>
      </c>
      <c r="K36" s="93" t="s">
        <v>849</v>
      </c>
      <c r="L36" s="93"/>
    </row>
    <row r="37" spans="1:12">
      <c r="A37" s="95"/>
      <c r="B37" s="95" t="s">
        <v>749</v>
      </c>
      <c r="C37" s="94">
        <v>0.78822700000000001</v>
      </c>
      <c r="D37" s="94">
        <v>0.78822700000000001</v>
      </c>
      <c r="E37" s="94">
        <v>0.78521399999999997</v>
      </c>
      <c r="F37" s="94">
        <v>0.78187300000000004</v>
      </c>
      <c r="G37" s="94">
        <v>0.74</v>
      </c>
      <c r="H37" s="94">
        <v>0.84</v>
      </c>
      <c r="I37" s="94">
        <v>0.71</v>
      </c>
      <c r="J37" s="94">
        <v>0.86</v>
      </c>
      <c r="K37" s="93" t="s">
        <v>841</v>
      </c>
      <c r="L37" s="93"/>
    </row>
    <row r="38" spans="1:12">
      <c r="A38" s="92"/>
      <c r="B38" s="91" t="s">
        <v>777</v>
      </c>
      <c r="C38" s="93">
        <v>2.15</v>
      </c>
      <c r="D38" s="93">
        <v>2.1</v>
      </c>
      <c r="E38" s="93">
        <v>2.0499999999999998</v>
      </c>
      <c r="F38" s="93">
        <v>1.86</v>
      </c>
      <c r="G38" s="93">
        <v>1.78</v>
      </c>
      <c r="H38" s="93">
        <v>2.46</v>
      </c>
      <c r="I38" s="93">
        <v>1.35</v>
      </c>
      <c r="J38" s="93">
        <v>2.31</v>
      </c>
      <c r="K38" s="93" t="s">
        <v>847</v>
      </c>
      <c r="L38" s="93" t="s">
        <v>685</v>
      </c>
    </row>
    <row r="39" spans="1:12">
      <c r="A39" s="92"/>
      <c r="B39" s="91" t="s">
        <v>848</v>
      </c>
      <c r="C39" s="93">
        <v>790</v>
      </c>
      <c r="D39" s="93">
        <v>770</v>
      </c>
      <c r="E39" s="93">
        <v>750</v>
      </c>
      <c r="F39" s="93">
        <v>680</v>
      </c>
      <c r="G39" s="93">
        <v>660</v>
      </c>
      <c r="H39" s="93">
        <v>910</v>
      </c>
      <c r="I39" s="93">
        <v>500</v>
      </c>
      <c r="J39" s="93">
        <v>850</v>
      </c>
      <c r="K39" s="93" t="s">
        <v>847</v>
      </c>
      <c r="L39" s="93" t="s">
        <v>685</v>
      </c>
    </row>
    <row r="40" spans="1:12">
      <c r="A40" s="92"/>
      <c r="B40" s="91" t="s">
        <v>776</v>
      </c>
      <c r="C40" s="93">
        <v>1.31</v>
      </c>
      <c r="D40" s="93">
        <v>1.28</v>
      </c>
      <c r="E40" s="93">
        <v>1.26</v>
      </c>
      <c r="F40" s="93">
        <v>1.1499999999999999</v>
      </c>
      <c r="G40" s="93">
        <v>1.08</v>
      </c>
      <c r="H40" s="93">
        <v>1.52</v>
      </c>
      <c r="I40" s="93">
        <v>0.82</v>
      </c>
      <c r="J40" s="93">
        <v>1.42</v>
      </c>
      <c r="K40" s="93" t="s">
        <v>847</v>
      </c>
      <c r="L40" s="93" t="s">
        <v>685</v>
      </c>
    </row>
    <row r="41" spans="1:12">
      <c r="A41" s="92"/>
      <c r="B41" s="91" t="s">
        <v>775</v>
      </c>
      <c r="C41" s="93">
        <v>0.84</v>
      </c>
      <c r="D41" s="93">
        <v>0.82</v>
      </c>
      <c r="E41" s="93">
        <v>0.78</v>
      </c>
      <c r="F41" s="93">
        <v>0.71</v>
      </c>
      <c r="G41" s="93">
        <v>0.7</v>
      </c>
      <c r="H41" s="93">
        <v>0.95</v>
      </c>
      <c r="I41" s="93">
        <v>0.53</v>
      </c>
      <c r="J41" s="93">
        <v>0.88</v>
      </c>
      <c r="K41" s="93" t="s">
        <v>697</v>
      </c>
      <c r="L41" s="93" t="s">
        <v>685</v>
      </c>
    </row>
    <row r="42" spans="1:12">
      <c r="A42" s="92"/>
      <c r="B42" s="91" t="s">
        <v>774</v>
      </c>
      <c r="C42" s="93">
        <v>5.88</v>
      </c>
      <c r="D42" s="93">
        <v>5.88</v>
      </c>
      <c r="E42" s="93">
        <v>5.88</v>
      </c>
      <c r="F42" s="93">
        <v>5.89</v>
      </c>
      <c r="G42" s="93">
        <v>5</v>
      </c>
      <c r="H42" s="93">
        <v>6.78</v>
      </c>
      <c r="I42" s="93">
        <v>4.43</v>
      </c>
      <c r="J42" s="93">
        <v>7.36</v>
      </c>
      <c r="K42" s="93" t="s">
        <v>646</v>
      </c>
      <c r="L42" s="93" t="s">
        <v>685</v>
      </c>
    </row>
    <row r="43" spans="1:12">
      <c r="A43" s="92"/>
      <c r="B43" s="91" t="s">
        <v>773</v>
      </c>
      <c r="C43" s="93">
        <v>69300</v>
      </c>
      <c r="D43" s="93">
        <v>61000</v>
      </c>
      <c r="E43" s="93">
        <v>58200</v>
      </c>
      <c r="F43" s="93">
        <v>51400</v>
      </c>
      <c r="G43" s="93">
        <v>51900</v>
      </c>
      <c r="H43" s="93">
        <v>71200</v>
      </c>
      <c r="I43" s="93">
        <v>37800</v>
      </c>
      <c r="J43" s="93">
        <v>64000</v>
      </c>
      <c r="K43" s="93" t="s">
        <v>602</v>
      </c>
      <c r="L43" s="93" t="s">
        <v>685</v>
      </c>
    </row>
    <row r="44" spans="1:12">
      <c r="A44" s="92"/>
      <c r="B44" s="91" t="s">
        <v>846</v>
      </c>
      <c r="C44" s="93">
        <v>25.51</v>
      </c>
      <c r="D44" s="93">
        <v>22.46</v>
      </c>
      <c r="E44" s="93">
        <v>21.42</v>
      </c>
      <c r="F44" s="93">
        <v>18.920000000000002</v>
      </c>
      <c r="G44" s="93">
        <v>19.09</v>
      </c>
      <c r="H44" s="93">
        <v>26.2</v>
      </c>
      <c r="I44" s="93">
        <v>13.91</v>
      </c>
      <c r="J44" s="93">
        <v>23.56</v>
      </c>
      <c r="K44" s="93" t="s">
        <v>602</v>
      </c>
      <c r="L44" s="93" t="s">
        <v>843</v>
      </c>
    </row>
    <row r="45" spans="1:12">
      <c r="A45" s="92"/>
      <c r="B45" s="91" t="s">
        <v>803</v>
      </c>
      <c r="C45" s="93">
        <v>0</v>
      </c>
      <c r="D45" s="93">
        <v>0</v>
      </c>
      <c r="E45" s="93">
        <v>0</v>
      </c>
      <c r="F45" s="93">
        <v>0</v>
      </c>
      <c r="G45" s="93">
        <v>0</v>
      </c>
      <c r="H45" s="93">
        <v>0</v>
      </c>
      <c r="I45" s="93">
        <v>0</v>
      </c>
      <c r="J45" s="93">
        <v>0</v>
      </c>
      <c r="K45" s="93" t="s">
        <v>649</v>
      </c>
      <c r="L45" s="93"/>
    </row>
    <row r="46" spans="1:12">
      <c r="A46" s="92"/>
      <c r="B46" s="91" t="s">
        <v>771</v>
      </c>
      <c r="C46" s="93">
        <v>0.11</v>
      </c>
      <c r="D46" s="93">
        <v>0.11</v>
      </c>
      <c r="E46" s="93">
        <v>0.11</v>
      </c>
      <c r="F46" s="93">
        <v>0.12</v>
      </c>
      <c r="G46" s="93">
        <v>0.1</v>
      </c>
      <c r="H46" s="93">
        <v>0.14000000000000001</v>
      </c>
      <c r="I46" s="93">
        <v>0.1</v>
      </c>
      <c r="J46" s="93">
        <v>0.14000000000000001</v>
      </c>
      <c r="K46" s="93" t="s">
        <v>845</v>
      </c>
      <c r="L46" s="93"/>
    </row>
    <row r="47" spans="1:12">
      <c r="A47" s="92"/>
      <c r="B47" s="91" t="s">
        <v>844</v>
      </c>
      <c r="C47" s="93">
        <v>17.32</v>
      </c>
      <c r="D47" s="93">
        <v>17.32</v>
      </c>
      <c r="E47" s="93">
        <v>17.329999999999998</v>
      </c>
      <c r="F47" s="93">
        <v>17.350000000000001</v>
      </c>
      <c r="G47" s="93">
        <v>14.74</v>
      </c>
      <c r="H47" s="93">
        <v>19.97</v>
      </c>
      <c r="I47" s="93">
        <v>13.04</v>
      </c>
      <c r="J47" s="93">
        <v>21.67</v>
      </c>
      <c r="K47" s="93" t="s">
        <v>646</v>
      </c>
      <c r="L47" s="93" t="s">
        <v>843</v>
      </c>
    </row>
    <row r="48" spans="1:12">
      <c r="A48" s="92"/>
      <c r="B48" s="91" t="s">
        <v>842</v>
      </c>
      <c r="C48" s="93">
        <v>27.16</v>
      </c>
      <c r="D48" s="93">
        <v>27.16</v>
      </c>
      <c r="E48" s="93">
        <v>27.16</v>
      </c>
      <c r="F48" s="93">
        <v>27.16</v>
      </c>
      <c r="G48" s="93">
        <v>27.16</v>
      </c>
      <c r="H48" s="93">
        <v>27.16</v>
      </c>
      <c r="I48" s="93">
        <v>27.16</v>
      </c>
      <c r="J48" s="93">
        <v>27.16</v>
      </c>
      <c r="K48" s="93" t="s">
        <v>841</v>
      </c>
      <c r="L48" s="93"/>
    </row>
    <row r="49" spans="1:12">
      <c r="A49" s="92"/>
      <c r="B49" s="91" t="s">
        <v>770</v>
      </c>
      <c r="C49" s="93">
        <v>1</v>
      </c>
      <c r="D49" s="93">
        <v>1</v>
      </c>
      <c r="E49" s="93">
        <v>1</v>
      </c>
      <c r="F49" s="93">
        <v>1</v>
      </c>
      <c r="G49" s="93">
        <v>1</v>
      </c>
      <c r="H49" s="93">
        <v>1</v>
      </c>
      <c r="I49" s="93">
        <v>1</v>
      </c>
      <c r="J49" s="93">
        <v>1</v>
      </c>
      <c r="K49" s="93" t="s">
        <v>840</v>
      </c>
      <c r="L49" s="93"/>
    </row>
    <row r="50" spans="1:12">
      <c r="A50" s="92"/>
      <c r="B50" s="91" t="s">
        <v>769</v>
      </c>
      <c r="C50" s="93">
        <v>0</v>
      </c>
      <c r="D50" s="93">
        <v>0</v>
      </c>
      <c r="E50" s="93">
        <v>0</v>
      </c>
      <c r="F50" s="93">
        <v>0</v>
      </c>
      <c r="G50" s="93">
        <v>0</v>
      </c>
      <c r="H50" s="93">
        <v>1</v>
      </c>
      <c r="I50" s="93">
        <v>0</v>
      </c>
      <c r="J50" s="93">
        <v>1</v>
      </c>
      <c r="K50" s="93" t="s">
        <v>840</v>
      </c>
      <c r="L50" s="93"/>
    </row>
    <row r="51" spans="1:12">
      <c r="A51" s="95"/>
      <c r="B51" s="95" t="s">
        <v>767</v>
      </c>
      <c r="C51" s="94">
        <v>4.1506000000000001E-2</v>
      </c>
      <c r="D51" s="94">
        <v>4.1506000000000001E-2</v>
      </c>
      <c r="E51" s="94">
        <v>4.0148999999999997E-2</v>
      </c>
      <c r="F51" s="94">
        <v>3.7398000000000001E-2</v>
      </c>
      <c r="G51" s="94">
        <v>0.01</v>
      </c>
      <c r="H51" s="94">
        <v>0.06</v>
      </c>
      <c r="I51" s="94">
        <v>0.01</v>
      </c>
      <c r="J51" s="94">
        <v>0.06</v>
      </c>
      <c r="K51" s="93" t="s">
        <v>839</v>
      </c>
      <c r="L51" s="93"/>
    </row>
    <row r="52" spans="1:12">
      <c r="A52" s="92"/>
    </row>
    <row r="53" spans="1:12">
      <c r="A53" s="92"/>
    </row>
    <row r="54" spans="1:12">
      <c r="A54" s="92" t="s">
        <v>596</v>
      </c>
    </row>
    <row r="55" spans="1:12">
      <c r="A55" s="92"/>
      <c r="B55" s="91" t="s">
        <v>838</v>
      </c>
    </row>
    <row r="56" spans="1:12">
      <c r="A56" s="92"/>
      <c r="B56" s="91" t="s">
        <v>837</v>
      </c>
    </row>
    <row r="57" spans="1:12">
      <c r="A57" s="92"/>
      <c r="B57" s="91" t="s">
        <v>836</v>
      </c>
    </row>
    <row r="58" spans="1:12">
      <c r="A58" s="92"/>
      <c r="B58" s="91" t="s">
        <v>835</v>
      </c>
    </row>
    <row r="59" spans="1:12">
      <c r="A59" s="92"/>
      <c r="B59" s="91" t="s">
        <v>834</v>
      </c>
    </row>
    <row r="60" spans="1:12">
      <c r="A60" s="92"/>
      <c r="B60" s="91" t="s">
        <v>833</v>
      </c>
    </row>
    <row r="61" spans="1:12">
      <c r="A61" s="92"/>
      <c r="B61" s="91" t="s">
        <v>832</v>
      </c>
    </row>
    <row r="62" spans="1:12">
      <c r="A62" s="92"/>
      <c r="B62" s="91" t="s">
        <v>831</v>
      </c>
    </row>
    <row r="63" spans="1:12">
      <c r="A63" s="92"/>
      <c r="B63" s="91" t="s">
        <v>830</v>
      </c>
    </row>
    <row r="64" spans="1:12">
      <c r="A64" s="92"/>
      <c r="B64" s="91" t="s">
        <v>829</v>
      </c>
    </row>
    <row r="65" spans="1:2">
      <c r="A65" s="92"/>
      <c r="B65" s="91" t="s">
        <v>828</v>
      </c>
    </row>
    <row r="66" spans="1:2">
      <c r="A66" s="92"/>
      <c r="B66" s="91" t="s">
        <v>827</v>
      </c>
    </row>
    <row r="67" spans="1:2">
      <c r="A67" s="92"/>
      <c r="B67" s="91" t="s">
        <v>826</v>
      </c>
    </row>
    <row r="68" spans="1:2">
      <c r="A68" s="92"/>
      <c r="B68" s="91" t="s">
        <v>825</v>
      </c>
    </row>
    <row r="69" spans="1:2">
      <c r="A69" s="92"/>
      <c r="B69" s="91" t="s">
        <v>824</v>
      </c>
    </row>
    <row r="70" spans="1:2">
      <c r="A70" s="92"/>
      <c r="B70" s="91" t="s">
        <v>823</v>
      </c>
    </row>
    <row r="71" spans="1:2">
      <c r="A71" s="92"/>
      <c r="B71" s="91" t="s">
        <v>576</v>
      </c>
    </row>
    <row r="72" spans="1:2">
      <c r="A72" s="92"/>
      <c r="B72" s="91" t="s">
        <v>575</v>
      </c>
    </row>
    <row r="73" spans="1:2">
      <c r="A73" s="92"/>
    </row>
    <row r="74" spans="1:2">
      <c r="A74" s="92" t="s">
        <v>574</v>
      </c>
    </row>
    <row r="75" spans="1:2">
      <c r="A75" s="92"/>
      <c r="B75" s="91" t="s">
        <v>822</v>
      </c>
    </row>
    <row r="76" spans="1:2">
      <c r="A76" s="92"/>
      <c r="B76" s="91" t="s">
        <v>821</v>
      </c>
    </row>
    <row r="77" spans="1:2">
      <c r="A77" s="92"/>
      <c r="B77" s="91" t="s">
        <v>820</v>
      </c>
    </row>
    <row r="78" spans="1:2">
      <c r="A78" s="92"/>
      <c r="B78" s="91" t="s">
        <v>819</v>
      </c>
    </row>
    <row r="79" spans="1:2">
      <c r="A79" s="92"/>
      <c r="B79" s="91" t="s">
        <v>818</v>
      </c>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L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2">
      <c r="A1" s="98" t="s">
        <v>663</v>
      </c>
      <c r="B1" s="98"/>
      <c r="C1" s="143" t="s">
        <v>817</v>
      </c>
      <c r="D1" s="143"/>
      <c r="E1" s="143"/>
      <c r="F1" s="143"/>
      <c r="G1" s="143"/>
      <c r="H1" s="143"/>
      <c r="I1" s="143"/>
      <c r="J1" s="143"/>
      <c r="K1" s="143"/>
      <c r="L1" s="143"/>
    </row>
    <row r="2" spans="1:12">
      <c r="A2" s="97" t="s">
        <v>661</v>
      </c>
      <c r="B2" s="97"/>
      <c r="C2" s="96">
        <v>2015</v>
      </c>
      <c r="D2" s="96">
        <v>2020</v>
      </c>
      <c r="E2" s="96">
        <v>2030</v>
      </c>
      <c r="F2" s="96">
        <v>2050</v>
      </c>
      <c r="G2" s="96">
        <v>2020</v>
      </c>
      <c r="H2" s="96">
        <v>2020</v>
      </c>
      <c r="I2" s="96">
        <v>2050</v>
      </c>
      <c r="J2" s="96">
        <v>2050</v>
      </c>
      <c r="K2" s="96" t="s">
        <v>660</v>
      </c>
      <c r="L2" s="96" t="s">
        <v>660</v>
      </c>
    </row>
    <row r="3" spans="1:12">
      <c r="A3" s="97" t="s">
        <v>659</v>
      </c>
      <c r="B3" s="97"/>
      <c r="C3" s="96" t="s">
        <v>658</v>
      </c>
      <c r="D3" s="96" t="s">
        <v>658</v>
      </c>
      <c r="E3" s="96" t="s">
        <v>658</v>
      </c>
      <c r="F3" s="96" t="s">
        <v>658</v>
      </c>
      <c r="G3" s="96" t="s">
        <v>657</v>
      </c>
      <c r="H3" s="96" t="s">
        <v>656</v>
      </c>
      <c r="I3" s="96" t="s">
        <v>657</v>
      </c>
      <c r="J3" s="96" t="s">
        <v>656</v>
      </c>
      <c r="K3" s="96" t="s">
        <v>655</v>
      </c>
      <c r="L3" s="96" t="s">
        <v>654</v>
      </c>
    </row>
    <row r="4" spans="1:12">
      <c r="A4" s="97" t="s">
        <v>653</v>
      </c>
      <c r="B4" s="97" t="s">
        <v>652</v>
      </c>
      <c r="C4" s="96"/>
      <c r="D4" s="96"/>
      <c r="E4" s="96"/>
      <c r="F4" s="96"/>
      <c r="G4" s="96"/>
      <c r="H4" s="96"/>
      <c r="I4" s="96"/>
      <c r="J4" s="96"/>
      <c r="K4" s="96"/>
      <c r="L4" s="96"/>
    </row>
    <row r="5" spans="1:12">
      <c r="A5" s="92" t="s">
        <v>651</v>
      </c>
      <c r="C5" s="93"/>
      <c r="D5" s="93"/>
      <c r="E5" s="93"/>
      <c r="F5" s="93"/>
      <c r="G5" s="93"/>
      <c r="H5" s="93"/>
      <c r="I5" s="93"/>
      <c r="J5" s="93"/>
      <c r="K5" s="93"/>
      <c r="L5" s="93"/>
    </row>
    <row r="6" spans="1:12">
      <c r="A6" s="92"/>
      <c r="B6" s="91" t="s">
        <v>816</v>
      </c>
      <c r="C6" s="93">
        <v>41.59</v>
      </c>
      <c r="D6" s="93">
        <v>41.59</v>
      </c>
      <c r="E6" s="93">
        <v>41.72</v>
      </c>
      <c r="F6" s="93">
        <v>41.72</v>
      </c>
      <c r="G6" s="93">
        <v>39.479999999999997</v>
      </c>
      <c r="H6" s="93">
        <v>54.62</v>
      </c>
      <c r="I6" s="93">
        <v>40.619999999999997</v>
      </c>
      <c r="J6" s="93">
        <v>55.84</v>
      </c>
      <c r="K6" s="93" t="s">
        <v>598</v>
      </c>
      <c r="L6" s="93"/>
    </row>
    <row r="7" spans="1:12">
      <c r="A7" s="95"/>
      <c r="B7" s="95" t="s">
        <v>815</v>
      </c>
      <c r="C7" s="94">
        <v>0.29935800000000001</v>
      </c>
      <c r="D7" s="94">
        <v>0.29935800000000001</v>
      </c>
      <c r="E7" s="94">
        <v>0.30027999999999999</v>
      </c>
      <c r="F7" s="94">
        <v>0.30027999999999999</v>
      </c>
      <c r="G7" s="94">
        <v>0.26</v>
      </c>
      <c r="H7" s="94">
        <v>0.4</v>
      </c>
      <c r="I7" s="94">
        <v>0.27</v>
      </c>
      <c r="J7" s="94">
        <v>0.41</v>
      </c>
      <c r="K7" s="93" t="s">
        <v>813</v>
      </c>
      <c r="L7" s="93" t="s">
        <v>685</v>
      </c>
    </row>
    <row r="8" spans="1:12">
      <c r="A8" s="95"/>
      <c r="B8" s="95" t="s">
        <v>814</v>
      </c>
      <c r="C8" s="94">
        <v>0.31511299999999998</v>
      </c>
      <c r="D8" s="94">
        <v>0.31511299999999998</v>
      </c>
      <c r="E8" s="94">
        <v>0.316085</v>
      </c>
      <c r="F8" s="94">
        <v>0.316085</v>
      </c>
      <c r="G8" s="94">
        <v>0.28999999999999998</v>
      </c>
      <c r="H8" s="94">
        <v>0.42</v>
      </c>
      <c r="I8" s="94">
        <v>0.3</v>
      </c>
      <c r="J8" s="94">
        <v>0.43</v>
      </c>
      <c r="K8" s="93" t="s">
        <v>813</v>
      </c>
      <c r="L8" s="93" t="s">
        <v>685</v>
      </c>
    </row>
    <row r="9" spans="1:12">
      <c r="A9" s="92"/>
      <c r="B9" s="91" t="s">
        <v>812</v>
      </c>
      <c r="C9" s="93">
        <v>0.45</v>
      </c>
      <c r="D9" s="93">
        <v>0.45</v>
      </c>
      <c r="E9" s="93">
        <v>0.46</v>
      </c>
      <c r="F9" s="93">
        <v>0.46</v>
      </c>
      <c r="G9" s="93">
        <v>0.43</v>
      </c>
      <c r="H9" s="93">
        <v>0.6</v>
      </c>
      <c r="I9" s="93">
        <v>0.44</v>
      </c>
      <c r="J9" s="93">
        <v>0.61</v>
      </c>
      <c r="K9" s="93"/>
      <c r="L9" s="93"/>
    </row>
    <row r="10" spans="1:12">
      <c r="A10" s="92"/>
      <c r="B10" s="91" t="s">
        <v>811</v>
      </c>
      <c r="C10" s="93">
        <v>1</v>
      </c>
      <c r="D10" s="93">
        <v>1</v>
      </c>
      <c r="E10" s="93">
        <v>1</v>
      </c>
      <c r="F10" s="93">
        <v>1</v>
      </c>
      <c r="G10" s="93">
        <v>1</v>
      </c>
      <c r="H10" s="93">
        <v>1</v>
      </c>
      <c r="I10" s="93">
        <v>1</v>
      </c>
      <c r="J10" s="93">
        <v>1</v>
      </c>
      <c r="K10" s="93" t="s">
        <v>644</v>
      </c>
      <c r="L10" s="93"/>
    </row>
    <row r="11" spans="1:12">
      <c r="A11" s="95"/>
      <c r="B11" s="95" t="s">
        <v>648</v>
      </c>
      <c r="C11" s="94">
        <v>2.8381E-2</v>
      </c>
      <c r="D11" s="94">
        <v>2.8381E-2</v>
      </c>
      <c r="E11" s="94">
        <v>2.8399000000000001E-2</v>
      </c>
      <c r="F11" s="94">
        <v>2.8399000000000001E-2</v>
      </c>
      <c r="G11" s="94">
        <v>2.0912E-2</v>
      </c>
      <c r="H11" s="94">
        <v>3.1371000000000003E-2</v>
      </c>
      <c r="I11" s="94">
        <v>1.7287E-2</v>
      </c>
      <c r="J11" s="94">
        <v>3.2975999999999998E-2</v>
      </c>
      <c r="K11" s="93"/>
      <c r="L11" s="93" t="s">
        <v>685</v>
      </c>
    </row>
    <row r="12" spans="1:12">
      <c r="A12" s="95"/>
      <c r="B12" s="95" t="s">
        <v>647</v>
      </c>
      <c r="C12" s="94">
        <v>0.03</v>
      </c>
      <c r="D12" s="94">
        <v>0.03</v>
      </c>
      <c r="E12" s="94">
        <v>0.03</v>
      </c>
      <c r="F12" s="94">
        <v>0.03</v>
      </c>
      <c r="G12" s="94">
        <v>0.03</v>
      </c>
      <c r="H12" s="94">
        <v>0.03</v>
      </c>
      <c r="I12" s="94">
        <v>0.03</v>
      </c>
      <c r="J12" s="94">
        <v>0.03</v>
      </c>
      <c r="K12" s="93"/>
      <c r="L12" s="93"/>
    </row>
    <row r="13" spans="1:12">
      <c r="A13" s="92"/>
      <c r="B13" s="91" t="s">
        <v>713</v>
      </c>
      <c r="C13" s="93">
        <v>3</v>
      </c>
      <c r="D13" s="93">
        <v>3</v>
      </c>
      <c r="E13" s="93">
        <v>3</v>
      </c>
      <c r="F13" s="93">
        <v>3</v>
      </c>
      <c r="G13" s="93">
        <v>2.5499999999999998</v>
      </c>
      <c r="H13" s="93">
        <v>3.45</v>
      </c>
      <c r="I13" s="93">
        <v>2.25</v>
      </c>
      <c r="J13" s="93">
        <v>3.75</v>
      </c>
      <c r="K13" s="93"/>
      <c r="L13" s="93"/>
    </row>
    <row r="14" spans="1:12">
      <c r="A14" s="92"/>
      <c r="B14" s="91" t="s">
        <v>645</v>
      </c>
      <c r="C14" s="93">
        <v>25</v>
      </c>
      <c r="D14" s="93">
        <v>25</v>
      </c>
      <c r="E14" s="93">
        <v>25</v>
      </c>
      <c r="F14" s="93">
        <v>25</v>
      </c>
      <c r="G14" s="93">
        <v>20</v>
      </c>
      <c r="H14" s="93">
        <v>35</v>
      </c>
      <c r="I14" s="93">
        <v>20</v>
      </c>
      <c r="J14" s="93">
        <v>35</v>
      </c>
      <c r="K14" s="93"/>
      <c r="L14" s="93" t="s">
        <v>685</v>
      </c>
    </row>
    <row r="15" spans="1:12">
      <c r="A15" s="92"/>
      <c r="B15" s="91" t="s">
        <v>642</v>
      </c>
      <c r="C15" s="93">
        <v>3</v>
      </c>
      <c r="D15" s="93">
        <v>3</v>
      </c>
      <c r="E15" s="93">
        <v>3</v>
      </c>
      <c r="F15" s="93">
        <v>3</v>
      </c>
      <c r="G15" s="93">
        <v>2.5</v>
      </c>
      <c r="H15" s="93">
        <v>3.5</v>
      </c>
      <c r="I15" s="93">
        <v>2</v>
      </c>
      <c r="J15" s="93">
        <v>3.5</v>
      </c>
      <c r="K15" s="93"/>
      <c r="L15" s="93" t="s">
        <v>685</v>
      </c>
    </row>
    <row r="16" spans="1:12">
      <c r="A16" s="92"/>
      <c r="B16" s="91" t="s">
        <v>810</v>
      </c>
      <c r="C16" s="93">
        <v>0.24</v>
      </c>
      <c r="D16" s="93">
        <v>0.24</v>
      </c>
      <c r="E16" s="93">
        <v>0.24</v>
      </c>
      <c r="F16" s="93">
        <v>0.24</v>
      </c>
      <c r="G16" s="93">
        <v>0.2</v>
      </c>
      <c r="H16" s="93">
        <v>0.28000000000000003</v>
      </c>
      <c r="I16" s="93">
        <v>0.18</v>
      </c>
      <c r="J16" s="93">
        <v>0.3</v>
      </c>
      <c r="K16" s="93"/>
      <c r="L16" s="93"/>
    </row>
    <row r="17" spans="1:12">
      <c r="A17" s="92" t="s">
        <v>639</v>
      </c>
      <c r="C17" s="93"/>
      <c r="D17" s="93"/>
      <c r="E17" s="93"/>
      <c r="F17" s="93"/>
      <c r="G17" s="93"/>
      <c r="H17" s="93"/>
      <c r="I17" s="93"/>
      <c r="J17" s="93"/>
      <c r="K17" s="93"/>
      <c r="L17" s="93"/>
    </row>
    <row r="18" spans="1:12">
      <c r="A18" s="95"/>
      <c r="B18" s="95" t="s">
        <v>638</v>
      </c>
      <c r="C18" s="94">
        <v>0.02</v>
      </c>
      <c r="D18" s="94">
        <v>0.02</v>
      </c>
      <c r="E18" s="94">
        <v>0.02</v>
      </c>
      <c r="F18" s="94">
        <v>0.02</v>
      </c>
      <c r="G18" s="94">
        <v>0.02</v>
      </c>
      <c r="H18" s="94">
        <v>0.02</v>
      </c>
      <c r="I18" s="94">
        <v>0.02</v>
      </c>
      <c r="J18" s="94">
        <v>0.02</v>
      </c>
      <c r="K18" s="93"/>
      <c r="L18" s="93"/>
    </row>
    <row r="19" spans="1:12">
      <c r="A19" s="95"/>
      <c r="B19" s="95" t="s">
        <v>637</v>
      </c>
      <c r="C19" s="94">
        <v>0.04</v>
      </c>
      <c r="D19" s="94">
        <v>0.04</v>
      </c>
      <c r="E19" s="94">
        <v>0.04</v>
      </c>
      <c r="F19" s="94">
        <v>0.04</v>
      </c>
      <c r="G19" s="94">
        <v>0.04</v>
      </c>
      <c r="H19" s="94">
        <v>0.04</v>
      </c>
      <c r="I19" s="94">
        <v>0.04</v>
      </c>
      <c r="J19" s="94">
        <v>0.04</v>
      </c>
      <c r="K19" s="93" t="s">
        <v>711</v>
      </c>
      <c r="L19" s="93" t="s">
        <v>685</v>
      </c>
    </row>
    <row r="20" spans="1:12">
      <c r="A20" s="95"/>
      <c r="B20" s="95" t="s">
        <v>636</v>
      </c>
      <c r="C20" s="94">
        <v>0.4</v>
      </c>
      <c r="D20" s="94">
        <v>0.4</v>
      </c>
      <c r="E20" s="94">
        <v>0.4</v>
      </c>
      <c r="F20" s="94">
        <v>0.4</v>
      </c>
      <c r="G20" s="94">
        <v>0.4</v>
      </c>
      <c r="H20" s="94">
        <v>0.4</v>
      </c>
      <c r="I20" s="94">
        <v>0.4</v>
      </c>
      <c r="J20" s="94">
        <v>0.4</v>
      </c>
      <c r="K20" s="93"/>
      <c r="L20" s="93"/>
    </row>
    <row r="21" spans="1:12">
      <c r="A21" s="92"/>
      <c r="B21" s="91" t="s">
        <v>634</v>
      </c>
      <c r="C21" s="93">
        <v>2</v>
      </c>
      <c r="D21" s="93">
        <v>2</v>
      </c>
      <c r="E21" s="93">
        <v>2</v>
      </c>
      <c r="F21" s="93">
        <v>2</v>
      </c>
      <c r="G21" s="93">
        <v>2</v>
      </c>
      <c r="H21" s="93">
        <v>2</v>
      </c>
      <c r="I21" s="93">
        <v>2</v>
      </c>
      <c r="J21" s="93">
        <v>2</v>
      </c>
      <c r="K21" s="93" t="s">
        <v>747</v>
      </c>
      <c r="L21" s="93" t="s">
        <v>685</v>
      </c>
    </row>
    <row r="22" spans="1:12">
      <c r="A22" s="92"/>
      <c r="B22" s="91" t="s">
        <v>633</v>
      </c>
      <c r="C22" s="93">
        <v>8</v>
      </c>
      <c r="D22" s="93">
        <v>8</v>
      </c>
      <c r="E22" s="93">
        <v>8</v>
      </c>
      <c r="F22" s="93">
        <v>8</v>
      </c>
      <c r="G22" s="93">
        <v>8</v>
      </c>
      <c r="H22" s="93">
        <v>8</v>
      </c>
      <c r="I22" s="93">
        <v>8</v>
      </c>
      <c r="J22" s="93">
        <v>8</v>
      </c>
      <c r="K22" s="93"/>
      <c r="L22" s="93" t="s">
        <v>685</v>
      </c>
    </row>
    <row r="23" spans="1:12">
      <c r="A23" s="92" t="s">
        <v>632</v>
      </c>
      <c r="C23" s="93"/>
      <c r="D23" s="93"/>
      <c r="E23" s="93"/>
      <c r="F23" s="93"/>
      <c r="G23" s="93"/>
      <c r="H23" s="93"/>
      <c r="I23" s="93"/>
      <c r="J23" s="93"/>
      <c r="K23" s="93"/>
      <c r="L23" s="93"/>
    </row>
    <row r="24" spans="1:12">
      <c r="A24" s="95"/>
      <c r="B24" s="95" t="s">
        <v>706</v>
      </c>
      <c r="C24" s="94">
        <v>0.95450000000000002</v>
      </c>
      <c r="D24" s="94">
        <v>0.96360000000000001</v>
      </c>
      <c r="E24" s="94">
        <v>0.9909</v>
      </c>
      <c r="F24" s="94">
        <v>0.99817999999999996</v>
      </c>
      <c r="G24" s="94">
        <v>0.90900000000000003</v>
      </c>
      <c r="H24" s="94">
        <v>0.99817999999999996</v>
      </c>
      <c r="I24" s="94">
        <v>0.95450000000000002</v>
      </c>
      <c r="J24" s="94">
        <v>0.99909000000000003</v>
      </c>
      <c r="K24" s="93" t="s">
        <v>635</v>
      </c>
      <c r="L24" s="93" t="s">
        <v>716</v>
      </c>
    </row>
    <row r="25" spans="1:12">
      <c r="A25" s="92"/>
      <c r="B25" s="91" t="s">
        <v>630</v>
      </c>
      <c r="C25" s="93">
        <v>40</v>
      </c>
      <c r="D25" s="93">
        <v>30</v>
      </c>
      <c r="E25" s="93">
        <v>30</v>
      </c>
      <c r="F25" s="93">
        <v>20</v>
      </c>
      <c r="G25" s="93">
        <v>20</v>
      </c>
      <c r="H25" s="93">
        <v>40</v>
      </c>
      <c r="I25" s="93">
        <v>10</v>
      </c>
      <c r="J25" s="93">
        <v>30</v>
      </c>
      <c r="K25" s="93" t="s">
        <v>635</v>
      </c>
      <c r="L25" s="93" t="s">
        <v>716</v>
      </c>
    </row>
    <row r="26" spans="1:12">
      <c r="A26" s="92"/>
      <c r="B26" s="91" t="s">
        <v>629</v>
      </c>
      <c r="C26" s="93">
        <v>0</v>
      </c>
      <c r="D26" s="93">
        <v>0</v>
      </c>
      <c r="E26" s="93">
        <v>0</v>
      </c>
      <c r="F26" s="93">
        <v>0</v>
      </c>
      <c r="G26" s="93">
        <v>0</v>
      </c>
      <c r="H26" s="93">
        <v>0</v>
      </c>
      <c r="I26" s="93">
        <v>0</v>
      </c>
      <c r="J26" s="93">
        <v>0</v>
      </c>
      <c r="K26" s="93" t="s">
        <v>635</v>
      </c>
      <c r="L26" s="93" t="s">
        <v>716</v>
      </c>
    </row>
    <row r="27" spans="1:12">
      <c r="A27" s="92"/>
      <c r="B27" s="91" t="s">
        <v>628</v>
      </c>
      <c r="C27" s="93">
        <v>1.2</v>
      </c>
      <c r="D27" s="93">
        <v>1</v>
      </c>
      <c r="E27" s="93">
        <v>1</v>
      </c>
      <c r="F27" s="93">
        <v>1</v>
      </c>
      <c r="G27" s="93">
        <v>1</v>
      </c>
      <c r="H27" s="93">
        <v>3</v>
      </c>
      <c r="I27" s="93">
        <v>0</v>
      </c>
      <c r="J27" s="93">
        <v>1</v>
      </c>
      <c r="K27" s="93" t="s">
        <v>635</v>
      </c>
      <c r="L27" s="93" t="s">
        <v>716</v>
      </c>
    </row>
    <row r="28" spans="1:12">
      <c r="A28" s="92"/>
      <c r="B28" s="91" t="s">
        <v>705</v>
      </c>
      <c r="C28" s="93">
        <v>0.3</v>
      </c>
      <c r="D28" s="93">
        <v>0.3</v>
      </c>
      <c r="E28" s="93">
        <v>0.3</v>
      </c>
      <c r="F28" s="93">
        <v>0.3</v>
      </c>
      <c r="G28" s="93">
        <v>0.1</v>
      </c>
      <c r="H28" s="93">
        <v>2</v>
      </c>
      <c r="I28" s="93">
        <v>0.1</v>
      </c>
      <c r="J28" s="93">
        <v>1</v>
      </c>
      <c r="K28" s="93" t="s">
        <v>635</v>
      </c>
      <c r="L28" s="93" t="s">
        <v>716</v>
      </c>
    </row>
    <row r="29" spans="1:12">
      <c r="A29" s="92" t="s">
        <v>627</v>
      </c>
      <c r="C29" s="93"/>
      <c r="D29" s="93"/>
      <c r="E29" s="93"/>
      <c r="F29" s="93"/>
      <c r="G29" s="93"/>
      <c r="H29" s="93"/>
      <c r="I29" s="93"/>
      <c r="J29" s="93"/>
      <c r="K29" s="93"/>
      <c r="L29" s="93"/>
    </row>
    <row r="30" spans="1:12">
      <c r="A30" s="92"/>
      <c r="B30" s="91" t="s">
        <v>809</v>
      </c>
      <c r="C30" s="93">
        <v>3.46</v>
      </c>
      <c r="D30" s="93">
        <v>3.38</v>
      </c>
      <c r="E30" s="93">
        <v>3.21</v>
      </c>
      <c r="F30" s="93">
        <v>2.91</v>
      </c>
      <c r="G30" s="93">
        <v>2.86</v>
      </c>
      <c r="H30" s="93">
        <v>3.97</v>
      </c>
      <c r="I30" s="93">
        <v>2.35</v>
      </c>
      <c r="J30" s="93">
        <v>3.99</v>
      </c>
      <c r="K30" s="93" t="s">
        <v>701</v>
      </c>
      <c r="L30" s="93" t="s">
        <v>685</v>
      </c>
    </row>
    <row r="31" spans="1:12">
      <c r="A31" s="92"/>
      <c r="B31" s="91" t="s">
        <v>808</v>
      </c>
      <c r="C31" s="93">
        <v>2.14</v>
      </c>
      <c r="D31" s="93">
        <v>2.09</v>
      </c>
      <c r="E31" s="93">
        <v>1.98</v>
      </c>
      <c r="F31" s="93">
        <v>1.8</v>
      </c>
      <c r="G31" s="93">
        <v>1.73</v>
      </c>
      <c r="H31" s="93">
        <v>2.4500000000000002</v>
      </c>
      <c r="I31" s="93">
        <v>1.43</v>
      </c>
      <c r="J31" s="93">
        <v>2.46</v>
      </c>
      <c r="K31" s="93" t="s">
        <v>701</v>
      </c>
      <c r="L31" s="93"/>
    </row>
    <row r="32" spans="1:12">
      <c r="A32" s="92"/>
      <c r="B32" s="91" t="s">
        <v>807</v>
      </c>
      <c r="C32" s="93">
        <v>1.33</v>
      </c>
      <c r="D32" s="93">
        <v>1.29</v>
      </c>
      <c r="E32" s="93">
        <v>1.23</v>
      </c>
      <c r="F32" s="93">
        <v>1.1100000000000001</v>
      </c>
      <c r="G32" s="93">
        <v>1.1299999999999999</v>
      </c>
      <c r="H32" s="93">
        <v>1.52</v>
      </c>
      <c r="I32" s="93">
        <v>0.92</v>
      </c>
      <c r="J32" s="93">
        <v>1.53</v>
      </c>
      <c r="K32" s="93" t="s">
        <v>701</v>
      </c>
      <c r="L32" s="93"/>
    </row>
    <row r="33" spans="1:12">
      <c r="A33" s="92"/>
      <c r="B33" s="91" t="s">
        <v>806</v>
      </c>
      <c r="C33" s="93">
        <v>2.11</v>
      </c>
      <c r="D33" s="93">
        <v>2.11</v>
      </c>
      <c r="E33" s="93">
        <v>2.1</v>
      </c>
      <c r="F33" s="93">
        <v>2.1</v>
      </c>
      <c r="G33" s="93">
        <v>1.62</v>
      </c>
      <c r="H33" s="93">
        <v>2.4</v>
      </c>
      <c r="I33" s="93">
        <v>1.42</v>
      </c>
      <c r="J33" s="93">
        <v>2.58</v>
      </c>
      <c r="K33" s="93" t="s">
        <v>602</v>
      </c>
      <c r="L33" s="93"/>
    </row>
    <row r="34" spans="1:12">
      <c r="A34" s="92"/>
      <c r="B34" s="91" t="s">
        <v>805</v>
      </c>
      <c r="C34" s="93">
        <v>126000</v>
      </c>
      <c r="D34" s="93">
        <v>122000</v>
      </c>
      <c r="E34" s="93">
        <v>115000</v>
      </c>
      <c r="F34" s="93">
        <v>103000</v>
      </c>
      <c r="G34" s="93">
        <v>103000</v>
      </c>
      <c r="H34" s="93">
        <v>142000</v>
      </c>
      <c r="I34" s="93">
        <v>79000</v>
      </c>
      <c r="J34" s="93">
        <v>133000</v>
      </c>
      <c r="K34" s="93" t="s">
        <v>640</v>
      </c>
      <c r="L34" s="93"/>
    </row>
    <row r="35" spans="1:12">
      <c r="A35" s="92" t="s">
        <v>614</v>
      </c>
      <c r="C35" s="93"/>
      <c r="D35" s="93"/>
      <c r="E35" s="93"/>
      <c r="F35" s="93"/>
      <c r="G35" s="93"/>
      <c r="H35" s="93"/>
      <c r="I35" s="93"/>
      <c r="J35" s="93"/>
      <c r="K35" s="93"/>
      <c r="L35" s="93"/>
    </row>
    <row r="36" spans="1:12">
      <c r="A36" s="95"/>
      <c r="B36" s="95" t="s">
        <v>650</v>
      </c>
      <c r="C36" s="94">
        <v>0.70926699999999998</v>
      </c>
      <c r="D36" s="94">
        <v>0.70926699999999998</v>
      </c>
      <c r="E36" s="94">
        <v>0.708314</v>
      </c>
      <c r="F36" s="94">
        <v>0.708314</v>
      </c>
      <c r="G36" s="94">
        <v>0.48</v>
      </c>
      <c r="H36" s="94">
        <v>0.74</v>
      </c>
      <c r="I36" s="94">
        <v>0.47</v>
      </c>
      <c r="J36" s="94">
        <v>0.73</v>
      </c>
      <c r="K36" s="93" t="s">
        <v>804</v>
      </c>
      <c r="L36" s="93" t="s">
        <v>685</v>
      </c>
    </row>
    <row r="37" spans="1:12">
      <c r="A37" s="95"/>
      <c r="B37" s="95" t="s">
        <v>749</v>
      </c>
      <c r="C37" s="94">
        <v>0.69351099999999999</v>
      </c>
      <c r="D37" s="94">
        <v>0.69351099999999999</v>
      </c>
      <c r="E37" s="94">
        <v>0.69250999999999996</v>
      </c>
      <c r="F37" s="94">
        <v>0.69250999999999996</v>
      </c>
      <c r="G37" s="94">
        <v>0.45</v>
      </c>
      <c r="H37" s="94">
        <v>0.72</v>
      </c>
      <c r="I37" s="94">
        <v>0.44</v>
      </c>
      <c r="J37" s="94">
        <v>0.71</v>
      </c>
      <c r="K37" s="93" t="s">
        <v>804</v>
      </c>
      <c r="L37" s="93" t="s">
        <v>685</v>
      </c>
    </row>
    <row r="38" spans="1:12">
      <c r="A38" s="92"/>
      <c r="B38" s="91" t="s">
        <v>777</v>
      </c>
      <c r="C38" s="93">
        <v>1.0900000000000001</v>
      </c>
      <c r="D38" s="93">
        <v>1.07</v>
      </c>
      <c r="E38" s="93">
        <v>1.01</v>
      </c>
      <c r="F38" s="93">
        <v>0.92</v>
      </c>
      <c r="G38" s="93">
        <v>0.9</v>
      </c>
      <c r="H38" s="93">
        <v>1.25</v>
      </c>
      <c r="I38" s="93">
        <v>0.74</v>
      </c>
      <c r="J38" s="93">
        <v>1.26</v>
      </c>
      <c r="K38" s="93" t="s">
        <v>701</v>
      </c>
      <c r="L38" s="93" t="s">
        <v>685</v>
      </c>
    </row>
    <row r="39" spans="1:12">
      <c r="A39" s="92"/>
      <c r="B39" s="91" t="s">
        <v>776</v>
      </c>
      <c r="C39" s="93">
        <v>0.67</v>
      </c>
      <c r="D39" s="93">
        <v>0.66</v>
      </c>
      <c r="E39" s="93">
        <v>0.63</v>
      </c>
      <c r="F39" s="93">
        <v>0.56999999999999995</v>
      </c>
      <c r="G39" s="93">
        <v>0.55000000000000004</v>
      </c>
      <c r="H39" s="93">
        <v>0.77</v>
      </c>
      <c r="I39" s="93">
        <v>0.45</v>
      </c>
      <c r="J39" s="93">
        <v>0.78</v>
      </c>
      <c r="K39" s="93" t="s">
        <v>646</v>
      </c>
      <c r="L39" s="93"/>
    </row>
    <row r="40" spans="1:12">
      <c r="A40" s="92"/>
      <c r="B40" s="91" t="s">
        <v>775</v>
      </c>
      <c r="C40" s="93">
        <v>0.42</v>
      </c>
      <c r="D40" s="93">
        <v>0.41</v>
      </c>
      <c r="E40" s="93">
        <v>0.39</v>
      </c>
      <c r="F40" s="93">
        <v>0.35</v>
      </c>
      <c r="G40" s="93">
        <v>0.36</v>
      </c>
      <c r="H40" s="93">
        <v>0.48</v>
      </c>
      <c r="I40" s="93">
        <v>0.28999999999999998</v>
      </c>
      <c r="J40" s="93">
        <v>0.48</v>
      </c>
      <c r="K40" s="93" t="s">
        <v>646</v>
      </c>
      <c r="L40" s="93"/>
    </row>
    <row r="41" spans="1:12">
      <c r="A41" s="92"/>
      <c r="B41" s="91" t="s">
        <v>774</v>
      </c>
      <c r="C41" s="93">
        <v>0.66</v>
      </c>
      <c r="D41" s="93">
        <v>0.66</v>
      </c>
      <c r="E41" s="93">
        <v>0.66</v>
      </c>
      <c r="F41" s="93">
        <v>0.66</v>
      </c>
      <c r="G41" s="93">
        <v>0.51</v>
      </c>
      <c r="H41" s="93">
        <v>0.76</v>
      </c>
      <c r="I41" s="93">
        <v>0.45</v>
      </c>
      <c r="J41" s="93">
        <v>0.82</v>
      </c>
      <c r="K41" s="93" t="s">
        <v>602</v>
      </c>
      <c r="L41" s="93"/>
    </row>
    <row r="42" spans="1:12">
      <c r="A42" s="92"/>
      <c r="B42" s="91" t="s">
        <v>773</v>
      </c>
      <c r="C42" s="93">
        <v>39700</v>
      </c>
      <c r="D42" s="93">
        <v>38500</v>
      </c>
      <c r="E42" s="93">
        <v>36300</v>
      </c>
      <c r="F42" s="93">
        <v>32400</v>
      </c>
      <c r="G42" s="93">
        <v>32500</v>
      </c>
      <c r="H42" s="93">
        <v>44600</v>
      </c>
      <c r="I42" s="93">
        <v>24900</v>
      </c>
      <c r="J42" s="93">
        <v>41900</v>
      </c>
      <c r="K42" s="93" t="s">
        <v>640</v>
      </c>
      <c r="L42" s="93"/>
    </row>
    <row r="43" spans="1:12">
      <c r="A43" s="92"/>
      <c r="B43" s="91" t="s">
        <v>772</v>
      </c>
      <c r="C43" s="93">
        <v>0.06</v>
      </c>
      <c r="D43" s="93">
        <v>0.06</v>
      </c>
      <c r="E43" s="93">
        <v>0.06</v>
      </c>
      <c r="F43" s="93">
        <v>0.05</v>
      </c>
      <c r="G43" s="93">
        <v>0.06</v>
      </c>
      <c r="H43" s="93">
        <v>7.0000000000000007E-2</v>
      </c>
      <c r="I43" s="93">
        <v>0.05</v>
      </c>
      <c r="J43" s="93">
        <v>0.08</v>
      </c>
      <c r="K43" s="93" t="s">
        <v>646</v>
      </c>
      <c r="L43" s="93"/>
    </row>
    <row r="44" spans="1:12">
      <c r="A44" s="92"/>
      <c r="B44" s="91" t="s">
        <v>803</v>
      </c>
      <c r="C44" s="93">
        <v>0</v>
      </c>
      <c r="D44" s="93">
        <v>0</v>
      </c>
      <c r="E44" s="93">
        <v>0</v>
      </c>
      <c r="F44" s="93">
        <v>0</v>
      </c>
      <c r="G44" s="93">
        <v>0</v>
      </c>
      <c r="H44" s="93">
        <v>1</v>
      </c>
      <c r="I44" s="93">
        <v>0</v>
      </c>
      <c r="J44" s="93">
        <v>1</v>
      </c>
      <c r="K44" s="93" t="s">
        <v>697</v>
      </c>
      <c r="L44" s="93"/>
    </row>
    <row r="45" spans="1:12">
      <c r="A45" s="92"/>
      <c r="B45" s="91" t="s">
        <v>771</v>
      </c>
      <c r="C45" s="93">
        <v>0.09</v>
      </c>
      <c r="D45" s="93">
        <v>0.09</v>
      </c>
      <c r="E45" s="93">
        <v>0.09</v>
      </c>
      <c r="F45" s="93">
        <v>0.09</v>
      </c>
      <c r="G45" s="93">
        <v>0</v>
      </c>
      <c r="H45" s="93">
        <v>0.09</v>
      </c>
      <c r="I45" s="93">
        <v>0</v>
      </c>
      <c r="J45" s="93">
        <v>0.09</v>
      </c>
      <c r="K45" s="93" t="s">
        <v>802</v>
      </c>
      <c r="L45" s="93"/>
    </row>
    <row r="46" spans="1:12">
      <c r="A46" s="92"/>
      <c r="B46" s="91" t="s">
        <v>770</v>
      </c>
      <c r="C46" s="93">
        <v>1</v>
      </c>
      <c r="D46" s="93">
        <v>1</v>
      </c>
      <c r="E46" s="93">
        <v>1</v>
      </c>
      <c r="F46" s="93">
        <v>1</v>
      </c>
      <c r="G46" s="93">
        <v>0</v>
      </c>
      <c r="H46" s="93">
        <v>1</v>
      </c>
      <c r="I46" s="93">
        <v>0</v>
      </c>
      <c r="J46" s="93">
        <v>1</v>
      </c>
      <c r="K46" s="93" t="s">
        <v>801</v>
      </c>
      <c r="L46" s="93"/>
    </row>
    <row r="47" spans="1:12">
      <c r="A47" s="92"/>
      <c r="B47" s="91" t="s">
        <v>769</v>
      </c>
      <c r="C47" s="93">
        <v>1</v>
      </c>
      <c r="D47" s="93">
        <v>1</v>
      </c>
      <c r="E47" s="93">
        <v>1</v>
      </c>
      <c r="F47" s="93">
        <v>1</v>
      </c>
      <c r="G47" s="93">
        <v>0</v>
      </c>
      <c r="H47" s="93">
        <v>1</v>
      </c>
      <c r="I47" s="93">
        <v>0</v>
      </c>
      <c r="J47" s="93">
        <v>1</v>
      </c>
      <c r="K47" s="93" t="s">
        <v>801</v>
      </c>
      <c r="L47" s="93"/>
    </row>
    <row r="48" spans="1:12">
      <c r="A48" s="95"/>
      <c r="B48" s="95" t="s">
        <v>767</v>
      </c>
      <c r="C48" s="94">
        <v>1.7679E-2</v>
      </c>
      <c r="D48" s="94">
        <v>1.7679E-2</v>
      </c>
      <c r="E48" s="94">
        <v>1.7676999999999998E-2</v>
      </c>
      <c r="F48" s="94">
        <v>1.7676999999999998E-2</v>
      </c>
      <c r="G48" s="94">
        <v>0.01</v>
      </c>
      <c r="H48" s="94">
        <v>0.15</v>
      </c>
      <c r="I48" s="94">
        <v>0.01</v>
      </c>
      <c r="J48" s="94">
        <v>0.15</v>
      </c>
      <c r="K48" s="93" t="s">
        <v>746</v>
      </c>
      <c r="L48" s="93" t="s">
        <v>685</v>
      </c>
    </row>
    <row r="49" spans="1:2">
      <c r="A49" s="92"/>
    </row>
    <row r="50" spans="1:2">
      <c r="A50" s="92"/>
    </row>
    <row r="51" spans="1:2">
      <c r="A51" s="92" t="s">
        <v>596</v>
      </c>
    </row>
    <row r="52" spans="1:2">
      <c r="A52" s="92"/>
      <c r="B52" s="91" t="s">
        <v>800</v>
      </c>
    </row>
    <row r="53" spans="1:2">
      <c r="A53" s="92"/>
      <c r="B53" s="91" t="s">
        <v>799</v>
      </c>
    </row>
    <row r="54" spans="1:2">
      <c r="A54" s="92"/>
      <c r="B54" s="91" t="s">
        <v>798</v>
      </c>
    </row>
    <row r="55" spans="1:2">
      <c r="A55" s="92"/>
      <c r="B55" s="91" t="s">
        <v>797</v>
      </c>
    </row>
    <row r="56" spans="1:2">
      <c r="A56" s="92"/>
      <c r="B56" s="91" t="s">
        <v>796</v>
      </c>
    </row>
    <row r="57" spans="1:2">
      <c r="A57" s="92"/>
      <c r="B57" s="91" t="s">
        <v>795</v>
      </c>
    </row>
    <row r="58" spans="1:2">
      <c r="A58" s="92"/>
      <c r="B58" s="91" t="s">
        <v>794</v>
      </c>
    </row>
    <row r="59" spans="1:2">
      <c r="A59" s="92"/>
      <c r="B59" s="91" t="s">
        <v>793</v>
      </c>
    </row>
    <row r="60" spans="1:2">
      <c r="A60" s="92"/>
      <c r="B60" s="91" t="s">
        <v>792</v>
      </c>
    </row>
    <row r="61" spans="1:2">
      <c r="A61" s="92"/>
      <c r="B61" s="91" t="s">
        <v>791</v>
      </c>
    </row>
    <row r="62" spans="1:2">
      <c r="A62" s="92"/>
      <c r="B62" s="91" t="s">
        <v>790</v>
      </c>
    </row>
    <row r="63" spans="1:2">
      <c r="A63" s="92"/>
      <c r="B63" s="91" t="s">
        <v>789</v>
      </c>
    </row>
    <row r="64" spans="1:2">
      <c r="A64" s="92"/>
      <c r="B64" s="91" t="s">
        <v>788</v>
      </c>
    </row>
    <row r="65" spans="1:2">
      <c r="A65" s="92"/>
      <c r="B65" s="91" t="s">
        <v>576</v>
      </c>
    </row>
    <row r="66" spans="1:2">
      <c r="A66" s="92"/>
      <c r="B66" s="91" t="s">
        <v>575</v>
      </c>
    </row>
    <row r="67" spans="1:2">
      <c r="A67" s="92"/>
    </row>
    <row r="68" spans="1:2">
      <c r="A68" s="92" t="s">
        <v>574</v>
      </c>
    </row>
    <row r="69" spans="1:2">
      <c r="A69" s="92"/>
      <c r="B69" s="91" t="s">
        <v>784</v>
      </c>
    </row>
    <row r="70" spans="1:2">
      <c r="A70" s="92"/>
      <c r="B70" s="91" t="s">
        <v>783</v>
      </c>
    </row>
    <row r="71" spans="1:2">
      <c r="A71" s="92"/>
    </row>
    <row r="72" spans="1:2">
      <c r="A72" s="92"/>
    </row>
    <row r="73" spans="1:2">
      <c r="A73" s="92"/>
    </row>
    <row r="74" spans="1:2">
      <c r="A74" s="92"/>
    </row>
    <row r="75" spans="1:2">
      <c r="A75" s="92"/>
    </row>
    <row r="76" spans="1:2">
      <c r="A76" s="92"/>
    </row>
    <row r="77" spans="1:2">
      <c r="A77" s="92"/>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2">
      <c r="A1" s="98" t="s">
        <v>663</v>
      </c>
      <c r="B1" s="98"/>
      <c r="C1" s="143" t="s">
        <v>781</v>
      </c>
      <c r="D1" s="143"/>
      <c r="E1" s="143"/>
      <c r="F1" s="143"/>
      <c r="G1" s="143"/>
      <c r="H1" s="143"/>
      <c r="I1" s="143"/>
      <c r="J1" s="143"/>
      <c r="K1" s="143"/>
      <c r="L1" s="143"/>
    </row>
    <row r="2" spans="1:12">
      <c r="A2" s="97" t="s">
        <v>661</v>
      </c>
      <c r="B2" s="97"/>
      <c r="C2" s="96">
        <v>2015</v>
      </c>
      <c r="D2" s="96">
        <v>2020</v>
      </c>
      <c r="E2" s="96">
        <v>2030</v>
      </c>
      <c r="F2" s="96">
        <v>2050</v>
      </c>
      <c r="G2" s="96">
        <v>2020</v>
      </c>
      <c r="H2" s="96">
        <v>2020</v>
      </c>
      <c r="I2" s="96">
        <v>2050</v>
      </c>
      <c r="J2" s="96">
        <v>2050</v>
      </c>
      <c r="K2" s="96" t="s">
        <v>660</v>
      </c>
      <c r="L2" s="96" t="s">
        <v>660</v>
      </c>
    </row>
    <row r="3" spans="1:12">
      <c r="A3" s="97" t="s">
        <v>659</v>
      </c>
      <c r="B3" s="97"/>
      <c r="C3" s="96" t="s">
        <v>658</v>
      </c>
      <c r="D3" s="96" t="s">
        <v>658</v>
      </c>
      <c r="E3" s="96" t="s">
        <v>658</v>
      </c>
      <c r="F3" s="96" t="s">
        <v>658</v>
      </c>
      <c r="G3" s="96" t="s">
        <v>657</v>
      </c>
      <c r="H3" s="96" t="s">
        <v>656</v>
      </c>
      <c r="I3" s="96" t="s">
        <v>657</v>
      </c>
      <c r="J3" s="96" t="s">
        <v>656</v>
      </c>
      <c r="K3" s="96" t="s">
        <v>655</v>
      </c>
      <c r="L3" s="96" t="s">
        <v>654</v>
      </c>
    </row>
    <row r="4" spans="1:12">
      <c r="A4" s="97" t="s">
        <v>653</v>
      </c>
      <c r="B4" s="97" t="s">
        <v>652</v>
      </c>
      <c r="C4" s="96"/>
      <c r="D4" s="96"/>
      <c r="E4" s="96"/>
      <c r="F4" s="96"/>
      <c r="G4" s="96"/>
      <c r="H4" s="96"/>
      <c r="I4" s="96"/>
      <c r="J4" s="96"/>
      <c r="K4" s="96"/>
      <c r="L4" s="96"/>
    </row>
    <row r="5" spans="1:12">
      <c r="A5" s="92" t="s">
        <v>651</v>
      </c>
      <c r="C5" s="93"/>
      <c r="D5" s="93"/>
      <c r="E5" s="93"/>
      <c r="F5" s="93"/>
      <c r="G5" s="93"/>
      <c r="H5" s="93"/>
      <c r="I5" s="93"/>
      <c r="J5" s="93"/>
      <c r="K5" s="93"/>
      <c r="L5" s="93"/>
    </row>
    <row r="6" spans="1:12">
      <c r="A6" s="92"/>
      <c r="B6" s="91" t="s">
        <v>718</v>
      </c>
      <c r="C6" s="93">
        <v>51.64</v>
      </c>
      <c r="D6" s="93">
        <v>51.64</v>
      </c>
      <c r="E6" s="93">
        <v>51.64</v>
      </c>
      <c r="F6" s="93">
        <v>51.64</v>
      </c>
      <c r="G6" s="93">
        <v>40.380000000000003</v>
      </c>
      <c r="H6" s="93">
        <v>51.81</v>
      </c>
      <c r="I6" s="93">
        <v>39.659999999999997</v>
      </c>
      <c r="J6" s="93">
        <v>51.86</v>
      </c>
      <c r="K6" s="93" t="s">
        <v>598</v>
      </c>
      <c r="L6" s="93" t="s">
        <v>685</v>
      </c>
    </row>
    <row r="7" spans="1:12">
      <c r="A7" s="95"/>
      <c r="B7" s="95" t="s">
        <v>650</v>
      </c>
      <c r="C7" s="94">
        <v>1.1475040000000001</v>
      </c>
      <c r="D7" s="94">
        <v>1.1475040000000001</v>
      </c>
      <c r="E7" s="94">
        <v>1.1475040000000001</v>
      </c>
      <c r="F7" s="94">
        <v>1.1474880000000001</v>
      </c>
      <c r="G7" s="94">
        <v>0.89</v>
      </c>
      <c r="H7" s="94">
        <v>1.1599999999999999</v>
      </c>
      <c r="I7" s="94">
        <v>0.88</v>
      </c>
      <c r="J7" s="94">
        <v>1.1599999999999999</v>
      </c>
      <c r="K7" s="93" t="s">
        <v>780</v>
      </c>
      <c r="L7" s="93" t="s">
        <v>685</v>
      </c>
    </row>
    <row r="8" spans="1:12">
      <c r="A8" s="95"/>
      <c r="B8" s="95" t="s">
        <v>749</v>
      </c>
      <c r="C8" s="94">
        <v>1.1475040000000001</v>
      </c>
      <c r="D8" s="94">
        <v>1.1475040000000001</v>
      </c>
      <c r="E8" s="94">
        <v>1.1475040000000001</v>
      </c>
      <c r="F8" s="94">
        <v>1.1474880000000001</v>
      </c>
      <c r="G8" s="94">
        <v>0.89</v>
      </c>
      <c r="H8" s="94">
        <v>1.1599999999999999</v>
      </c>
      <c r="I8" s="94">
        <v>0.88</v>
      </c>
      <c r="J8" s="94">
        <v>1.1599999999999999</v>
      </c>
      <c r="K8" s="93" t="s">
        <v>780</v>
      </c>
      <c r="L8" s="93" t="s">
        <v>685</v>
      </c>
    </row>
    <row r="9" spans="1:12">
      <c r="A9" s="95"/>
      <c r="B9" s="95" t="s">
        <v>648</v>
      </c>
      <c r="C9" s="94">
        <v>2.2039E-2</v>
      </c>
      <c r="D9" s="94">
        <v>2.2039E-2</v>
      </c>
      <c r="E9" s="94">
        <v>2.2039E-2</v>
      </c>
      <c r="F9" s="94">
        <v>2.2026E-2</v>
      </c>
      <c r="G9" s="94">
        <v>2.0979999999999999E-2</v>
      </c>
      <c r="H9" s="94">
        <v>2.4587000000000001E-2</v>
      </c>
      <c r="I9" s="94">
        <v>1.7093000000000001E-2</v>
      </c>
      <c r="J9" s="94">
        <v>2.4549000000000001E-2</v>
      </c>
      <c r="K9" s="93" t="s">
        <v>704</v>
      </c>
      <c r="L9" s="93"/>
    </row>
    <row r="10" spans="1:12">
      <c r="A10" s="95"/>
      <c r="B10" s="95" t="s">
        <v>647</v>
      </c>
      <c r="C10" s="94">
        <v>0.03</v>
      </c>
      <c r="D10" s="94">
        <v>0.03</v>
      </c>
      <c r="E10" s="94">
        <v>0.03</v>
      </c>
      <c r="F10" s="94">
        <v>0.03</v>
      </c>
      <c r="G10" s="94">
        <v>0.03</v>
      </c>
      <c r="H10" s="94">
        <v>0.03</v>
      </c>
      <c r="I10" s="94">
        <v>0.03</v>
      </c>
      <c r="J10" s="94">
        <v>0.03</v>
      </c>
      <c r="K10" s="93"/>
      <c r="L10" s="93"/>
    </row>
    <row r="11" spans="1:12">
      <c r="A11" s="92"/>
      <c r="B11" s="91" t="s">
        <v>713</v>
      </c>
      <c r="C11" s="93">
        <v>2</v>
      </c>
      <c r="D11" s="93">
        <v>2</v>
      </c>
      <c r="E11" s="93">
        <v>2</v>
      </c>
      <c r="F11" s="93">
        <v>2</v>
      </c>
      <c r="G11" s="93">
        <v>1.7</v>
      </c>
      <c r="H11" s="93">
        <v>2.2999999999999998</v>
      </c>
      <c r="I11" s="93">
        <v>1.5</v>
      </c>
      <c r="J11" s="93">
        <v>2.5</v>
      </c>
      <c r="K11" s="93"/>
      <c r="L11" s="93"/>
    </row>
    <row r="12" spans="1:12">
      <c r="A12" s="92"/>
      <c r="B12" s="91" t="s">
        <v>645</v>
      </c>
      <c r="C12" s="93">
        <v>25</v>
      </c>
      <c r="D12" s="93">
        <v>25</v>
      </c>
      <c r="E12" s="93">
        <v>25</v>
      </c>
      <c r="F12" s="93">
        <v>25</v>
      </c>
      <c r="G12" s="93">
        <v>20</v>
      </c>
      <c r="H12" s="93">
        <v>35</v>
      </c>
      <c r="I12" s="93">
        <v>20</v>
      </c>
      <c r="J12" s="93">
        <v>35</v>
      </c>
      <c r="K12" s="93"/>
      <c r="L12" s="93" t="s">
        <v>685</v>
      </c>
    </row>
    <row r="13" spans="1:12">
      <c r="A13" s="92"/>
      <c r="B13" s="91" t="s">
        <v>642</v>
      </c>
      <c r="C13" s="93">
        <v>2</v>
      </c>
      <c r="D13" s="93">
        <v>2</v>
      </c>
      <c r="E13" s="93">
        <v>2</v>
      </c>
      <c r="F13" s="93">
        <v>2</v>
      </c>
      <c r="G13" s="93">
        <v>1.5</v>
      </c>
      <c r="H13" s="93">
        <v>2.5</v>
      </c>
      <c r="I13" s="93">
        <v>1.5</v>
      </c>
      <c r="J13" s="93">
        <v>2.5</v>
      </c>
      <c r="K13" s="93"/>
      <c r="L13" s="93" t="s">
        <v>685</v>
      </c>
    </row>
    <row r="14" spans="1:12">
      <c r="A14" s="92"/>
      <c r="B14" s="91" t="s">
        <v>712</v>
      </c>
      <c r="C14" s="93">
        <v>0.06</v>
      </c>
      <c r="D14" s="93">
        <v>0.06</v>
      </c>
      <c r="E14" s="93">
        <v>0.06</v>
      </c>
      <c r="F14" s="93">
        <v>0.06</v>
      </c>
      <c r="G14" s="93">
        <v>0.05</v>
      </c>
      <c r="H14" s="93">
        <v>7.0000000000000007E-2</v>
      </c>
      <c r="I14" s="93">
        <v>0.04</v>
      </c>
      <c r="J14" s="93">
        <v>7.0000000000000007E-2</v>
      </c>
      <c r="K14" s="93"/>
      <c r="L14" s="93"/>
    </row>
    <row r="15" spans="1:12">
      <c r="A15" s="92" t="s">
        <v>639</v>
      </c>
      <c r="C15" s="93"/>
      <c r="D15" s="93"/>
      <c r="E15" s="93"/>
      <c r="F15" s="93"/>
      <c r="G15" s="93"/>
      <c r="H15" s="93"/>
      <c r="I15" s="93"/>
      <c r="J15" s="93"/>
      <c r="K15" s="93"/>
      <c r="L15" s="93"/>
    </row>
    <row r="16" spans="1:12">
      <c r="A16" s="95"/>
      <c r="B16" s="95" t="s">
        <v>638</v>
      </c>
      <c r="C16" s="94"/>
      <c r="D16" s="94"/>
      <c r="E16" s="94"/>
      <c r="F16" s="94"/>
      <c r="G16" s="94"/>
      <c r="H16" s="94"/>
      <c r="I16" s="94"/>
      <c r="J16" s="94"/>
      <c r="K16" s="93"/>
      <c r="L16" s="93"/>
    </row>
    <row r="17" spans="1:12">
      <c r="A17" s="95"/>
      <c r="B17" s="95" t="s">
        <v>637</v>
      </c>
      <c r="C17" s="94">
        <v>0.1</v>
      </c>
      <c r="D17" s="94">
        <v>0.1</v>
      </c>
      <c r="E17" s="94">
        <v>0.1</v>
      </c>
      <c r="F17" s="94">
        <v>0.1</v>
      </c>
      <c r="G17" s="94">
        <v>0.1</v>
      </c>
      <c r="H17" s="94">
        <v>0.1</v>
      </c>
      <c r="I17" s="94">
        <v>0.1</v>
      </c>
      <c r="J17" s="94">
        <v>0.1</v>
      </c>
      <c r="K17" s="93" t="s">
        <v>747</v>
      </c>
      <c r="L17" s="93" t="s">
        <v>685</v>
      </c>
    </row>
    <row r="18" spans="1:12">
      <c r="A18" s="95"/>
      <c r="B18" s="95" t="s">
        <v>636</v>
      </c>
      <c r="C18" s="94">
        <v>0.4</v>
      </c>
      <c r="D18" s="94">
        <v>0.4</v>
      </c>
      <c r="E18" s="94">
        <v>0.4</v>
      </c>
      <c r="F18" s="94">
        <v>0.4</v>
      </c>
      <c r="G18" s="94">
        <v>0.4</v>
      </c>
      <c r="H18" s="94">
        <v>0.4</v>
      </c>
      <c r="I18" s="94">
        <v>0.4</v>
      </c>
      <c r="J18" s="94">
        <v>0.4</v>
      </c>
      <c r="K18" s="93"/>
      <c r="L18" s="93" t="s">
        <v>685</v>
      </c>
    </row>
    <row r="19" spans="1:12">
      <c r="A19" s="92"/>
      <c r="B19" s="91" t="s">
        <v>634</v>
      </c>
      <c r="C19" s="93">
        <v>2</v>
      </c>
      <c r="D19" s="93">
        <v>2</v>
      </c>
      <c r="E19" s="93">
        <v>2</v>
      </c>
      <c r="F19" s="93">
        <v>2</v>
      </c>
      <c r="G19" s="93">
        <v>2</v>
      </c>
      <c r="H19" s="93">
        <v>2</v>
      </c>
      <c r="I19" s="93">
        <v>2</v>
      </c>
      <c r="J19" s="93">
        <v>2</v>
      </c>
      <c r="K19" s="93" t="s">
        <v>709</v>
      </c>
      <c r="L19" s="93" t="s">
        <v>685</v>
      </c>
    </row>
    <row r="20" spans="1:12">
      <c r="A20" s="92"/>
      <c r="B20" s="91" t="s">
        <v>633</v>
      </c>
      <c r="C20" s="93">
        <v>8</v>
      </c>
      <c r="D20" s="93">
        <v>8</v>
      </c>
      <c r="E20" s="93">
        <v>8</v>
      </c>
      <c r="F20" s="93">
        <v>8</v>
      </c>
      <c r="G20" s="93">
        <v>8</v>
      </c>
      <c r="H20" s="93">
        <v>8</v>
      </c>
      <c r="I20" s="93">
        <v>8</v>
      </c>
      <c r="J20" s="93">
        <v>8</v>
      </c>
      <c r="K20" s="93"/>
      <c r="L20" s="93" t="s">
        <v>685</v>
      </c>
    </row>
    <row r="21" spans="1:12">
      <c r="A21" s="92" t="s">
        <v>632</v>
      </c>
      <c r="C21" s="93"/>
      <c r="D21" s="93"/>
      <c r="E21" s="93"/>
      <c r="F21" s="93"/>
      <c r="G21" s="93"/>
      <c r="H21" s="93"/>
      <c r="I21" s="93"/>
      <c r="J21" s="93"/>
      <c r="K21" s="93"/>
      <c r="L21" s="93"/>
    </row>
    <row r="22" spans="1:12">
      <c r="A22" s="95"/>
      <c r="B22" s="95" t="s">
        <v>706</v>
      </c>
      <c r="C22" s="94">
        <v>0.97970000000000002</v>
      </c>
      <c r="D22" s="94">
        <v>0.97970000000000002</v>
      </c>
      <c r="E22" s="94">
        <v>0.97970000000000002</v>
      </c>
      <c r="F22" s="94">
        <v>0.97970000000000002</v>
      </c>
      <c r="G22" s="94">
        <v>0.94925000000000004</v>
      </c>
      <c r="H22" s="94">
        <v>0.98985000000000001</v>
      </c>
      <c r="I22" s="94">
        <v>0.97970000000000002</v>
      </c>
      <c r="J22" s="94">
        <v>0.98985000000000001</v>
      </c>
      <c r="K22" s="93" t="s">
        <v>779</v>
      </c>
      <c r="L22" s="93" t="s">
        <v>685</v>
      </c>
    </row>
    <row r="23" spans="1:12">
      <c r="A23" s="92"/>
      <c r="B23" s="91" t="s">
        <v>630</v>
      </c>
      <c r="C23" s="93">
        <v>90</v>
      </c>
      <c r="D23" s="93">
        <v>60</v>
      </c>
      <c r="E23" s="93">
        <v>40</v>
      </c>
      <c r="F23" s="93">
        <v>30</v>
      </c>
      <c r="G23" s="93">
        <v>40</v>
      </c>
      <c r="H23" s="93">
        <v>80</v>
      </c>
      <c r="I23" s="93">
        <v>20</v>
      </c>
      <c r="J23" s="93">
        <v>40</v>
      </c>
      <c r="K23" s="93" t="s">
        <v>644</v>
      </c>
      <c r="L23" s="93" t="s">
        <v>698</v>
      </c>
    </row>
    <row r="24" spans="1:12">
      <c r="A24" s="92"/>
      <c r="B24" s="91" t="s">
        <v>629</v>
      </c>
      <c r="C24" s="93">
        <v>16</v>
      </c>
      <c r="D24" s="93">
        <v>11</v>
      </c>
      <c r="E24" s="93">
        <v>8</v>
      </c>
      <c r="F24" s="93">
        <v>4</v>
      </c>
      <c r="G24" s="93">
        <v>4</v>
      </c>
      <c r="H24" s="93">
        <v>16</v>
      </c>
      <c r="I24" s="93">
        <v>2</v>
      </c>
      <c r="J24" s="93">
        <v>16</v>
      </c>
      <c r="K24" s="93" t="s">
        <v>644</v>
      </c>
      <c r="L24" s="93" t="s">
        <v>698</v>
      </c>
    </row>
    <row r="25" spans="1:12">
      <c r="A25" s="92"/>
      <c r="B25" s="91" t="s">
        <v>628</v>
      </c>
      <c r="C25" s="93">
        <v>1</v>
      </c>
      <c r="D25" s="93">
        <v>1</v>
      </c>
      <c r="E25" s="93">
        <v>1</v>
      </c>
      <c r="F25" s="93">
        <v>0</v>
      </c>
      <c r="G25" s="93">
        <v>0</v>
      </c>
      <c r="H25" s="93">
        <v>1</v>
      </c>
      <c r="I25" s="93">
        <v>0</v>
      </c>
      <c r="J25" s="93">
        <v>1</v>
      </c>
      <c r="K25" s="93" t="s">
        <v>644</v>
      </c>
      <c r="L25" s="93" t="s">
        <v>698</v>
      </c>
    </row>
    <row r="26" spans="1:12">
      <c r="A26" s="92"/>
      <c r="B26" s="91" t="s">
        <v>705</v>
      </c>
      <c r="C26" s="93">
        <v>2</v>
      </c>
      <c r="D26" s="93">
        <v>0.3</v>
      </c>
      <c r="E26" s="93">
        <v>0.3</v>
      </c>
      <c r="F26" s="93">
        <v>0.3</v>
      </c>
      <c r="G26" s="93">
        <v>0.1</v>
      </c>
      <c r="H26" s="93">
        <v>2</v>
      </c>
      <c r="I26" s="93">
        <v>0.1</v>
      </c>
      <c r="J26" s="93">
        <v>1</v>
      </c>
      <c r="K26" s="93" t="s">
        <v>644</v>
      </c>
      <c r="L26" s="93" t="s">
        <v>698</v>
      </c>
    </row>
    <row r="27" spans="1:12">
      <c r="A27" s="92" t="s">
        <v>627</v>
      </c>
      <c r="C27" s="93"/>
      <c r="D27" s="93"/>
      <c r="E27" s="93"/>
      <c r="F27" s="93"/>
      <c r="G27" s="93"/>
      <c r="H27" s="93"/>
      <c r="I27" s="93"/>
      <c r="J27" s="93"/>
      <c r="K27" s="93"/>
      <c r="L27" s="93"/>
    </row>
    <row r="28" spans="1:12">
      <c r="A28" s="92"/>
      <c r="B28" s="91" t="s">
        <v>626</v>
      </c>
      <c r="C28" s="93">
        <v>0.51</v>
      </c>
      <c r="D28" s="93">
        <v>0.49</v>
      </c>
      <c r="E28" s="93">
        <v>0.47</v>
      </c>
      <c r="F28" s="93">
        <v>0.45</v>
      </c>
      <c r="G28" s="93">
        <v>0.43</v>
      </c>
      <c r="H28" s="93">
        <v>0.57999999999999996</v>
      </c>
      <c r="I28" s="93">
        <v>0.35</v>
      </c>
      <c r="J28" s="93">
        <v>0.62</v>
      </c>
      <c r="K28" s="93" t="s">
        <v>778</v>
      </c>
      <c r="L28" s="93"/>
    </row>
    <row r="29" spans="1:12">
      <c r="A29" s="92"/>
      <c r="B29" s="91" t="s">
        <v>623</v>
      </c>
      <c r="C29" s="93">
        <v>0.37</v>
      </c>
      <c r="D29" s="93">
        <v>0.36</v>
      </c>
      <c r="E29" s="93">
        <v>0.34</v>
      </c>
      <c r="F29" s="93">
        <v>0.34</v>
      </c>
      <c r="G29" s="93">
        <v>0.31</v>
      </c>
      <c r="H29" s="93">
        <v>0.43</v>
      </c>
      <c r="I29" s="93">
        <v>0.26</v>
      </c>
      <c r="J29" s="93">
        <v>0.46</v>
      </c>
      <c r="K29" s="93" t="s">
        <v>778</v>
      </c>
      <c r="L29" s="93"/>
    </row>
    <row r="30" spans="1:12">
      <c r="A30" s="92"/>
      <c r="B30" s="91" t="s">
        <v>622</v>
      </c>
      <c r="C30" s="93">
        <v>0.14000000000000001</v>
      </c>
      <c r="D30" s="93">
        <v>0.13</v>
      </c>
      <c r="E30" s="93">
        <v>0.13</v>
      </c>
      <c r="F30" s="93">
        <v>0.11</v>
      </c>
      <c r="G30" s="93">
        <v>0.12</v>
      </c>
      <c r="H30" s="93">
        <v>0.16</v>
      </c>
      <c r="I30" s="93">
        <v>0.09</v>
      </c>
      <c r="J30" s="93">
        <v>0.16</v>
      </c>
      <c r="K30" s="93" t="s">
        <v>778</v>
      </c>
      <c r="L30" s="93"/>
    </row>
    <row r="31" spans="1:12">
      <c r="A31" s="92"/>
      <c r="B31" s="91" t="s">
        <v>619</v>
      </c>
      <c r="C31" s="93">
        <v>2.57</v>
      </c>
      <c r="D31" s="93">
        <v>2.7</v>
      </c>
      <c r="E31" s="93">
        <v>3.41</v>
      </c>
      <c r="F31" s="93">
        <v>3.76</v>
      </c>
      <c r="G31" s="93">
        <v>2.33</v>
      </c>
      <c r="H31" s="93">
        <v>3.68</v>
      </c>
      <c r="I31" s="93">
        <v>3.27</v>
      </c>
      <c r="J31" s="93">
        <v>5.27</v>
      </c>
      <c r="K31" s="93" t="s">
        <v>697</v>
      </c>
      <c r="L31" s="93"/>
    </row>
    <row r="32" spans="1:12">
      <c r="A32" s="92"/>
      <c r="B32" s="91" t="s">
        <v>618</v>
      </c>
      <c r="C32" s="93">
        <v>1.39</v>
      </c>
      <c r="D32" s="93">
        <v>1.52</v>
      </c>
      <c r="E32" s="93">
        <v>2.23</v>
      </c>
      <c r="F32" s="93">
        <v>2.58</v>
      </c>
      <c r="G32" s="93">
        <v>1.5</v>
      </c>
      <c r="H32" s="93">
        <v>1.98</v>
      </c>
      <c r="I32" s="93">
        <v>2.5499999999999998</v>
      </c>
      <c r="J32" s="93">
        <v>3.41</v>
      </c>
      <c r="K32" s="93" t="s">
        <v>697</v>
      </c>
      <c r="L32" s="93"/>
    </row>
    <row r="33" spans="1:12">
      <c r="A33" s="92"/>
      <c r="B33" s="91" t="s">
        <v>616</v>
      </c>
      <c r="C33" s="93">
        <v>1.18</v>
      </c>
      <c r="D33" s="93">
        <v>1.18</v>
      </c>
      <c r="E33" s="93">
        <v>1.18</v>
      </c>
      <c r="F33" s="93">
        <v>1.18</v>
      </c>
      <c r="G33" s="93">
        <v>0.82</v>
      </c>
      <c r="H33" s="93">
        <v>1.7</v>
      </c>
      <c r="I33" s="93">
        <v>0.72</v>
      </c>
      <c r="J33" s="93">
        <v>1.86</v>
      </c>
      <c r="K33" s="93" t="s">
        <v>697</v>
      </c>
      <c r="L33" s="93"/>
    </row>
    <row r="34" spans="1:12">
      <c r="A34" s="92"/>
      <c r="B34" s="91" t="s">
        <v>615</v>
      </c>
      <c r="C34" s="93">
        <v>42800</v>
      </c>
      <c r="D34" s="93">
        <v>42000</v>
      </c>
      <c r="E34" s="93">
        <v>40500</v>
      </c>
      <c r="F34" s="93">
        <v>38200</v>
      </c>
      <c r="G34" s="93">
        <v>35800</v>
      </c>
      <c r="H34" s="93">
        <v>48500</v>
      </c>
      <c r="I34" s="93">
        <v>28800</v>
      </c>
      <c r="J34" s="93">
        <v>48500</v>
      </c>
      <c r="K34" s="93"/>
      <c r="L34" s="93"/>
    </row>
    <row r="35" spans="1:12">
      <c r="A35" s="92" t="s">
        <v>614</v>
      </c>
      <c r="C35" s="93"/>
      <c r="D35" s="93"/>
      <c r="E35" s="93"/>
      <c r="F35" s="93"/>
      <c r="G35" s="93"/>
      <c r="H35" s="93"/>
      <c r="I35" s="93"/>
      <c r="J35" s="93"/>
      <c r="K35" s="93"/>
      <c r="L35" s="93"/>
    </row>
    <row r="36" spans="1:12">
      <c r="A36" s="92"/>
      <c r="B36" s="91" t="s">
        <v>777</v>
      </c>
      <c r="C36" s="93">
        <v>0.57999999999999996</v>
      </c>
      <c r="D36" s="93">
        <v>0.56999999999999995</v>
      </c>
      <c r="E36" s="93">
        <v>0.54</v>
      </c>
      <c r="F36" s="93">
        <v>0.52</v>
      </c>
      <c r="G36" s="93">
        <v>0.49</v>
      </c>
      <c r="H36" s="93">
        <v>0.67</v>
      </c>
      <c r="I36" s="93">
        <v>0.4</v>
      </c>
      <c r="J36" s="93">
        <v>0.71</v>
      </c>
      <c r="K36" s="93" t="s">
        <v>602</v>
      </c>
      <c r="L36" s="93" t="s">
        <v>685</v>
      </c>
    </row>
    <row r="37" spans="1:12">
      <c r="A37" s="92"/>
      <c r="B37" s="91" t="s">
        <v>776</v>
      </c>
      <c r="C37" s="93">
        <v>0.42</v>
      </c>
      <c r="D37" s="93">
        <v>0.41</v>
      </c>
      <c r="E37" s="93">
        <v>0.39</v>
      </c>
      <c r="F37" s="93">
        <v>0.39</v>
      </c>
      <c r="G37" s="93">
        <v>0.36</v>
      </c>
      <c r="H37" s="93">
        <v>0.49</v>
      </c>
      <c r="I37" s="93">
        <v>0.3</v>
      </c>
      <c r="J37" s="93">
        <v>0.53</v>
      </c>
      <c r="K37" s="93" t="s">
        <v>602</v>
      </c>
      <c r="L37" s="93"/>
    </row>
    <row r="38" spans="1:12">
      <c r="A38" s="92"/>
      <c r="B38" s="91" t="s">
        <v>775</v>
      </c>
      <c r="C38" s="93">
        <v>0.16</v>
      </c>
      <c r="D38" s="93">
        <v>0.15</v>
      </c>
      <c r="E38" s="93">
        <v>0.14000000000000001</v>
      </c>
      <c r="F38" s="93">
        <v>0.13</v>
      </c>
      <c r="G38" s="93">
        <v>0.13</v>
      </c>
      <c r="H38" s="93">
        <v>0.18</v>
      </c>
      <c r="I38" s="93">
        <v>0.11</v>
      </c>
      <c r="J38" s="93">
        <v>0.18</v>
      </c>
      <c r="K38" s="93" t="s">
        <v>602</v>
      </c>
      <c r="L38" s="93"/>
    </row>
    <row r="39" spans="1:12">
      <c r="A39" s="92"/>
      <c r="B39" s="91" t="s">
        <v>774</v>
      </c>
      <c r="C39" s="93">
        <v>2.95</v>
      </c>
      <c r="D39" s="93">
        <v>3.1</v>
      </c>
      <c r="E39" s="93">
        <v>3.91</v>
      </c>
      <c r="F39" s="93">
        <v>4.32</v>
      </c>
      <c r="G39" s="93">
        <v>2.68</v>
      </c>
      <c r="H39" s="93">
        <v>3.3</v>
      </c>
      <c r="I39" s="93">
        <v>3.77</v>
      </c>
      <c r="J39" s="93">
        <v>4.6500000000000004</v>
      </c>
      <c r="K39" s="93" t="s">
        <v>697</v>
      </c>
      <c r="L39" s="93"/>
    </row>
    <row r="40" spans="1:12">
      <c r="A40" s="92"/>
      <c r="B40" s="91" t="s">
        <v>773</v>
      </c>
      <c r="C40" s="93">
        <v>49100</v>
      </c>
      <c r="D40" s="93">
        <v>48200</v>
      </c>
      <c r="E40" s="93">
        <v>46400</v>
      </c>
      <c r="F40" s="93">
        <v>43900</v>
      </c>
      <c r="G40" s="93">
        <v>41100</v>
      </c>
      <c r="H40" s="93">
        <v>55600</v>
      </c>
      <c r="I40" s="93">
        <v>33000</v>
      </c>
      <c r="J40" s="93">
        <v>55700</v>
      </c>
      <c r="K40" s="93"/>
      <c r="L40" s="93"/>
    </row>
    <row r="41" spans="1:12">
      <c r="A41" s="92"/>
      <c r="B41" s="91" t="s">
        <v>772</v>
      </c>
      <c r="C41" s="93">
        <v>0.02</v>
      </c>
      <c r="D41" s="93">
        <v>0.02</v>
      </c>
      <c r="E41" s="93">
        <v>0.02</v>
      </c>
      <c r="F41" s="93">
        <v>0.01</v>
      </c>
      <c r="G41" s="93">
        <v>0.01</v>
      </c>
      <c r="H41" s="93">
        <v>0.02</v>
      </c>
      <c r="I41" s="93">
        <v>0.01</v>
      </c>
      <c r="J41" s="93">
        <v>0.02</v>
      </c>
      <c r="K41" s="93" t="s">
        <v>602</v>
      </c>
      <c r="L41" s="93"/>
    </row>
    <row r="42" spans="1:12">
      <c r="A42" s="92"/>
      <c r="B42" s="91" t="s">
        <v>771</v>
      </c>
      <c r="C42" s="93">
        <v>0.25</v>
      </c>
      <c r="D42" s="93">
        <v>0.25</v>
      </c>
      <c r="E42" s="93">
        <v>0.25</v>
      </c>
      <c r="F42" s="93">
        <v>0.25</v>
      </c>
      <c r="G42" s="93">
        <v>0</v>
      </c>
      <c r="H42" s="93">
        <v>0.25</v>
      </c>
      <c r="I42" s="93">
        <v>0</v>
      </c>
      <c r="J42" s="93">
        <v>0.25</v>
      </c>
      <c r="K42" s="93" t="s">
        <v>711</v>
      </c>
      <c r="L42" s="93"/>
    </row>
    <row r="43" spans="1:12">
      <c r="A43" s="92"/>
      <c r="B43" s="91" t="s">
        <v>770</v>
      </c>
      <c r="C43" s="93">
        <v>1</v>
      </c>
      <c r="D43" s="93">
        <v>1</v>
      </c>
      <c r="E43" s="93">
        <v>1</v>
      </c>
      <c r="F43" s="93">
        <v>1</v>
      </c>
      <c r="G43" s="93">
        <v>0</v>
      </c>
      <c r="H43" s="93">
        <v>1</v>
      </c>
      <c r="I43" s="93">
        <v>0</v>
      </c>
      <c r="J43" s="93">
        <v>1</v>
      </c>
      <c r="K43" s="93" t="s">
        <v>768</v>
      </c>
      <c r="L43" s="93"/>
    </row>
    <row r="44" spans="1:12">
      <c r="A44" s="92"/>
      <c r="B44" s="91" t="s">
        <v>769</v>
      </c>
      <c r="C44" s="93">
        <v>1</v>
      </c>
      <c r="D44" s="93">
        <v>1</v>
      </c>
      <c r="E44" s="93">
        <v>1</v>
      </c>
      <c r="F44" s="93">
        <v>1</v>
      </c>
      <c r="G44" s="93">
        <v>0</v>
      </c>
      <c r="H44" s="93">
        <v>1</v>
      </c>
      <c r="I44" s="93">
        <v>0</v>
      </c>
      <c r="J44" s="93">
        <v>1</v>
      </c>
      <c r="K44" s="93" t="s">
        <v>768</v>
      </c>
      <c r="L44" s="93"/>
    </row>
    <row r="45" spans="1:12">
      <c r="A45" s="95"/>
      <c r="B45" s="95" t="s">
        <v>767</v>
      </c>
      <c r="C45" s="94">
        <v>1.9432000000000001E-2</v>
      </c>
      <c r="D45" s="94">
        <v>1.9432000000000001E-2</v>
      </c>
      <c r="E45" s="94">
        <v>1.9432000000000001E-2</v>
      </c>
      <c r="F45" s="94">
        <v>1.9442000000000001E-2</v>
      </c>
      <c r="G45" s="94">
        <v>0.01</v>
      </c>
      <c r="H45" s="94">
        <v>0.26</v>
      </c>
      <c r="I45" s="94">
        <v>0.01</v>
      </c>
      <c r="J45" s="94">
        <v>0.28000000000000003</v>
      </c>
      <c r="K45" s="93" t="s">
        <v>711</v>
      </c>
      <c r="L45" s="93" t="s">
        <v>685</v>
      </c>
    </row>
    <row r="46" spans="1:12">
      <c r="A46" s="92"/>
    </row>
    <row r="47" spans="1:12">
      <c r="A47" s="92"/>
    </row>
    <row r="48" spans="1:12">
      <c r="A48" s="92" t="s">
        <v>596</v>
      </c>
    </row>
    <row r="49" spans="1:2">
      <c r="A49" s="92"/>
      <c r="B49" s="91" t="s">
        <v>766</v>
      </c>
    </row>
    <row r="50" spans="1:2">
      <c r="A50" s="92"/>
      <c r="B50" s="91" t="s">
        <v>765</v>
      </c>
    </row>
    <row r="51" spans="1:2">
      <c r="A51" s="92"/>
      <c r="B51" s="91" t="s">
        <v>764</v>
      </c>
    </row>
    <row r="52" spans="1:2">
      <c r="A52" s="92"/>
      <c r="B52" s="91" t="s">
        <v>763</v>
      </c>
    </row>
    <row r="53" spans="1:2">
      <c r="A53" s="92"/>
      <c r="B53" s="91" t="s">
        <v>762</v>
      </c>
    </row>
    <row r="54" spans="1:2">
      <c r="A54" s="92"/>
      <c r="B54" s="91" t="s">
        <v>761</v>
      </c>
    </row>
    <row r="55" spans="1:2">
      <c r="A55" s="92"/>
      <c r="B55" s="91" t="s">
        <v>760</v>
      </c>
    </row>
    <row r="56" spans="1:2">
      <c r="A56" s="92"/>
      <c r="B56" s="91" t="s">
        <v>759</v>
      </c>
    </row>
    <row r="57" spans="1:2">
      <c r="A57" s="92"/>
      <c r="B57" s="91" t="s">
        <v>758</v>
      </c>
    </row>
    <row r="58" spans="1:2">
      <c r="A58" s="92"/>
      <c r="B58" s="91" t="s">
        <v>757</v>
      </c>
    </row>
    <row r="59" spans="1:2">
      <c r="A59" s="92"/>
      <c r="B59" s="91" t="s">
        <v>756</v>
      </c>
    </row>
    <row r="60" spans="1:2">
      <c r="A60" s="92"/>
      <c r="B60" s="91" t="s">
        <v>755</v>
      </c>
    </row>
    <row r="61" spans="1:2">
      <c r="A61" s="92"/>
      <c r="B61" s="91" t="s">
        <v>754</v>
      </c>
    </row>
    <row r="62" spans="1:2">
      <c r="A62" s="92"/>
      <c r="B62" s="91" t="s">
        <v>576</v>
      </c>
    </row>
    <row r="63" spans="1:2">
      <c r="A63" s="92"/>
      <c r="B63" s="91" t="s">
        <v>575</v>
      </c>
    </row>
    <row r="64" spans="1:2">
      <c r="A64" s="92"/>
    </row>
    <row r="65" spans="1:2">
      <c r="A65" s="92" t="s">
        <v>574</v>
      </c>
    </row>
    <row r="66" spans="1:2">
      <c r="A66" s="92"/>
      <c r="B66" s="91" t="s">
        <v>753</v>
      </c>
    </row>
    <row r="67" spans="1:2">
      <c r="A67" s="92"/>
      <c r="B67" s="91" t="s">
        <v>752</v>
      </c>
    </row>
    <row r="68" spans="1:2">
      <c r="A68" s="92"/>
    </row>
    <row r="69" spans="1:2">
      <c r="A69" s="92"/>
    </row>
    <row r="70" spans="1:2">
      <c r="A70" s="92"/>
    </row>
    <row r="71" spans="1:2">
      <c r="A71" s="92"/>
    </row>
    <row r="72" spans="1:2">
      <c r="A72" s="92"/>
    </row>
    <row r="73" spans="1:2">
      <c r="A73" s="92"/>
    </row>
    <row r="74" spans="1:2">
      <c r="A74" s="92"/>
    </row>
    <row r="75" spans="1:2">
      <c r="A75" s="92"/>
    </row>
    <row r="76" spans="1:2">
      <c r="A76" s="92"/>
    </row>
    <row r="77" spans="1:2">
      <c r="A77" s="92"/>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2">
      <c r="A1" s="98" t="s">
        <v>663</v>
      </c>
      <c r="B1" s="98"/>
      <c r="C1" s="143" t="s">
        <v>751</v>
      </c>
      <c r="D1" s="143"/>
      <c r="E1" s="143"/>
      <c r="F1" s="143"/>
      <c r="G1" s="143"/>
      <c r="H1" s="143"/>
      <c r="I1" s="143"/>
      <c r="J1" s="143"/>
      <c r="K1" s="143"/>
      <c r="L1" s="143"/>
    </row>
    <row r="2" spans="1:12">
      <c r="A2" s="97" t="s">
        <v>661</v>
      </c>
      <c r="B2" s="97"/>
      <c r="C2" s="96">
        <v>2015</v>
      </c>
      <c r="D2" s="96">
        <v>2020</v>
      </c>
      <c r="E2" s="96">
        <v>2030</v>
      </c>
      <c r="F2" s="96">
        <v>2050</v>
      </c>
      <c r="G2" s="96">
        <v>2020</v>
      </c>
      <c r="H2" s="96">
        <v>2020</v>
      </c>
      <c r="I2" s="96">
        <v>2050</v>
      </c>
      <c r="J2" s="96">
        <v>2050</v>
      </c>
      <c r="K2" s="96" t="s">
        <v>660</v>
      </c>
      <c r="L2" s="96" t="s">
        <v>660</v>
      </c>
    </row>
    <row r="3" spans="1:12">
      <c r="A3" s="97" t="s">
        <v>659</v>
      </c>
      <c r="B3" s="97"/>
      <c r="C3" s="96" t="s">
        <v>658</v>
      </c>
      <c r="D3" s="96" t="s">
        <v>658</v>
      </c>
      <c r="E3" s="96" t="s">
        <v>658</v>
      </c>
      <c r="F3" s="96" t="s">
        <v>658</v>
      </c>
      <c r="G3" s="96" t="s">
        <v>657</v>
      </c>
      <c r="H3" s="96" t="s">
        <v>656</v>
      </c>
      <c r="I3" s="96" t="s">
        <v>657</v>
      </c>
      <c r="J3" s="96" t="s">
        <v>656</v>
      </c>
      <c r="K3" s="96" t="s">
        <v>655</v>
      </c>
      <c r="L3" s="96" t="s">
        <v>654</v>
      </c>
    </row>
    <row r="4" spans="1:12">
      <c r="A4" s="97" t="s">
        <v>653</v>
      </c>
      <c r="B4" s="97" t="s">
        <v>652</v>
      </c>
      <c r="C4" s="96"/>
      <c r="D4" s="96"/>
      <c r="E4" s="96"/>
      <c r="F4" s="96"/>
      <c r="G4" s="96"/>
      <c r="H4" s="96"/>
      <c r="I4" s="96"/>
      <c r="J4" s="96"/>
      <c r="K4" s="96"/>
      <c r="L4" s="96"/>
    </row>
    <row r="5" spans="1:12">
      <c r="A5" s="92" t="s">
        <v>651</v>
      </c>
      <c r="C5" s="93"/>
      <c r="D5" s="93"/>
      <c r="E5" s="93"/>
      <c r="F5" s="93"/>
      <c r="G5" s="93"/>
      <c r="H5" s="93"/>
      <c r="I5" s="93"/>
      <c r="J5" s="93"/>
      <c r="K5" s="93"/>
      <c r="L5" s="93"/>
    </row>
    <row r="6" spans="1:12">
      <c r="A6" s="92"/>
      <c r="B6" s="91" t="s">
        <v>718</v>
      </c>
      <c r="C6" s="93"/>
      <c r="D6" s="93"/>
      <c r="E6" s="93"/>
      <c r="F6" s="93"/>
      <c r="G6" s="93">
        <v>0.5</v>
      </c>
      <c r="H6" s="93">
        <v>10</v>
      </c>
      <c r="I6" s="93">
        <v>0.5</v>
      </c>
      <c r="J6" s="93">
        <v>10</v>
      </c>
      <c r="K6" s="93"/>
      <c r="L6" s="93"/>
    </row>
    <row r="7" spans="1:12">
      <c r="A7" s="95"/>
      <c r="B7" s="95" t="s">
        <v>650</v>
      </c>
      <c r="C7" s="94">
        <v>1.03</v>
      </c>
      <c r="D7" s="94">
        <v>1.03</v>
      </c>
      <c r="E7" s="94">
        <v>1.04</v>
      </c>
      <c r="F7" s="94">
        <v>1.04</v>
      </c>
      <c r="G7" s="94">
        <v>0.93</v>
      </c>
      <c r="H7" s="94">
        <v>1.05</v>
      </c>
      <c r="I7" s="94">
        <v>0.94</v>
      </c>
      <c r="J7" s="94">
        <v>1.06</v>
      </c>
      <c r="K7" s="93" t="s">
        <v>604</v>
      </c>
      <c r="L7" s="93" t="s">
        <v>750</v>
      </c>
    </row>
    <row r="8" spans="1:12">
      <c r="A8" s="95"/>
      <c r="B8" s="95" t="s">
        <v>749</v>
      </c>
      <c r="C8" s="94">
        <v>1.05</v>
      </c>
      <c r="D8" s="94">
        <v>1.05</v>
      </c>
      <c r="E8" s="94">
        <v>1.06</v>
      </c>
      <c r="F8" s="94">
        <v>1.06</v>
      </c>
      <c r="G8" s="94">
        <v>0.95</v>
      </c>
      <c r="H8" s="94">
        <v>1.07</v>
      </c>
      <c r="I8" s="94">
        <v>0.96</v>
      </c>
      <c r="J8" s="94">
        <v>1.08</v>
      </c>
      <c r="K8" s="93" t="s">
        <v>598</v>
      </c>
      <c r="L8" s="93" t="s">
        <v>748</v>
      </c>
    </row>
    <row r="9" spans="1:12">
      <c r="A9" s="95"/>
      <c r="B9" s="95" t="s">
        <v>648</v>
      </c>
      <c r="C9" s="94">
        <v>1.5E-3</v>
      </c>
      <c r="D9" s="94">
        <v>1.4E-3</v>
      </c>
      <c r="E9" s="94">
        <v>1.1999999999999999E-3</v>
      </c>
      <c r="F9" s="94">
        <v>1E-3</v>
      </c>
      <c r="G9" s="94">
        <v>1.2999999999999999E-3</v>
      </c>
      <c r="H9" s="94">
        <v>2E-3</v>
      </c>
      <c r="I9" s="94">
        <v>8.0000000000000004E-4</v>
      </c>
      <c r="J9" s="94">
        <v>1.5E-3</v>
      </c>
      <c r="K9" s="93" t="s">
        <v>602</v>
      </c>
      <c r="L9" s="93" t="s">
        <v>685</v>
      </c>
    </row>
    <row r="10" spans="1:12">
      <c r="A10" s="95"/>
      <c r="B10" s="95" t="s">
        <v>647</v>
      </c>
      <c r="C10" s="94">
        <v>0.01</v>
      </c>
      <c r="D10" s="94">
        <v>0.01</v>
      </c>
      <c r="E10" s="94">
        <v>0.01</v>
      </c>
      <c r="F10" s="94">
        <v>0.01</v>
      </c>
      <c r="G10" s="94">
        <v>8.0000000000000004E-4</v>
      </c>
      <c r="H10" s="94">
        <v>0.02</v>
      </c>
      <c r="I10" s="94">
        <v>8.0000000000000004E-4</v>
      </c>
      <c r="J10" s="94">
        <v>0.02</v>
      </c>
      <c r="K10" s="93"/>
      <c r="L10" s="93" t="s">
        <v>707</v>
      </c>
    </row>
    <row r="11" spans="1:12">
      <c r="A11" s="92"/>
      <c r="B11" s="91" t="s">
        <v>713</v>
      </c>
      <c r="C11" s="93">
        <v>0.4</v>
      </c>
      <c r="D11" s="93">
        <v>0.4</v>
      </c>
      <c r="E11" s="93">
        <v>0.4</v>
      </c>
      <c r="F11" s="93">
        <v>0.4</v>
      </c>
      <c r="G11" s="93">
        <v>0.3</v>
      </c>
      <c r="H11" s="93">
        <v>0.6</v>
      </c>
      <c r="I11" s="93">
        <v>0.3</v>
      </c>
      <c r="J11" s="93">
        <v>0.6</v>
      </c>
      <c r="K11" s="93" t="s">
        <v>635</v>
      </c>
      <c r="L11" s="93" t="s">
        <v>707</v>
      </c>
    </row>
    <row r="12" spans="1:12">
      <c r="A12" s="92"/>
      <c r="B12" s="91" t="s">
        <v>645</v>
      </c>
      <c r="C12" s="93">
        <v>25</v>
      </c>
      <c r="D12" s="93">
        <v>25</v>
      </c>
      <c r="E12" s="93">
        <v>25</v>
      </c>
      <c r="F12" s="93">
        <v>25</v>
      </c>
      <c r="G12" s="93">
        <v>25</v>
      </c>
      <c r="H12" s="93"/>
      <c r="I12" s="93">
        <v>25</v>
      </c>
      <c r="J12" s="93"/>
      <c r="K12" s="93" t="s">
        <v>646</v>
      </c>
      <c r="L12" s="93" t="s">
        <v>707</v>
      </c>
    </row>
    <row r="13" spans="1:12">
      <c r="A13" s="92"/>
      <c r="B13" s="91" t="s">
        <v>642</v>
      </c>
      <c r="C13" s="93">
        <v>0.5</v>
      </c>
      <c r="D13" s="93">
        <v>0.5</v>
      </c>
      <c r="E13" s="93">
        <v>0.5</v>
      </c>
      <c r="F13" s="93">
        <v>0.5</v>
      </c>
      <c r="G13" s="93">
        <v>0.2</v>
      </c>
      <c r="H13" s="93">
        <v>0.7</v>
      </c>
      <c r="I13" s="93">
        <v>0.2</v>
      </c>
      <c r="J13" s="93">
        <v>0.7</v>
      </c>
      <c r="K13" s="93" t="s">
        <v>635</v>
      </c>
      <c r="L13" s="93" t="s">
        <v>745</v>
      </c>
    </row>
    <row r="14" spans="1:12">
      <c r="A14" s="92"/>
      <c r="B14" s="91" t="s">
        <v>712</v>
      </c>
      <c r="C14" s="93">
        <v>0</v>
      </c>
      <c r="D14" s="93">
        <v>0</v>
      </c>
      <c r="E14" s="93">
        <v>0</v>
      </c>
      <c r="F14" s="93">
        <v>0</v>
      </c>
      <c r="G14" s="93">
        <v>0</v>
      </c>
      <c r="H14" s="93">
        <v>0.01</v>
      </c>
      <c r="I14" s="93">
        <v>0</v>
      </c>
      <c r="J14" s="93">
        <v>0.01</v>
      </c>
      <c r="K14" s="93" t="s">
        <v>747</v>
      </c>
      <c r="L14" s="93" t="s">
        <v>698</v>
      </c>
    </row>
    <row r="15" spans="1:12">
      <c r="A15" s="92" t="s">
        <v>639</v>
      </c>
      <c r="C15" s="93"/>
      <c r="D15" s="93"/>
      <c r="E15" s="93"/>
      <c r="F15" s="93"/>
      <c r="G15" s="93"/>
      <c r="H15" s="93"/>
      <c r="I15" s="93"/>
      <c r="J15" s="93"/>
      <c r="K15" s="93"/>
      <c r="L15" s="93"/>
    </row>
    <row r="16" spans="1:12">
      <c r="A16" s="95"/>
      <c r="B16" s="95" t="s">
        <v>638</v>
      </c>
      <c r="C16" s="94"/>
      <c r="D16" s="94"/>
      <c r="E16" s="94"/>
      <c r="F16" s="94"/>
      <c r="G16" s="94"/>
      <c r="H16" s="94"/>
      <c r="I16" s="94"/>
      <c r="J16" s="94"/>
      <c r="K16" s="93" t="s">
        <v>746</v>
      </c>
      <c r="L16" s="93"/>
    </row>
    <row r="17" spans="1:12">
      <c r="A17" s="95"/>
      <c r="B17" s="95" t="s">
        <v>637</v>
      </c>
      <c r="C17" s="94"/>
      <c r="D17" s="94"/>
      <c r="E17" s="94"/>
      <c r="F17" s="94"/>
      <c r="G17" s="94"/>
      <c r="H17" s="94"/>
      <c r="I17" s="94"/>
      <c r="J17" s="94"/>
      <c r="K17" s="93" t="s">
        <v>746</v>
      </c>
      <c r="L17" s="93"/>
    </row>
    <row r="18" spans="1:12">
      <c r="A18" s="95"/>
      <c r="B18" s="95" t="s">
        <v>636</v>
      </c>
      <c r="C18" s="94">
        <v>0.15</v>
      </c>
      <c r="D18" s="94">
        <v>0.15</v>
      </c>
      <c r="E18" s="94">
        <v>0.15</v>
      </c>
      <c r="F18" s="94">
        <v>0.15</v>
      </c>
      <c r="G18" s="94">
        <v>0.1</v>
      </c>
      <c r="H18" s="94">
        <v>0.2</v>
      </c>
      <c r="I18" s="94">
        <v>0.1</v>
      </c>
      <c r="J18" s="94">
        <v>0.2</v>
      </c>
      <c r="K18" s="93"/>
      <c r="L18" s="93" t="s">
        <v>745</v>
      </c>
    </row>
    <row r="19" spans="1:12">
      <c r="A19" s="92"/>
      <c r="B19" s="91" t="s">
        <v>634</v>
      </c>
      <c r="C19" s="93">
        <v>0.1</v>
      </c>
      <c r="D19" s="93">
        <v>0.1</v>
      </c>
      <c r="E19" s="93">
        <v>0.1</v>
      </c>
      <c r="F19" s="93">
        <v>0.1</v>
      </c>
      <c r="G19" s="93">
        <v>0.08</v>
      </c>
      <c r="H19" s="93">
        <v>0.15</v>
      </c>
      <c r="I19" s="93">
        <v>0.08</v>
      </c>
      <c r="J19" s="93">
        <v>0.15</v>
      </c>
      <c r="K19" s="93" t="s">
        <v>711</v>
      </c>
      <c r="L19" s="93" t="s">
        <v>745</v>
      </c>
    </row>
    <row r="20" spans="1:12">
      <c r="A20" s="92"/>
      <c r="B20" s="91" t="s">
        <v>633</v>
      </c>
      <c r="C20" s="93">
        <v>0.4</v>
      </c>
      <c r="D20" s="93">
        <v>0.4</v>
      </c>
      <c r="E20" s="93">
        <v>0.4</v>
      </c>
      <c r="F20" s="93">
        <v>0.4</v>
      </c>
      <c r="G20" s="93">
        <v>0.3</v>
      </c>
      <c r="H20" s="93">
        <v>0.5</v>
      </c>
      <c r="I20" s="93">
        <v>0.3</v>
      </c>
      <c r="J20" s="93">
        <v>0.5</v>
      </c>
      <c r="K20" s="93" t="s">
        <v>711</v>
      </c>
      <c r="L20" s="93" t="s">
        <v>745</v>
      </c>
    </row>
    <row r="21" spans="1:12">
      <c r="A21" s="92" t="s">
        <v>632</v>
      </c>
      <c r="C21" s="93"/>
      <c r="D21" s="93"/>
      <c r="E21" s="93"/>
      <c r="F21" s="93"/>
      <c r="G21" s="93"/>
      <c r="H21" s="93"/>
      <c r="I21" s="93"/>
      <c r="J21" s="93"/>
      <c r="K21" s="93"/>
      <c r="L21" s="93"/>
    </row>
    <row r="22" spans="1:12">
      <c r="A22" s="92"/>
      <c r="B22" s="91" t="s">
        <v>631</v>
      </c>
      <c r="C22" s="93">
        <v>0.3</v>
      </c>
      <c r="D22" s="93">
        <v>0.3</v>
      </c>
      <c r="E22" s="93">
        <v>0.3</v>
      </c>
      <c r="F22" s="93">
        <v>0.3</v>
      </c>
      <c r="G22" s="93">
        <v>0</v>
      </c>
      <c r="H22" s="93">
        <v>0.3</v>
      </c>
      <c r="I22" s="93">
        <v>0</v>
      </c>
      <c r="J22" s="93">
        <v>0.3</v>
      </c>
      <c r="K22" s="93" t="s">
        <v>709</v>
      </c>
      <c r="L22" s="93" t="s">
        <v>685</v>
      </c>
    </row>
    <row r="23" spans="1:12">
      <c r="A23" s="92"/>
      <c r="B23" s="91" t="s">
        <v>630</v>
      </c>
      <c r="C23" s="93">
        <v>10</v>
      </c>
      <c r="D23" s="93">
        <v>9</v>
      </c>
      <c r="E23" s="93">
        <v>7</v>
      </c>
      <c r="F23" s="93">
        <v>6</v>
      </c>
      <c r="G23" s="93">
        <v>8</v>
      </c>
      <c r="H23" s="93">
        <v>60</v>
      </c>
      <c r="I23" s="93">
        <v>5</v>
      </c>
      <c r="J23" s="93">
        <v>30</v>
      </c>
      <c r="K23" s="93"/>
      <c r="L23" s="93" t="s">
        <v>716</v>
      </c>
    </row>
    <row r="24" spans="1:12">
      <c r="A24" s="92"/>
      <c r="B24" s="91" t="s">
        <v>629</v>
      </c>
      <c r="C24" s="93">
        <v>3</v>
      </c>
      <c r="D24" s="93">
        <v>3</v>
      </c>
      <c r="E24" s="93">
        <v>2</v>
      </c>
      <c r="F24" s="93">
        <v>2</v>
      </c>
      <c r="G24" s="93">
        <v>2</v>
      </c>
      <c r="H24" s="93">
        <v>6</v>
      </c>
      <c r="I24" s="93">
        <v>2</v>
      </c>
      <c r="J24" s="93">
        <v>6</v>
      </c>
      <c r="K24" s="93"/>
      <c r="L24" s="93" t="s">
        <v>716</v>
      </c>
    </row>
    <row r="25" spans="1:12">
      <c r="A25" s="92"/>
      <c r="B25" s="91" t="s">
        <v>628</v>
      </c>
      <c r="C25" s="93">
        <v>1</v>
      </c>
      <c r="D25" s="93">
        <v>1</v>
      </c>
      <c r="E25" s="93">
        <v>1</v>
      </c>
      <c r="F25" s="93">
        <v>1</v>
      </c>
      <c r="G25" s="93"/>
      <c r="H25" s="93"/>
      <c r="I25" s="93"/>
      <c r="J25" s="93"/>
      <c r="K25" s="93" t="s">
        <v>644</v>
      </c>
      <c r="L25" s="93" t="s">
        <v>744</v>
      </c>
    </row>
    <row r="26" spans="1:12">
      <c r="A26" s="92" t="s">
        <v>627</v>
      </c>
      <c r="C26" s="93"/>
      <c r="D26" s="93"/>
      <c r="E26" s="93"/>
      <c r="F26" s="93"/>
      <c r="G26" s="93"/>
      <c r="H26" s="93"/>
      <c r="I26" s="93"/>
      <c r="J26" s="93"/>
      <c r="K26" s="93"/>
      <c r="L26" s="93"/>
    </row>
    <row r="27" spans="1:12">
      <c r="A27" s="92"/>
      <c r="B27" s="91" t="s">
        <v>626</v>
      </c>
      <c r="C27" s="93">
        <v>0.06</v>
      </c>
      <c r="D27" s="93">
        <v>0.06</v>
      </c>
      <c r="E27" s="93">
        <v>0.05</v>
      </c>
      <c r="F27" s="93">
        <v>0.05</v>
      </c>
      <c r="G27" s="93">
        <v>0.04</v>
      </c>
      <c r="H27" s="93">
        <v>0.25</v>
      </c>
      <c r="I27" s="93">
        <v>0.04</v>
      </c>
      <c r="J27" s="93">
        <v>0.25</v>
      </c>
      <c r="K27" s="93" t="s">
        <v>640</v>
      </c>
      <c r="L27" s="93" t="s">
        <v>743</v>
      </c>
    </row>
    <row r="28" spans="1:12">
      <c r="A28" s="92"/>
      <c r="B28" s="91" t="s">
        <v>623</v>
      </c>
      <c r="C28" s="93">
        <v>0.04</v>
      </c>
      <c r="D28" s="93">
        <v>0.04</v>
      </c>
      <c r="E28" s="93">
        <v>0.03</v>
      </c>
      <c r="F28" s="93">
        <v>0.03</v>
      </c>
      <c r="G28" s="93">
        <v>0.03</v>
      </c>
      <c r="H28" s="93">
        <v>0.15</v>
      </c>
      <c r="I28" s="93">
        <v>0.03</v>
      </c>
      <c r="J28" s="93">
        <v>0.15</v>
      </c>
      <c r="K28" s="93"/>
      <c r="L28" s="93" t="s">
        <v>743</v>
      </c>
    </row>
    <row r="29" spans="1:12">
      <c r="A29" s="92"/>
      <c r="B29" s="91" t="s">
        <v>622</v>
      </c>
      <c r="C29" s="93">
        <v>0.02</v>
      </c>
      <c r="D29" s="93">
        <v>0.02</v>
      </c>
      <c r="E29" s="93">
        <v>0.02</v>
      </c>
      <c r="F29" s="93">
        <v>0.02</v>
      </c>
      <c r="G29" s="93">
        <v>0.01</v>
      </c>
      <c r="H29" s="93">
        <v>0.1</v>
      </c>
      <c r="I29" s="93">
        <v>0.01</v>
      </c>
      <c r="J29" s="93">
        <v>0.1</v>
      </c>
      <c r="K29" s="93"/>
      <c r="L29" s="93" t="s">
        <v>743</v>
      </c>
    </row>
    <row r="30" spans="1:12">
      <c r="A30" s="92"/>
      <c r="B30" s="91" t="s">
        <v>619</v>
      </c>
      <c r="C30" s="93">
        <v>1.1000000000000001</v>
      </c>
      <c r="D30" s="93">
        <v>1.1000000000000001</v>
      </c>
      <c r="E30" s="93">
        <v>1</v>
      </c>
      <c r="F30" s="93">
        <v>1</v>
      </c>
      <c r="G30" s="93">
        <v>0.6</v>
      </c>
      <c r="H30" s="93">
        <v>2.1</v>
      </c>
      <c r="I30" s="93">
        <v>0.6</v>
      </c>
      <c r="J30" s="93">
        <v>2.2000000000000002</v>
      </c>
      <c r="K30" s="93"/>
      <c r="L30" s="93"/>
    </row>
    <row r="31" spans="1:12">
      <c r="A31" s="92"/>
      <c r="B31" s="91" t="s">
        <v>618</v>
      </c>
      <c r="C31" s="93">
        <v>0.1</v>
      </c>
      <c r="D31" s="93">
        <v>0.1</v>
      </c>
      <c r="E31" s="93">
        <v>0.1</v>
      </c>
      <c r="F31" s="93">
        <v>0.1</v>
      </c>
      <c r="G31" s="93">
        <v>0.1</v>
      </c>
      <c r="H31" s="93">
        <v>0.1</v>
      </c>
      <c r="I31" s="93">
        <v>0.1</v>
      </c>
      <c r="J31" s="93">
        <v>0.2</v>
      </c>
      <c r="K31" s="93" t="s">
        <v>602</v>
      </c>
      <c r="L31" s="93"/>
    </row>
    <row r="32" spans="1:12">
      <c r="A32" s="92"/>
      <c r="B32" s="91" t="s">
        <v>616</v>
      </c>
      <c r="C32" s="93">
        <v>1</v>
      </c>
      <c r="D32" s="93">
        <v>1</v>
      </c>
      <c r="E32" s="93">
        <v>0.9</v>
      </c>
      <c r="F32" s="93">
        <v>0.9</v>
      </c>
      <c r="G32" s="93">
        <v>0.5</v>
      </c>
      <c r="H32" s="93">
        <v>2</v>
      </c>
      <c r="I32" s="93">
        <v>0.5</v>
      </c>
      <c r="J32" s="93">
        <v>2</v>
      </c>
      <c r="K32" s="93"/>
      <c r="L32" s="93" t="s">
        <v>742</v>
      </c>
    </row>
    <row r="33" spans="1:12">
      <c r="A33" s="92"/>
      <c r="B33" s="91" t="s">
        <v>615</v>
      </c>
      <c r="C33" s="93">
        <v>2000</v>
      </c>
      <c r="D33" s="93">
        <v>1950</v>
      </c>
      <c r="E33" s="93">
        <v>1900</v>
      </c>
      <c r="F33" s="93">
        <v>1700</v>
      </c>
      <c r="G33" s="93">
        <v>1000</v>
      </c>
      <c r="H33" s="93">
        <v>2500</v>
      </c>
      <c r="I33" s="93">
        <v>1000</v>
      </c>
      <c r="J33" s="93">
        <v>2500</v>
      </c>
      <c r="K33" s="93" t="s">
        <v>635</v>
      </c>
      <c r="L33" s="93"/>
    </row>
    <row r="34" spans="1:12">
      <c r="A34" s="92"/>
    </row>
    <row r="35" spans="1:12">
      <c r="A35" s="92"/>
    </row>
    <row r="36" spans="1:12">
      <c r="A36" s="92" t="s">
        <v>596</v>
      </c>
    </row>
    <row r="37" spans="1:12">
      <c r="A37" s="92"/>
      <c r="B37" s="91" t="s">
        <v>741</v>
      </c>
    </row>
    <row r="38" spans="1:12">
      <c r="A38" s="92"/>
      <c r="B38" s="91" t="s">
        <v>740</v>
      </c>
    </row>
    <row r="39" spans="1:12">
      <c r="A39" s="92"/>
      <c r="B39" s="91" t="s">
        <v>739</v>
      </c>
    </row>
    <row r="40" spans="1:12">
      <c r="A40" s="92"/>
      <c r="B40" s="91" t="s">
        <v>738</v>
      </c>
    </row>
    <row r="41" spans="1:12">
      <c r="A41" s="92"/>
      <c r="B41" s="91" t="s">
        <v>737</v>
      </c>
    </row>
    <row r="42" spans="1:12">
      <c r="A42" s="92"/>
      <c r="B42" s="91" t="s">
        <v>736</v>
      </c>
    </row>
    <row r="43" spans="1:12">
      <c r="A43" s="92"/>
      <c r="B43" s="91" t="s">
        <v>735</v>
      </c>
    </row>
    <row r="44" spans="1:12">
      <c r="A44" s="92"/>
      <c r="B44" s="91" t="s">
        <v>734</v>
      </c>
    </row>
    <row r="45" spans="1:12">
      <c r="A45" s="92"/>
      <c r="B45" s="91" t="s">
        <v>733</v>
      </c>
    </row>
    <row r="46" spans="1:12">
      <c r="A46" s="92"/>
      <c r="B46" s="91" t="s">
        <v>732</v>
      </c>
    </row>
    <row r="47" spans="1:12">
      <c r="A47" s="92"/>
      <c r="B47" s="91" t="s">
        <v>731</v>
      </c>
    </row>
    <row r="48" spans="1:12">
      <c r="A48" s="92"/>
      <c r="B48" s="91" t="s">
        <v>730</v>
      </c>
    </row>
    <row r="49" spans="1:2">
      <c r="A49" s="92"/>
      <c r="B49" s="91" t="s">
        <v>576</v>
      </c>
    </row>
    <row r="50" spans="1:2">
      <c r="A50" s="92"/>
      <c r="B50" s="91" t="s">
        <v>575</v>
      </c>
    </row>
    <row r="51" spans="1:2">
      <c r="A51" s="92"/>
    </row>
    <row r="52" spans="1:2">
      <c r="A52" s="92" t="s">
        <v>574</v>
      </c>
    </row>
    <row r="53" spans="1:2">
      <c r="A53" s="92"/>
      <c r="B53" s="91" t="s">
        <v>729</v>
      </c>
    </row>
    <row r="54" spans="1:2">
      <c r="A54" s="92"/>
      <c r="B54" s="91" t="s">
        <v>728</v>
      </c>
    </row>
    <row r="55" spans="1:2">
      <c r="A55" s="92"/>
      <c r="B55" s="91" t="s">
        <v>727</v>
      </c>
    </row>
    <row r="56" spans="1:2">
      <c r="A56" s="92"/>
      <c r="B56" s="91" t="s">
        <v>726</v>
      </c>
    </row>
    <row r="57" spans="1:2">
      <c r="A57" s="92"/>
      <c r="B57" s="91" t="s">
        <v>725</v>
      </c>
    </row>
    <row r="58" spans="1:2">
      <c r="A58" s="92"/>
      <c r="B58" s="91" t="s">
        <v>724</v>
      </c>
    </row>
    <row r="59" spans="1:2">
      <c r="A59" s="92"/>
    </row>
    <row r="60" spans="1:2">
      <c r="A60" s="92"/>
    </row>
    <row r="61" spans="1:2">
      <c r="A61" s="92"/>
    </row>
    <row r="62" spans="1:2">
      <c r="A62" s="92"/>
    </row>
    <row r="63" spans="1:2">
      <c r="A63" s="92"/>
    </row>
    <row r="64" spans="1:2">
      <c r="A64" s="92"/>
    </row>
    <row r="65" spans="1:1">
      <c r="A65" s="92"/>
    </row>
    <row r="66" spans="1:1">
      <c r="A66" s="92"/>
    </row>
    <row r="67" spans="1:1">
      <c r="A67" s="92"/>
    </row>
    <row r="68" spans="1:1">
      <c r="A68" s="92"/>
    </row>
    <row r="69" spans="1:1">
      <c r="A69" s="92"/>
    </row>
    <row r="70" spans="1:1">
      <c r="A70" s="92"/>
    </row>
    <row r="71" spans="1:1">
      <c r="A71" s="92"/>
    </row>
    <row r="72" spans="1:1">
      <c r="A72" s="92"/>
    </row>
    <row r="73" spans="1:1">
      <c r="A73" s="92"/>
    </row>
    <row r="74" spans="1:1">
      <c r="A74" s="92"/>
    </row>
    <row r="75" spans="1:1">
      <c r="A75" s="92"/>
    </row>
    <row r="76" spans="1:1">
      <c r="A76" s="92"/>
    </row>
    <row r="77" spans="1:1">
      <c r="A77" s="92"/>
    </row>
    <row r="78" spans="1:1">
      <c r="A78" s="92"/>
    </row>
    <row r="79" spans="1:1">
      <c r="A79" s="92"/>
    </row>
    <row r="80" spans="1:1">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vt:lpstr>
      <vt:lpstr>Fuel Techs</vt:lpstr>
      <vt:lpstr>DH_ Supply</vt:lpstr>
      <vt:lpstr>DH_Grid_Extension</vt:lpstr>
      <vt:lpstr>Data</vt:lpstr>
      <vt:lpstr>Waste &amp; Geothermal Heat Sources</vt:lpstr>
      <vt:lpstr>41 Electric boiler, large</vt:lpstr>
      <vt:lpstr>45.3.a Geoth. DH, 1200m, E (LT)</vt:lpstr>
      <vt:lpstr>46 Solar District Heating</vt:lpstr>
      <vt:lpstr>45.2.a Geothermal DH, 1200m, A</vt:lpstr>
      <vt:lpstr>45.2.b Geothermal DH, 2000m, A</vt:lpstr>
      <vt:lpstr>45.1.b Geothermal DH, 2000m, E</vt:lpstr>
      <vt:lpstr>45.1.a Geothermal DH, 1200m, E</vt:lpstr>
      <vt:lpstr>40 Comp. hp, airsource 10 MW</vt:lpstr>
      <vt:lpstr>40 Absorption heat pump, DH</vt:lpstr>
      <vt:lpstr>40 Comp. hp, excess heat 10 MW</vt:lpstr>
      <vt:lpstr>09a Wood Chips HOP, large</vt:lpstr>
      <vt:lpstr>08 WtE CHP, Medium</vt:lpstr>
      <vt:lpstr>09c Straw, Large, 40 degree</vt:lpstr>
      <vt:lpstr>09a Wood Chips HOP, medium</vt:lpstr>
      <vt:lpstr>44 Natural Gas DH Only</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2022-07-14T07:57:11Z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664786934852600</vt:r8>
  </property>
</Properties>
</file>