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C:\Users\Olex\Documents\MANRID\ResLab\Modelling\TIMES\TIMES-IE\SubRES_TMPL\"/>
    </mc:Choice>
  </mc:AlternateContent>
  <xr:revisionPtr revIDLastSave="0" documentId="13_ncr:1_{9D31E11D-AB08-4C23-906B-F3664FCE3D2C}" xr6:coauthVersionLast="47" xr6:coauthVersionMax="47" xr10:uidLastSave="{00000000-0000-0000-0000-000000000000}"/>
  <bookViews>
    <workbookView xWindow="-28920" yWindow="-120" windowWidth="29040" windowHeight="15720" activeTab="1"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9" l="1"/>
  <c r="N18" i="9"/>
  <c r="P19" i="9"/>
  <c r="P18" i="9"/>
  <c r="O19" i="9"/>
  <c r="O18" i="9"/>
  <c r="P17" i="9" l="1"/>
  <c r="N15" i="9"/>
  <c r="F44" i="5" l="1"/>
  <c r="G44" i="5"/>
  <c r="H44" i="5"/>
  <c r="I44" i="5"/>
  <c r="J44" i="5"/>
  <c r="K44" i="5"/>
  <c r="L44" i="5"/>
  <c r="M44" i="5"/>
  <c r="N44" i="5"/>
  <c r="O44" i="5"/>
  <c r="P44" i="5"/>
  <c r="Q44" i="5"/>
  <c r="R44" i="5"/>
  <c r="S44" i="5"/>
  <c r="T44" i="5"/>
  <c r="U44" i="5"/>
  <c r="V44" i="5"/>
  <c r="W44" i="5"/>
  <c r="X44" i="5"/>
  <c r="Y44" i="5"/>
  <c r="Z44" i="5"/>
  <c r="AA44" i="5"/>
  <c r="AB44" i="5"/>
  <c r="AC44" i="5"/>
  <c r="AD44" i="5"/>
  <c r="AE44" i="5"/>
  <c r="F43" i="5"/>
  <c r="G43" i="5"/>
  <c r="H43" i="5"/>
  <c r="I43" i="5"/>
  <c r="J43" i="5"/>
  <c r="K43" i="5"/>
  <c r="L43" i="5"/>
  <c r="M43" i="5"/>
  <c r="N43" i="5"/>
  <c r="O43" i="5"/>
  <c r="P43" i="5"/>
  <c r="Q43" i="5"/>
  <c r="R43" i="5"/>
  <c r="S43" i="5"/>
  <c r="T43" i="5"/>
  <c r="U43" i="5"/>
  <c r="V43" i="5"/>
  <c r="W43" i="5"/>
  <c r="X43" i="5"/>
  <c r="Y43" i="5"/>
  <c r="Z43" i="5"/>
  <c r="AA43" i="5"/>
  <c r="AB43" i="5"/>
  <c r="AC43" i="5"/>
  <c r="AD43" i="5"/>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F42" i="5" s="1"/>
  <c r="G40" i="5"/>
  <c r="G42" i="5" s="1"/>
  <c r="H40" i="5"/>
  <c r="I40" i="5"/>
  <c r="J40" i="5"/>
  <c r="J42" i="5" s="1"/>
  <c r="K40" i="5"/>
  <c r="L40" i="5"/>
  <c r="M40" i="5"/>
  <c r="N40" i="5"/>
  <c r="N42" i="5" s="1"/>
  <c r="O40" i="5"/>
  <c r="O42" i="5" s="1"/>
  <c r="P40" i="5"/>
  <c r="Q40" i="5"/>
  <c r="R40" i="5"/>
  <c r="R42" i="5" s="1"/>
  <c r="S40" i="5"/>
  <c r="T40" i="5"/>
  <c r="U40" i="5"/>
  <c r="V40" i="5"/>
  <c r="V42" i="5" s="1"/>
  <c r="W40" i="5"/>
  <c r="W42" i="5" s="1"/>
  <c r="X40" i="5"/>
  <c r="Y40" i="5"/>
  <c r="Z40" i="5"/>
  <c r="Z42" i="5" s="1"/>
  <c r="AA40" i="5"/>
  <c r="AB40" i="5"/>
  <c r="AC40" i="5"/>
  <c r="AD40" i="5"/>
  <c r="AD42" i="5" s="1"/>
  <c r="AE40" i="5"/>
  <c r="AE42" i="5" s="1"/>
  <c r="F38" i="5"/>
  <c r="G38" i="5"/>
  <c r="H38" i="5"/>
  <c r="I38" i="5"/>
  <c r="J38" i="5"/>
  <c r="K38" i="5"/>
  <c r="L38" i="5"/>
  <c r="M38" i="5"/>
  <c r="N38" i="5"/>
  <c r="O38" i="5"/>
  <c r="P38" i="5"/>
  <c r="Q38" i="5"/>
  <c r="R38" i="5"/>
  <c r="S38" i="5"/>
  <c r="T38" i="5"/>
  <c r="U38" i="5"/>
  <c r="V38" i="5"/>
  <c r="W38" i="5"/>
  <c r="X38" i="5"/>
  <c r="Y38" i="5"/>
  <c r="Z38" i="5"/>
  <c r="AA38" i="5"/>
  <c r="AB38" i="5"/>
  <c r="AC38" i="5"/>
  <c r="AD38" i="5"/>
  <c r="AE38" i="5"/>
  <c r="F37" i="5"/>
  <c r="G37" i="5"/>
  <c r="H37" i="5"/>
  <c r="I37" i="5"/>
  <c r="J37" i="5"/>
  <c r="K37" i="5"/>
  <c r="L37" i="5"/>
  <c r="M37" i="5"/>
  <c r="N37" i="5"/>
  <c r="O37" i="5"/>
  <c r="P37" i="5"/>
  <c r="Q37" i="5"/>
  <c r="R37" i="5"/>
  <c r="S37" i="5"/>
  <c r="T37" i="5"/>
  <c r="U37" i="5"/>
  <c r="V37" i="5"/>
  <c r="W37" i="5"/>
  <c r="X37" i="5"/>
  <c r="Y37" i="5"/>
  <c r="Z37" i="5"/>
  <c r="AA37" i="5"/>
  <c r="AB37" i="5"/>
  <c r="AC37" i="5"/>
  <c r="AD37" i="5"/>
  <c r="AE37"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K36" i="5" s="1"/>
  <c r="L34" i="5"/>
  <c r="L36" i="5" s="1"/>
  <c r="M34" i="5"/>
  <c r="N34" i="5"/>
  <c r="O34" i="5"/>
  <c r="O36" i="5" s="1"/>
  <c r="P34" i="5"/>
  <c r="Q34" i="5"/>
  <c r="R34" i="5"/>
  <c r="R36" i="5" s="1"/>
  <c r="S34" i="5"/>
  <c r="S36" i="5" s="1"/>
  <c r="T34" i="5"/>
  <c r="T36" i="5" s="1"/>
  <c r="U34" i="5"/>
  <c r="V34" i="5"/>
  <c r="W34" i="5"/>
  <c r="W36" i="5" s="1"/>
  <c r="X34" i="5"/>
  <c r="Y34" i="5"/>
  <c r="Z34" i="5"/>
  <c r="Z36" i="5" s="1"/>
  <c r="AA34" i="5"/>
  <c r="AA36" i="5" s="1"/>
  <c r="AB34" i="5"/>
  <c r="AB36" i="5" s="1"/>
  <c r="AC34" i="5"/>
  <c r="AD34" i="5"/>
  <c r="AE34" i="5"/>
  <c r="AE36" i="5" s="1"/>
  <c r="I34" i="5"/>
  <c r="J34" i="5"/>
  <c r="J36" i="5" s="1"/>
  <c r="F34" i="5"/>
  <c r="G34" i="5"/>
  <c r="G36" i="5" s="1"/>
  <c r="H34" i="5"/>
  <c r="H36" i="5" s="1"/>
  <c r="E24" i="5"/>
  <c r="E25" i="5"/>
  <c r="E29" i="5"/>
  <c r="E27" i="5"/>
  <c r="E28" i="5"/>
  <c r="E26" i="5"/>
  <c r="AC42" i="5" l="1"/>
  <c r="U42" i="5"/>
  <c r="M42" i="5"/>
  <c r="E44" i="5"/>
  <c r="AB42" i="5"/>
  <c r="T42" i="5"/>
  <c r="L42" i="5"/>
  <c r="AC36" i="5"/>
  <c r="U36" i="5"/>
  <c r="M36" i="5"/>
  <c r="Y36" i="5"/>
  <c r="Q36" i="5"/>
  <c r="I36" i="5"/>
  <c r="X36" i="5"/>
  <c r="P36" i="5"/>
  <c r="Y42" i="5"/>
  <c r="Q42" i="5"/>
  <c r="I42" i="5"/>
  <c r="F36" i="5"/>
  <c r="E43" i="5"/>
  <c r="AD36" i="5"/>
  <c r="V36" i="5"/>
  <c r="N36" i="5"/>
  <c r="AA42" i="5"/>
  <c r="S42" i="5"/>
  <c r="K42" i="5"/>
  <c r="X42" i="5"/>
  <c r="P42" i="5"/>
  <c r="H42" i="5"/>
  <c r="E40" i="5"/>
  <c r="E34" i="5"/>
  <c r="E35" i="5"/>
  <c r="E37" i="5"/>
  <c r="E41" i="5"/>
  <c r="E38" i="5"/>
  <c r="E36" i="5" l="1"/>
  <c r="E42" i="5"/>
  <c r="E39" i="5"/>
  <c r="AF34"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1" i="5" s="1"/>
  <c r="AF15" i="5"/>
  <c r="AF16" i="5"/>
  <c r="AF18"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R19" i="9" a="1"/>
  <c r="R19" i="9" s="1"/>
  <c r="R18" i="9" a="1"/>
  <c r="R18" i="9" s="1"/>
  <c r="E5" i="26" l="1"/>
  <c r="W16" i="9" l="1"/>
  <c r="C18" i="9"/>
  <c r="C19" i="9"/>
  <c r="W15" i="9"/>
  <c r="X14" i="9"/>
  <c r="W14" i="9"/>
  <c r="I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Z52" i="5"/>
  <c r="Z66" i="5" s="1" a="1"/>
  <c r="Z66" i="5" s="1"/>
  <c r="Z73" i="5" s="1"/>
  <c r="Z87" i="5" s="1"/>
  <c r="Y52" i="5"/>
  <c r="X52" i="5"/>
  <c r="W52" i="5"/>
  <c r="V52" i="5"/>
  <c r="V66" i="5" s="1" a="1"/>
  <c r="V66" i="5" s="1"/>
  <c r="V73" i="5" s="1"/>
  <c r="U52" i="5"/>
  <c r="U66" i="5" s="1" a="1"/>
  <c r="U66" i="5" s="1"/>
  <c r="U73" i="5" s="1"/>
  <c r="U87" i="5" s="1"/>
  <c r="T52" i="5"/>
  <c r="S52" i="5"/>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C51" i="5"/>
  <c r="AC65" i="5" s="1" a="1"/>
  <c r="AC65" i="5" s="1"/>
  <c r="AC72" i="5" s="1"/>
  <c r="AB51" i="5"/>
  <c r="AB65" i="5" s="1" a="1"/>
  <c r="AB65" i="5" s="1"/>
  <c r="AB72" i="5" s="1"/>
  <c r="AA51" i="5"/>
  <c r="Z51" i="5"/>
  <c r="Y51" i="5"/>
  <c r="Y65" i="5" s="1" a="1"/>
  <c r="Y65" i="5" s="1"/>
  <c r="Y72" i="5" s="1"/>
  <c r="X51" i="5"/>
  <c r="X65" i="5" s="1" a="1"/>
  <c r="X65" i="5" s="1"/>
  <c r="X72" i="5" s="1"/>
  <c r="W51" i="5"/>
  <c r="V51" i="5"/>
  <c r="U51" i="5"/>
  <c r="U65" i="5" s="1" a="1"/>
  <c r="U65" i="5" s="1"/>
  <c r="U72" i="5" s="1"/>
  <c r="U86" i="5" s="1"/>
  <c r="T51" i="5"/>
  <c r="T65" i="5" s="1" a="1"/>
  <c r="T65" i="5" s="1"/>
  <c r="T72" i="5" s="1"/>
  <c r="S51" i="5"/>
  <c r="R51" i="5"/>
  <c r="Q51" i="5"/>
  <c r="Q65" i="5" s="1" a="1"/>
  <c r="Q65" i="5" s="1"/>
  <c r="Q72" i="5" s="1"/>
  <c r="P51" i="5"/>
  <c r="P65" i="5" s="1" a="1"/>
  <c r="P65" i="5" s="1"/>
  <c r="P72" i="5" s="1"/>
  <c r="O51" i="5"/>
  <c r="N51" i="5"/>
  <c r="M51" i="5"/>
  <c r="M65" i="5" s="1" a="1"/>
  <c r="M65" i="5" s="1"/>
  <c r="M72" i="5" s="1"/>
  <c r="L51" i="5"/>
  <c r="L65" i="5" s="1" a="1"/>
  <c r="L65" i="5" s="1"/>
  <c r="L72" i="5" s="1"/>
  <c r="K51" i="5"/>
  <c r="J51" i="5"/>
  <c r="I51" i="5"/>
  <c r="I65" i="5" s="1" a="1"/>
  <c r="I65" i="5" s="1"/>
  <c r="I72" i="5" s="1"/>
  <c r="H51" i="5"/>
  <c r="H65" i="5" s="1" a="1"/>
  <c r="H65" i="5" s="1"/>
  <c r="H72" i="5" s="1"/>
  <c r="H86" i="5" s="1"/>
  <c r="G51" i="5"/>
  <c r="F51" i="5"/>
  <c r="E51" i="5"/>
  <c r="E65" i="5" s="1" a="1"/>
  <c r="E65" i="5" s="1"/>
  <c r="E72" i="5" s="1"/>
  <c r="D51" i="5"/>
  <c r="AD50" i="5"/>
  <c r="AC50" i="5"/>
  <c r="AB50" i="5"/>
  <c r="AB64" i="5" s="1" a="1"/>
  <c r="AB64" i="5" s="1"/>
  <c r="AB71" i="5" s="1"/>
  <c r="AB85" i="5" s="1"/>
  <c r="AA50" i="5"/>
  <c r="AA64" i="5" s="1" a="1"/>
  <c r="AA64" i="5" s="1"/>
  <c r="AA71" i="5" s="1"/>
  <c r="Z50" i="5"/>
  <c r="Y50" i="5"/>
  <c r="X50" i="5"/>
  <c r="X64" i="5" s="1" a="1"/>
  <c r="X64" i="5" s="1"/>
  <c r="X71" i="5" s="1"/>
  <c r="W50" i="5"/>
  <c r="W64" i="5" s="1" a="1"/>
  <c r="W64" i="5" s="1"/>
  <c r="W71" i="5" s="1"/>
  <c r="V50" i="5"/>
  <c r="U50" i="5"/>
  <c r="T64" i="5" a="1"/>
  <c r="T64" i="5" s="1"/>
  <c r="T71" i="5" s="1"/>
  <c r="S64" i="5" a="1"/>
  <c r="S64" i="5" s="1"/>
  <c r="S71" i="5" s="1"/>
  <c r="R50" i="5"/>
  <c r="Q50" i="5"/>
  <c r="P50" i="5"/>
  <c r="P64" i="5" s="1" a="1"/>
  <c r="P64" i="5" s="1"/>
  <c r="P71" i="5" s="1"/>
  <c r="O50" i="5"/>
  <c r="O64" i="5" s="1" a="1"/>
  <c r="O64" i="5" s="1"/>
  <c r="O71" i="5" s="1"/>
  <c r="N50" i="5"/>
  <c r="M50" i="5"/>
  <c r="L50" i="5"/>
  <c r="L64" i="5" s="1" a="1"/>
  <c r="L64" i="5" s="1"/>
  <c r="L71" i="5" s="1"/>
  <c r="K50" i="5"/>
  <c r="K64" i="5" s="1" a="1"/>
  <c r="K64" i="5" s="1"/>
  <c r="K71" i="5" s="1"/>
  <c r="J50" i="5"/>
  <c r="I50" i="5"/>
  <c r="H50" i="5"/>
  <c r="H64" i="5" s="1" a="1"/>
  <c r="H64" i="5" s="1"/>
  <c r="H71" i="5" s="1"/>
  <c r="H85" i="5" s="1"/>
  <c r="G50" i="5"/>
  <c r="F50" i="5"/>
  <c r="D50" i="5"/>
  <c r="AD49" i="5"/>
  <c r="AD63" i="5" s="1" a="1"/>
  <c r="AD63" i="5" s="1"/>
  <c r="AD70" i="5" s="1"/>
  <c r="AC49" i="5"/>
  <c r="AB49" i="5"/>
  <c r="AA49" i="5"/>
  <c r="AA63" i="5" s="1" a="1"/>
  <c r="AA63" i="5" s="1"/>
  <c r="AA70" i="5" s="1"/>
  <c r="Z49" i="5"/>
  <c r="Z63" i="5" s="1" a="1"/>
  <c r="Z63" i="5" s="1"/>
  <c r="Z70" i="5" s="1"/>
  <c r="Y49" i="5"/>
  <c r="X49" i="5"/>
  <c r="W49" i="5"/>
  <c r="V49" i="5"/>
  <c r="V63" i="5" s="1" a="1"/>
  <c r="V63" i="5" s="1"/>
  <c r="V70" i="5" s="1"/>
  <c r="U49" i="5"/>
  <c r="T49" i="5"/>
  <c r="S49" i="5"/>
  <c r="R49" i="5"/>
  <c r="R63" i="5" s="1" a="1"/>
  <c r="R63" i="5" s="1"/>
  <c r="R70" i="5" s="1"/>
  <c r="Q49" i="5"/>
  <c r="P49" i="5"/>
  <c r="O49" i="5"/>
  <c r="N49" i="5"/>
  <c r="N63" i="5" s="1" a="1"/>
  <c r="N63" i="5" s="1"/>
  <c r="N70" i="5" s="1"/>
  <c r="M49" i="5"/>
  <c r="L49" i="5"/>
  <c r="K49" i="5"/>
  <c r="K63" i="5" s="1" a="1"/>
  <c r="K63" i="5" s="1"/>
  <c r="K70" i="5" s="1"/>
  <c r="J49" i="5"/>
  <c r="J63" i="5" s="1" a="1"/>
  <c r="J63" i="5" s="1"/>
  <c r="J70" i="5" s="1"/>
  <c r="I49" i="5"/>
  <c r="H49" i="5"/>
  <c r="G49" i="5"/>
  <c r="F49" i="5"/>
  <c r="F63" i="5" s="1" a="1"/>
  <c r="F63" i="5" s="1"/>
  <c r="F70" i="5" s="1"/>
  <c r="F84" i="5" s="1"/>
  <c r="Q64" i="5" l="1" a="1"/>
  <c r="Q64" i="5" s="1"/>
  <c r="Q71" i="5" s="1"/>
  <c r="F65" i="5" a="1"/>
  <c r="F65" i="5" s="1"/>
  <c r="F72" i="5" s="1"/>
  <c r="V65" i="5" a="1"/>
  <c r="V65" i="5" s="1"/>
  <c r="V72" i="5" s="1"/>
  <c r="V86" i="5" s="1"/>
  <c r="AD65" i="5" a="1"/>
  <c r="AD65" i="5" s="1"/>
  <c r="AD72" i="5" s="1"/>
  <c r="K66" i="5" a="1"/>
  <c r="K66" i="5" s="1"/>
  <c r="K73" i="5" s="1"/>
  <c r="S66" i="5" a="1"/>
  <c r="S66" i="5" s="1"/>
  <c r="S73" i="5" s="1"/>
  <c r="I64" i="5" a="1"/>
  <c r="I64" i="5" s="1"/>
  <c r="I71" i="5" s="1"/>
  <c r="Y64" i="5" a="1"/>
  <c r="Y64" i="5" s="1"/>
  <c r="Y71" i="5" s="1"/>
  <c r="N65" i="5" a="1"/>
  <c r="N65" i="5" s="1"/>
  <c r="N72" i="5" s="1"/>
  <c r="L63" i="5" a="1"/>
  <c r="L63" i="5" s="1"/>
  <c r="L70" i="5" s="1"/>
  <c r="T63" i="5" a="1"/>
  <c r="T63" i="5" s="1"/>
  <c r="T70" i="5" s="1"/>
  <c r="AA66" i="5" a="1"/>
  <c r="AA66" i="5" s="1"/>
  <c r="AA73" i="5" s="1"/>
  <c r="AA87" i="5" s="1"/>
  <c r="AB63" i="5" a="1"/>
  <c r="AB63" i="5" s="1"/>
  <c r="AB70" i="5" s="1"/>
  <c r="Y66" i="5" a="1"/>
  <c r="Y66" i="5" s="1"/>
  <c r="Y73" i="5" s="1"/>
  <c r="G65" i="5" a="1"/>
  <c r="G65" i="5" s="1"/>
  <c r="G72" i="5" s="1"/>
  <c r="G86" i="5" s="1"/>
  <c r="M63" i="5" a="1"/>
  <c r="M63" i="5" s="1"/>
  <c r="M70" i="5" s="1"/>
  <c r="J64" i="5" a="1"/>
  <c r="J64" i="5" s="1"/>
  <c r="J71" i="5" s="1"/>
  <c r="AC63" i="5" a="1"/>
  <c r="AC63" i="5" s="1"/>
  <c r="AC70" i="5" s="1"/>
  <c r="Z64" i="5" a="1"/>
  <c r="Z64" i="5" s="1"/>
  <c r="Z71" i="5" s="1"/>
  <c r="Z85"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M85"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F85"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R65" i="5" a="1"/>
  <c r="R65" i="5" s="1"/>
  <c r="R72" i="5" s="1"/>
  <c r="R86" i="5" s="1"/>
  <c r="P85" i="5"/>
  <c r="X85" i="5"/>
  <c r="E86" i="5"/>
  <c r="M86" i="5"/>
  <c r="AC86" i="5"/>
  <c r="J87" i="5"/>
  <c r="T84" i="5"/>
  <c r="I85" i="5"/>
  <c r="Q85" i="5"/>
  <c r="Y85" i="5"/>
  <c r="F86" i="5"/>
  <c r="AD86" i="5"/>
  <c r="K87" i="5"/>
  <c r="S87" i="5"/>
  <c r="J85" i="5"/>
  <c r="Z65" i="5" a="1"/>
  <c r="Z65" i="5" s="1"/>
  <c r="Z72" i="5" s="1"/>
  <c r="Z86" i="5" s="1"/>
  <c r="V84" i="5"/>
  <c r="K85" i="5"/>
  <c r="AA85" i="5"/>
  <c r="P86" i="5"/>
  <c r="X86" i="5"/>
  <c r="G64" i="5" a="1"/>
  <c r="G64" i="5" s="1"/>
  <c r="N80" i="5"/>
  <c r="AD80" i="5"/>
  <c r="AC80" i="5"/>
  <c r="AA80" i="5"/>
  <c r="Z80" i="5"/>
  <c r="Y80" i="5"/>
  <c r="V80" i="5"/>
  <c r="U80" i="5"/>
  <c r="S80" i="5"/>
  <c r="R80" i="5"/>
  <c r="Q80" i="5"/>
  <c r="M80" i="5"/>
  <c r="K80" i="5"/>
  <c r="J80" i="5"/>
  <c r="I80" i="5"/>
  <c r="F80" i="5"/>
  <c r="E80" i="5"/>
  <c r="AD79" i="5"/>
  <c r="AC79" i="5"/>
  <c r="AB79" i="5"/>
  <c r="Y79" i="5"/>
  <c r="X79" i="5"/>
  <c r="V79" i="5"/>
  <c r="U79" i="5"/>
  <c r="T79" i="5"/>
  <c r="Q79" i="5"/>
  <c r="P79" i="5"/>
  <c r="M79" i="5"/>
  <c r="L79" i="5"/>
  <c r="I79" i="5"/>
  <c r="H79" i="5"/>
  <c r="F79" i="5"/>
  <c r="E79" i="5"/>
  <c r="AB78" i="5"/>
  <c r="AA78" i="5"/>
  <c r="Y78" i="5"/>
  <c r="X78" i="5"/>
  <c r="W78" i="5"/>
  <c r="T78" i="5"/>
  <c r="R78" i="5"/>
  <c r="Q78" i="5"/>
  <c r="P78" i="5"/>
  <c r="O78" i="5"/>
  <c r="L78" i="5"/>
  <c r="K78" i="5"/>
  <c r="J78" i="5"/>
  <c r="H78" i="5"/>
  <c r="V77" i="5"/>
  <c r="T77" i="5"/>
  <c r="R77" i="5"/>
  <c r="F77" i="5"/>
  <c r="I78" i="5" l="1"/>
  <c r="G79" i="5"/>
  <c r="M78" i="5"/>
  <c r="Z78" i="5"/>
  <c r="F78" i="5"/>
  <c r="W80" i="5"/>
  <c r="U78" i="5"/>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<sst xmlns="http://schemas.openxmlformats.org/spreadsheetml/2006/main" count="4049" uniqueCount="1065">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</sst>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6">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79">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172" fontId="85" fillId="0" borderId="0" xfId="0" applyNumberFormat="1" applyFont="1"/>
    <xf numFmtId="172" fontId="85" fillId="0" borderId="0" xfId="0" applyNumberFormat="1" applyFont="1" applyAlignment="1">
      <alignment wrapText="1"/>
    </xf>
    <xf numFmtId="0" fontId="0" fillId="0" borderId="0" xfId="0" applyAlignment="1">
      <alignment horizontal="left" vertical="center"/>
    </xf>
    <xf numFmtId="172" fontId="11" fillId="0" borderId="0" xfId="0" applyNumberFormat="1" applyFont="1" applyAlignment="1">
      <alignment horizontal="left"/>
    </xf>
    <xf numFmtId="0" fontId="11" fillId="0" borderId="0" xfId="0" applyFont="1" applyAlignment="1">
      <alignment horizontal="left"/>
    </xf>
    <xf numFmtId="0" fontId="85" fillId="0" borderId="0" xfId="0" applyFont="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xf numFmtId="0" fontId="19" fillId="3" borderId="27" xfId="2871" applyFont="1" applyFill="1" applyBorder="1"/>
    <xf numFmtId="2" fontId="19" fillId="3" borderId="0" xfId="2872" applyNumberFormat="1" applyFont="1" applyFill="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xf numFmtId="0" fontId="11" fillId="0" borderId="31" xfId="0" applyFont="1" applyBorder="1"/>
    <xf numFmtId="2" fontId="0" fillId="0" borderId="31" xfId="83" applyNumberFormat="1" applyFont="1" applyBorder="1" applyAlignment="1"/>
    <xf numFmtId="2" fontId="0" fillId="0" borderId="31" xfId="0" applyNumberFormat="1" applyBorder="1"/>
    <xf numFmtId="9" fontId="11" fillId="0" borderId="27" xfId="0" applyNumberFormat="1" applyFont="1" applyBorder="1"/>
    <xf numFmtId="2" fontId="0" fillId="0" borderId="27" xfId="0" applyNumberFormat="1" applyBorder="1"/>
    <xf numFmtId="9" fontId="11" fillId="0" borderId="0" xfId="0" applyNumberFormat="1" applyFont="1"/>
    <xf numFmtId="2" fontId="0" fillId="0" borderId="0" xfId="83" applyNumberFormat="1" applyFont="1" applyBorder="1" applyAlignment="1"/>
    <xf numFmtId="0" fontId="16" fillId="64" borderId="27" xfId="2867" applyFont="1" applyFill="1" applyBorder="1" applyAlignment="1">
      <alignment vertical="center"/>
    </xf>
    <xf numFmtId="43" fontId="0" fillId="0" borderId="27" xfId="2878" applyFont="1" applyBorder="1" applyAlignment="1"/>
    <xf numFmtId="9" fontId="11" fillId="0" borderId="31" xfId="0" applyNumberFormat="1" applyFont="1" applyBorder="1"/>
    <xf numFmtId="0" fontId="16" fillId="65" borderId="27" xfId="0" applyFont="1" applyFill="1" applyBorder="1" applyAlignment="1">
      <alignment vertical="center"/>
    </xf>
    <xf numFmtId="0" fontId="12"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89" fillId="2" borderId="28" xfId="2871" applyFont="1" applyFill="1" applyBorder="1" applyAlignment="1">
      <alignment horizontal="left" vertical="top"/>
    </xf>
    <xf numFmtId="2" fontId="19" fillId="0" borderId="31" xfId="0" applyNumberFormat="1" applyFont="1" applyBorder="1"/>
    <xf numFmtId="2" fontId="19" fillId="0" borderId="27" xfId="2871" applyNumberFormat="1" applyFont="1" applyBorder="1"/>
    <xf numFmtId="173" fontId="19" fillId="3" borderId="29" xfId="2871" applyNumberFormat="1" applyFont="1" applyFill="1" applyBorder="1"/>
    <xf numFmtId="173" fontId="19" fillId="3" borderId="0" xfId="2871" applyNumberFormat="1" applyFont="1" applyFill="1"/>
    <xf numFmtId="173" fontId="1" fillId="4" borderId="27" xfId="2870" applyNumberFormat="1" applyFont="1" applyFill="1" applyBorder="1"/>
    <xf numFmtId="173" fontId="19" fillId="0" borderId="0" xfId="2871" applyNumberFormat="1" applyFont="1"/>
    <xf numFmtId="173" fontId="19" fillId="0" borderId="27" xfId="2871" applyNumberFormat="1" applyFont="1" applyBorder="1"/>
    <xf numFmtId="173" fontId="19" fillId="0" borderId="31" xfId="2871" applyNumberFormat="1" applyFont="1" applyBorder="1"/>
    <xf numFmtId="173" fontId="1" fillId="4" borderId="26" xfId="2870" applyNumberFormat="1" applyFont="1" applyFill="1" applyBorder="1"/>
    <xf numFmtId="173" fontId="19" fillId="0" borderId="31" xfId="0" applyNumberFormat="1" applyFont="1" applyBorder="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36" fillId="13" borderId="31" xfId="18" applyBorder="1" applyAlignment="1">
      <alignment horizontal="left"/>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70" t="s">
        <v>2</v>
      </c>
      <c r="B16" s="170"/>
      <c r="C16" s="170"/>
      <c r="D16" s="170"/>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69" t="s">
        <v>14</v>
      </c>
      <c r="C19" s="169"/>
      <c r="D19" s="169"/>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69" t="s">
        <v>15</v>
      </c>
      <c r="C20" s="169"/>
      <c r="D20" s="169"/>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69" t="s">
        <v>17</v>
      </c>
      <c r="C23" s="169"/>
      <c r="D23" s="169"/>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69" t="s">
        <v>18</v>
      </c>
      <c r="C24" s="169"/>
      <c r="D24" s="169"/>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69" t="s">
        <v>17</v>
      </c>
      <c r="C26" s="169"/>
      <c r="D26" s="169"/>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69" t="s">
        <v>18</v>
      </c>
      <c r="C27" s="169"/>
      <c r="D27" s="169"/>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71" t="s">
        <v>10</v>
      </c>
      <c r="C30" s="169"/>
      <c r="D30" s="169"/>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69" t="s">
        <v>12</v>
      </c>
      <c r="C31" s="169"/>
      <c r="D31" s="169"/>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tabSelected="1" workbookViewId="0">
      <selection activeCell="M23" sqref="M23"/>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v>69</v>
      </c>
      <c r="H14" s="51">
        <v>0.86</v>
      </c>
      <c r="J14" s="32" t="s">
        <v>509</v>
      </c>
      <c r="K14" s="42" t="s">
        <v>514</v>
      </c>
      <c r="L14" s="50" t="s">
        <v>533</v>
      </c>
      <c r="M14" s="50" t="s">
        <v>534</v>
      </c>
      <c r="N14" s="32" t="s">
        <v>484</v>
      </c>
      <c r="O14" s="39" t="s">
        <v>504</v>
      </c>
      <c r="P14"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19"/>
  <sheetViews>
    <sheetView zoomScaleNormal="100" workbookViewId="0">
      <selection activeCell="A25" sqref="A25"/>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0" width="11" customWidth="1"/>
    <col min="11" max="11" width="11.7109375" customWidth="1"/>
    <col min="12" max="14" width="11" customWidth="1"/>
    <col min="15" max="15" width="12.140625" customWidth="1"/>
    <col min="16" max="16" width="11" customWidth="1"/>
    <col min="17" max="18" width="12.85546875" customWidth="1"/>
    <col min="19" max="19" width="11" customWidth="1"/>
    <col min="22" max="22" width="11.42578125" customWidth="1"/>
    <col min="23" max="23" width="24" customWidth="1"/>
    <col min="24" max="24" width="43.42578125" customWidth="1"/>
  </cols>
  <sheetData>
    <row r="2" spans="2:29" ht="15">
      <c r="B2" t="s">
        <v>538</v>
      </c>
      <c r="C2" s="52"/>
      <c r="D2" s="52"/>
      <c r="E2" s="52"/>
      <c r="F2" s="53"/>
      <c r="G2" s="53"/>
      <c r="H2" s="53"/>
      <c r="I2" s="53"/>
      <c r="J2" s="53"/>
      <c r="K2" s="53"/>
      <c r="L2" s="53"/>
      <c r="M2" s="52"/>
      <c r="N2" s="52"/>
      <c r="O2" s="52"/>
      <c r="P2" s="52"/>
      <c r="Q2" s="52"/>
      <c r="R2" s="52"/>
      <c r="S2" s="52"/>
      <c r="T2" s="52"/>
    </row>
    <row r="3" spans="2:29" ht="15">
      <c r="B3" s="52"/>
      <c r="C3" s="52"/>
      <c r="D3" s="52"/>
      <c r="E3" s="52"/>
      <c r="F3" s="53"/>
      <c r="G3" s="53"/>
      <c r="H3" s="53"/>
      <c r="I3" s="53"/>
      <c r="J3" s="53"/>
      <c r="K3" s="83" t="s">
        <v>974</v>
      </c>
      <c r="L3" s="53"/>
      <c r="M3" s="52"/>
      <c r="N3" s="52"/>
      <c r="O3" s="52"/>
      <c r="P3" s="52"/>
      <c r="Q3" s="52"/>
      <c r="R3" s="52"/>
      <c r="S3" s="52"/>
      <c r="T3" s="52"/>
    </row>
    <row r="4" spans="2:29" ht="15">
      <c r="B4" s="52"/>
      <c r="C4" s="52"/>
      <c r="D4" s="52"/>
      <c r="E4" s="52"/>
      <c r="F4" s="52"/>
      <c r="G4" s="52"/>
      <c r="H4" s="54" t="s">
        <v>474</v>
      </c>
      <c r="I4" s="54"/>
      <c r="J4" s="52"/>
      <c r="K4" s="52"/>
      <c r="L4" s="52"/>
      <c r="M4" s="52"/>
      <c r="N4" s="52"/>
      <c r="O4" s="52"/>
      <c r="P4" s="52"/>
      <c r="Q4" s="52"/>
      <c r="R4" s="52"/>
      <c r="S4" s="52"/>
      <c r="T4" s="52"/>
      <c r="V4" s="84" t="s">
        <v>486</v>
      </c>
      <c r="W4" s="35"/>
      <c r="X4" s="35"/>
      <c r="Y4" s="35"/>
      <c r="Z4" s="35"/>
      <c r="AA4" s="35"/>
      <c r="AB4" s="35"/>
    </row>
    <row r="5" spans="2:29" ht="15">
      <c r="B5" s="55" t="s">
        <v>0</v>
      </c>
      <c r="C5" s="55" t="s">
        <v>488</v>
      </c>
      <c r="D5" s="55" t="s">
        <v>475</v>
      </c>
      <c r="E5" s="55" t="s">
        <v>1006</v>
      </c>
      <c r="F5" s="55" t="s">
        <v>476</v>
      </c>
      <c r="G5" s="55" t="s">
        <v>539</v>
      </c>
      <c r="H5" s="55" t="s">
        <v>953</v>
      </c>
      <c r="I5" s="55" t="s">
        <v>540</v>
      </c>
      <c r="J5" s="55" t="s">
        <v>477</v>
      </c>
      <c r="K5" s="55" t="s">
        <v>1008</v>
      </c>
      <c r="L5" s="55" t="s">
        <v>541</v>
      </c>
      <c r="M5" s="55" t="s">
        <v>542</v>
      </c>
      <c r="N5" s="55" t="s">
        <v>543</v>
      </c>
      <c r="O5" s="55" t="s">
        <v>544</v>
      </c>
      <c r="P5" s="55" t="s">
        <v>545</v>
      </c>
      <c r="Q5" s="55" t="s">
        <v>546</v>
      </c>
      <c r="R5" s="55" t="s">
        <v>978</v>
      </c>
      <c r="S5" s="55" t="s">
        <v>547</v>
      </c>
      <c r="T5" s="52"/>
      <c r="V5" s="85" t="s">
        <v>487</v>
      </c>
      <c r="W5" s="85" t="s">
        <v>0</v>
      </c>
      <c r="X5" s="85" t="s">
        <v>488</v>
      </c>
      <c r="Y5" s="85" t="s">
        <v>489</v>
      </c>
      <c r="Z5" s="85" t="s">
        <v>490</v>
      </c>
      <c r="AA5" s="85" t="s">
        <v>491</v>
      </c>
      <c r="AB5" s="85" t="s">
        <v>492</v>
      </c>
      <c r="AC5" s="85" t="s">
        <v>493</v>
      </c>
    </row>
    <row r="6" spans="2:29" ht="51.75" thickBot="1">
      <c r="B6" s="56" t="s">
        <v>548</v>
      </c>
      <c r="C6" s="56" t="s">
        <v>496</v>
      </c>
      <c r="D6" s="158" t="s">
        <v>480</v>
      </c>
      <c r="E6" s="56"/>
      <c r="F6" s="56" t="s">
        <v>481</v>
      </c>
      <c r="G6" s="56" t="s">
        <v>549</v>
      </c>
      <c r="H6" s="56" t="s">
        <v>550</v>
      </c>
      <c r="I6" s="56" t="s">
        <v>551</v>
      </c>
      <c r="J6" s="56" t="s">
        <v>482</v>
      </c>
      <c r="K6" s="56" t="s">
        <v>484</v>
      </c>
      <c r="L6" s="56" t="s">
        <v>552</v>
      </c>
      <c r="M6" s="56" t="s">
        <v>553</v>
      </c>
      <c r="N6" s="56" t="s">
        <v>554</v>
      </c>
      <c r="O6" s="56" t="s">
        <v>555</v>
      </c>
      <c r="P6" s="56" t="s">
        <v>1</v>
      </c>
      <c r="Q6" s="56" t="s">
        <v>556</v>
      </c>
      <c r="R6" s="56" t="s">
        <v>979</v>
      </c>
      <c r="S6" s="56" t="s">
        <v>557</v>
      </c>
      <c r="T6" s="52"/>
      <c r="V6" s="86" t="s">
        <v>981</v>
      </c>
      <c r="W6" s="86" t="s">
        <v>495</v>
      </c>
      <c r="X6" s="86" t="s">
        <v>496</v>
      </c>
      <c r="Y6" s="86" t="s">
        <v>497</v>
      </c>
      <c r="Z6" s="86" t="s">
        <v>498</v>
      </c>
      <c r="AA6" s="86" t="s">
        <v>982</v>
      </c>
      <c r="AB6" s="86" t="s">
        <v>983</v>
      </c>
      <c r="AC6" s="86" t="s">
        <v>501</v>
      </c>
    </row>
    <row r="7" spans="2:29" ht="15.75" thickBot="1">
      <c r="B7" s="77" t="s">
        <v>483</v>
      </c>
      <c r="C7" s="77"/>
      <c r="D7" s="77"/>
      <c r="E7" s="77"/>
      <c r="F7" s="77"/>
      <c r="G7" s="77"/>
      <c r="H7" s="77" t="s">
        <v>558</v>
      </c>
      <c r="I7" s="77"/>
      <c r="J7" s="77"/>
      <c r="K7" s="77"/>
      <c r="L7" s="77" t="s">
        <v>560</v>
      </c>
      <c r="M7" s="77"/>
      <c r="N7" s="77" t="s">
        <v>975</v>
      </c>
      <c r="O7" s="77" t="s">
        <v>977</v>
      </c>
      <c r="P7" s="77" t="s">
        <v>980</v>
      </c>
      <c r="Q7" s="77" t="s">
        <v>559</v>
      </c>
      <c r="R7" s="77"/>
      <c r="S7" s="77" t="s">
        <v>560</v>
      </c>
      <c r="T7" s="52"/>
      <c r="V7" s="57" t="s">
        <v>483</v>
      </c>
      <c r="W7" s="57"/>
      <c r="X7" s="57"/>
      <c r="Y7" s="57"/>
      <c r="Z7" s="57"/>
      <c r="AA7" s="57"/>
      <c r="AB7" s="57"/>
      <c r="AC7" s="57"/>
    </row>
    <row r="8" spans="2:29" ht="15">
      <c r="B8" s="95" t="s">
        <v>1020</v>
      </c>
      <c r="C8" s="95" t="s">
        <v>1045</v>
      </c>
      <c r="D8" s="95" t="s">
        <v>561</v>
      </c>
      <c r="E8" s="95"/>
      <c r="F8" s="95" t="s">
        <v>535</v>
      </c>
      <c r="G8" s="95" t="s">
        <v>1064</v>
      </c>
      <c r="H8" s="95">
        <v>2022</v>
      </c>
      <c r="I8" s="95">
        <f>'41 Electric boiler, large'!D6</f>
        <v>5</v>
      </c>
      <c r="J8" s="96">
        <f>'41 Electric boiler, large'!E8</f>
        <v>0.99</v>
      </c>
      <c r="K8" s="96"/>
      <c r="L8" s="95">
        <f>'41 Electric boiler, large'!D12</f>
        <v>20</v>
      </c>
      <c r="M8" s="96">
        <f>1-'41 Electric boiler, large'!C10</f>
        <v>0.99</v>
      </c>
      <c r="N8" s="96">
        <f>'41 Electric boiler, large'!D27*1000</f>
        <v>70</v>
      </c>
      <c r="O8" s="96">
        <f>'41 Electric boiler, large'!D33/1000</f>
        <v>1.07</v>
      </c>
      <c r="P8" s="161">
        <f>('41 Electric boiler, large'!D30/1000)/Q8</f>
        <v>2.8538812785388126E-2</v>
      </c>
      <c r="Q8" s="100">
        <v>3.1536000000000002E-2</v>
      </c>
      <c r="R8" s="97"/>
      <c r="S8" s="98">
        <f>ROUNDUP('41 Electric boiler, large'!D13,0)</f>
        <v>1</v>
      </c>
      <c r="T8" s="52"/>
      <c r="V8" s="65" t="s">
        <v>984</v>
      </c>
      <c r="W8" s="65" t="str">
        <f t="shared" ref="W8:X10" si="0">B8</f>
        <v>DH_ELC_BLR_N1</v>
      </c>
      <c r="X8" s="65" t="str">
        <f t="shared" si="0"/>
        <v>Electric Boiler for District Heating</v>
      </c>
      <c r="Y8" s="65" t="s">
        <v>484</v>
      </c>
      <c r="Z8" s="65" t="s">
        <v>562</v>
      </c>
      <c r="AA8" s="65"/>
      <c r="AB8" s="65"/>
      <c r="AC8" s="65"/>
    </row>
    <row r="9" spans="2:29" ht="15">
      <c r="B9" s="88" t="s">
        <v>1021</v>
      </c>
      <c r="C9" s="88" t="s">
        <v>1044</v>
      </c>
      <c r="D9" s="88" t="s">
        <v>1011</v>
      </c>
      <c r="E9" s="88"/>
      <c r="F9" s="88" t="s">
        <v>535</v>
      </c>
      <c r="G9" s="88" t="s">
        <v>1064</v>
      </c>
      <c r="H9" s="88">
        <v>2022</v>
      </c>
      <c r="I9" s="88">
        <f>'44 Natural Gas DH Only'!G6</f>
        <v>0.5</v>
      </c>
      <c r="J9" s="58">
        <v>0.94</v>
      </c>
      <c r="K9" s="58"/>
      <c r="L9" s="88">
        <f>'44 Natural Gas DH Only'!D12</f>
        <v>25</v>
      </c>
      <c r="M9" s="58">
        <f>1-'44 Natural Gas DH Only'!D10</f>
        <v>0.99</v>
      </c>
      <c r="N9" s="58">
        <f>'44 Natural Gas DH Only'!D27*1000</f>
        <v>60</v>
      </c>
      <c r="O9" s="58">
        <f>'44 Natural Gas DH Only'!D33/1000</f>
        <v>1.95</v>
      </c>
      <c r="P9" s="162">
        <f>('44 Natural Gas DH Only'!D30/1000)/Q9</f>
        <v>3.4880771182141043E-2</v>
      </c>
      <c r="Q9" s="101">
        <v>3.1536000000000002E-2</v>
      </c>
      <c r="R9" s="90"/>
      <c r="S9" s="94">
        <v>1</v>
      </c>
      <c r="T9" s="52"/>
      <c r="V9" s="58" t="s">
        <v>984</v>
      </c>
      <c r="W9" s="58" t="str">
        <f t="shared" si="0"/>
        <v>DH_GAS_BLR_N1</v>
      </c>
      <c r="X9" s="58" t="str">
        <f t="shared" si="0"/>
        <v>Gas Boiler for District Heating</v>
      </c>
      <c r="Y9" s="58" t="s">
        <v>484</v>
      </c>
      <c r="Z9" s="58" t="s">
        <v>562</v>
      </c>
      <c r="AA9" s="58"/>
      <c r="AB9" s="58"/>
      <c r="AC9" s="58"/>
    </row>
    <row r="10" spans="2:29" ht="15">
      <c r="B10" s="59" t="s">
        <v>1019</v>
      </c>
      <c r="C10" s="59" t="s">
        <v>1013</v>
      </c>
      <c r="D10" s="59" t="s">
        <v>561</v>
      </c>
      <c r="E10" s="59"/>
      <c r="F10" s="59" t="s">
        <v>535</v>
      </c>
      <c r="G10" s="59" t="s">
        <v>1064</v>
      </c>
      <c r="H10" s="59">
        <v>2022</v>
      </c>
      <c r="I10" s="59">
        <f>'45.3.a Geoth. DH, 1200m, E (LT)'!C6</f>
        <v>10.93</v>
      </c>
      <c r="J10" s="62">
        <f>'45.3.a Geoth. DH, 1200m, E (LT)'!C7</f>
        <v>5.4809479999999997</v>
      </c>
      <c r="K10" s="60"/>
      <c r="L10" s="61">
        <f>'45.3.a Geoth. DH, 1200m, E (LT)'!C11</f>
        <v>25</v>
      </c>
      <c r="M10" s="62">
        <f>1-'45.3.a Geoth. DH, 1200m, E (LT)'!C9</f>
        <v>0.98</v>
      </c>
      <c r="N10" s="62">
        <f>'45.3.a Geoth. DH, 1200m, E (LT)'!C27*1000*1.15</f>
        <v>3104.9999999999995</v>
      </c>
      <c r="O10" s="62">
        <f>'45.3.a Geoth. DH, 1200m, E (LT)'!C34/1000</f>
        <v>23.2</v>
      </c>
      <c r="P10" s="163">
        <f>('45.3.a Geoth. DH, 1200m, E (LT)'!C31/1000)/Q10</f>
        <v>0.17313546423135462</v>
      </c>
      <c r="Q10" s="102">
        <v>3.1536000000000002E-2</v>
      </c>
      <c r="R10" s="63">
        <v>15</v>
      </c>
      <c r="S10" s="64">
        <f>ROUNDUP('45.3.a Geoth. DH, 1200m, E (LT)'!D13,0)</f>
        <v>5</v>
      </c>
      <c r="T10" s="52"/>
      <c r="V10" s="65" t="s">
        <v>984</v>
      </c>
      <c r="W10" s="65" t="str">
        <f t="shared" si="0"/>
        <v>DH_ELC_GEO1200_N1</v>
      </c>
      <c r="X10" s="65" t="str">
        <f t="shared" si="0"/>
        <v>Geothermal and electric HP 1200m</v>
      </c>
      <c r="Y10" s="65" t="s">
        <v>484</v>
      </c>
      <c r="Z10" s="65" t="s">
        <v>562</v>
      </c>
      <c r="AA10" s="65"/>
      <c r="AB10" s="65"/>
      <c r="AC10" s="65"/>
    </row>
    <row r="11" spans="2:29" ht="15">
      <c r="B11" s="91"/>
      <c r="C11" s="91"/>
      <c r="D11" s="91"/>
      <c r="E11" s="91" t="s">
        <v>1007</v>
      </c>
      <c r="F11" s="91"/>
      <c r="G11" s="91"/>
      <c r="H11" s="91"/>
      <c r="I11" s="91"/>
      <c r="J11" s="91"/>
      <c r="K11" s="92">
        <f>1-1/(J10)</f>
        <v>0.81754981072617361</v>
      </c>
      <c r="L11" s="91"/>
      <c r="M11" s="91"/>
      <c r="N11" s="92"/>
      <c r="O11" s="92"/>
      <c r="P11" s="103"/>
      <c r="Q11" s="103"/>
      <c r="R11" s="91"/>
      <c r="S11" s="91"/>
      <c r="T11" s="52"/>
      <c r="V11" s="58" t="s">
        <v>984</v>
      </c>
      <c r="W11" s="58" t="str">
        <f>B12</f>
        <v>DH_SOL_N1</v>
      </c>
      <c r="X11" s="58" t="str">
        <f>C12</f>
        <v>Solar District Heating</v>
      </c>
      <c r="Y11" s="58" t="s">
        <v>484</v>
      </c>
      <c r="Z11" s="58" t="s">
        <v>562</v>
      </c>
      <c r="AA11" s="58"/>
      <c r="AB11" s="58"/>
      <c r="AC11" s="58"/>
    </row>
    <row r="12" spans="2:29" ht="15">
      <c r="B12" s="66" t="s">
        <v>1017</v>
      </c>
      <c r="C12" s="66" t="s">
        <v>1009</v>
      </c>
      <c r="D12" s="66" t="s">
        <v>1010</v>
      </c>
      <c r="E12" s="66"/>
      <c r="F12" s="66" t="s">
        <v>535</v>
      </c>
      <c r="G12" s="88" t="s">
        <v>1064</v>
      </c>
      <c r="H12" s="89">
        <v>2022</v>
      </c>
      <c r="I12" s="66"/>
      <c r="J12" s="93">
        <f>'46 Solar District Heating'!D6</f>
        <v>0.45</v>
      </c>
      <c r="K12" s="66"/>
      <c r="L12" s="66">
        <f>'46 Solar District Heating'!D9</f>
        <v>30</v>
      </c>
      <c r="M12" s="67">
        <f>1-'46 Solar District Heating'!C8</f>
        <v>0.995</v>
      </c>
      <c r="N12" s="99">
        <f>'46 Solar District Heating'!D24*1000</f>
        <v>310</v>
      </c>
      <c r="O12" s="99">
        <f>'46 Solar District Heating'!D31/1000</f>
        <v>6.0810000000000003E-2</v>
      </c>
      <c r="P12" s="164">
        <f>('46 Solar District Heating'!D28/1000)/Q12</f>
        <v>6.6590563165905619E-3</v>
      </c>
      <c r="Q12" s="129">
        <v>3.1536000000000002E-2</v>
      </c>
      <c r="R12" s="130">
        <v>15</v>
      </c>
      <c r="S12" s="68">
        <v>1</v>
      </c>
      <c r="T12" s="52"/>
      <c r="V12" s="65" t="s">
        <v>984</v>
      </c>
      <c r="W12" s="65" t="str">
        <f>B13</f>
        <v>DH_AHP_GEO1200_N1</v>
      </c>
      <c r="X12" s="65" t="str">
        <f>C13</f>
        <v>Geothermal and absorption HP 1200m</v>
      </c>
      <c r="Y12" s="65" t="s">
        <v>484</v>
      </c>
      <c r="Z12" s="65" t="s">
        <v>562</v>
      </c>
      <c r="AA12" s="65"/>
      <c r="AB12" s="65"/>
      <c r="AC12" s="65"/>
    </row>
    <row r="13" spans="2:29" ht="15">
      <c r="B13" s="59" t="s">
        <v>1018</v>
      </c>
      <c r="C13" s="59" t="s">
        <v>1014</v>
      </c>
      <c r="D13" s="59" t="s">
        <v>1015</v>
      </c>
      <c r="E13" s="59"/>
      <c r="F13" s="59" t="s">
        <v>535</v>
      </c>
      <c r="G13" s="59" t="s">
        <v>1064</v>
      </c>
      <c r="H13" s="59">
        <v>2022</v>
      </c>
      <c r="I13" s="59">
        <f>'45.2.a Geothermal DH, 1200m, A'!C6</f>
        <v>22.66</v>
      </c>
      <c r="J13" s="62">
        <f>'45.2.a Geothermal DH, 1200m, A'!C7</f>
        <v>1.6513640000000001</v>
      </c>
      <c r="K13" s="60"/>
      <c r="L13" s="61">
        <f>'45.2.a Geothermal DH, 1200m, A'!C11</f>
        <v>25</v>
      </c>
      <c r="M13" s="62">
        <f>1-'45.2.a Geothermal DH, 1200m, A'!C9</f>
        <v>0.98</v>
      </c>
      <c r="N13" s="62">
        <f>'45.2.a Geothermal DH, 1200m, A'!C27*1000*1.15</f>
        <v>1449</v>
      </c>
      <c r="O13" s="62">
        <f>'45.2.a Geothermal DH, 1200m, A'!C34/1000</f>
        <v>11.1</v>
      </c>
      <c r="P13" s="163">
        <f>('45.2.a Geothermal DH, 1200m, A'!C31/1000)/Q13</f>
        <v>6.595636732623035E-2</v>
      </c>
      <c r="Q13" s="102">
        <v>3.1536000000000002E-2</v>
      </c>
      <c r="R13" s="63">
        <v>15</v>
      </c>
      <c r="S13" s="64">
        <v>5</v>
      </c>
      <c r="V13" s="58" t="s">
        <v>984</v>
      </c>
      <c r="W13" s="58" t="str">
        <f>B15</f>
        <v>DH_ASHP_ELC_N1</v>
      </c>
      <c r="X13" s="58" t="str">
        <f>C15</f>
        <v>Air Source Heat Pump</v>
      </c>
      <c r="Y13" s="58" t="s">
        <v>484</v>
      </c>
      <c r="Z13" s="58" t="s">
        <v>562</v>
      </c>
      <c r="AA13" s="58"/>
      <c r="AB13" s="58"/>
      <c r="AC13" s="58"/>
    </row>
    <row r="14" spans="2:29" ht="15">
      <c r="B14" s="91"/>
      <c r="C14" s="91"/>
      <c r="D14" s="91"/>
      <c r="E14" s="91" t="s">
        <v>1007</v>
      </c>
      <c r="F14" s="91"/>
      <c r="G14" s="91"/>
      <c r="H14" s="91"/>
      <c r="I14" s="91"/>
      <c r="J14" s="91"/>
      <c r="K14" s="92">
        <f>1-1/(J13)</f>
        <v>0.39443999021415022</v>
      </c>
      <c r="L14" s="91"/>
      <c r="M14" s="91"/>
      <c r="N14" s="92"/>
      <c r="O14" s="92"/>
      <c r="P14" s="103"/>
      <c r="Q14" s="103"/>
      <c r="R14" s="91"/>
      <c r="S14" s="91"/>
      <c r="T14" s="66"/>
      <c r="V14" s="65" t="s">
        <v>984</v>
      </c>
      <c r="W14" s="65" t="str">
        <f>B17</f>
        <v>DH_BIO_BLR_N1</v>
      </c>
      <c r="X14" s="65" t="str">
        <f>C17</f>
        <v>Biomass Boiler for District Heating</v>
      </c>
      <c r="Y14" s="65" t="s">
        <v>484</v>
      </c>
      <c r="Z14" s="65" t="s">
        <v>562</v>
      </c>
      <c r="AA14" s="65"/>
      <c r="AB14" s="65"/>
      <c r="AC14" s="65"/>
    </row>
    <row r="15" spans="2:29" ht="15">
      <c r="B15" s="104" t="s">
        <v>1016</v>
      </c>
      <c r="C15" s="104" t="s">
        <v>1012</v>
      </c>
      <c r="D15" s="104" t="s">
        <v>561</v>
      </c>
      <c r="E15" s="104"/>
      <c r="F15" s="104" t="s">
        <v>535</v>
      </c>
      <c r="G15" s="104" t="s">
        <v>1064</v>
      </c>
      <c r="H15" s="104">
        <v>2022</v>
      </c>
      <c r="I15" s="104">
        <f>'40 Comp. hp, airsource 10 MW'!C6</f>
        <v>10</v>
      </c>
      <c r="J15" s="104">
        <f>'40 Comp. hp, airsource 10 MW'!D8</f>
        <v>3.5</v>
      </c>
      <c r="K15" s="104"/>
      <c r="L15" s="104">
        <f>'40 Comp. hp, airsource 10 MW'!C12</f>
        <v>25</v>
      </c>
      <c r="M15" s="104">
        <f>1-'40 Comp. hp, airsource 10 MW'!C9</f>
        <v>0.99</v>
      </c>
      <c r="N15" s="160">
        <f>'40 Comp. hp, airsource 10 MW'!C28*1000</f>
        <v>860</v>
      </c>
      <c r="O15" s="160">
        <f>'40 Comp. hp, airsource 10 MW'!C35/1000</f>
        <v>2</v>
      </c>
      <c r="P15" s="165">
        <f>('40 Comp. hp, airsource 10 MW'!C32/1000)/Q15</f>
        <v>5.3589548452562148E-2</v>
      </c>
      <c r="Q15" s="165">
        <v>3.1536000000000002E-2</v>
      </c>
      <c r="R15" s="104"/>
      <c r="S15" s="104">
        <v>1</v>
      </c>
      <c r="T15" s="66"/>
      <c r="V15" s="58" t="s">
        <v>984</v>
      </c>
      <c r="W15" s="58" t="str">
        <f>B19</f>
        <v>DH_PWR_SURPLUS_HEAT</v>
      </c>
      <c r="X15" s="58" t="s">
        <v>1035</v>
      </c>
      <c r="Y15" s="58" t="s">
        <v>484</v>
      </c>
      <c r="Z15" s="58" t="s">
        <v>562</v>
      </c>
      <c r="AA15" s="58"/>
      <c r="AB15" s="58"/>
      <c r="AC15" s="58"/>
    </row>
    <row r="16" spans="2:29" ht="15">
      <c r="B16" s="105"/>
      <c r="C16" s="105"/>
      <c r="D16" s="105"/>
      <c r="E16" s="105" t="s">
        <v>1007</v>
      </c>
      <c r="F16" s="105"/>
      <c r="G16" s="105"/>
      <c r="H16" s="105"/>
      <c r="I16" s="105"/>
      <c r="J16" s="105"/>
      <c r="K16" s="106">
        <f>1-1/(J15)</f>
        <v>0.7142857142857143</v>
      </c>
      <c r="L16" s="105"/>
      <c r="M16" s="105"/>
      <c r="N16" s="106"/>
      <c r="O16" s="106"/>
      <c r="P16" s="166"/>
      <c r="Q16" s="166"/>
      <c r="R16" s="105"/>
      <c r="S16" s="105"/>
      <c r="T16" s="66"/>
      <c r="V16" s="65" t="s">
        <v>984</v>
      </c>
      <c r="W16" s="65" t="str">
        <f>B18</f>
        <v>DH_IND_SURPLUS_HEAT</v>
      </c>
      <c r="X16" s="65" t="s">
        <v>1034</v>
      </c>
      <c r="Y16" s="65" t="s">
        <v>484</v>
      </c>
      <c r="Z16" s="65" t="s">
        <v>562</v>
      </c>
      <c r="AA16" s="65"/>
      <c r="AB16" s="65"/>
      <c r="AC16" s="65"/>
    </row>
    <row r="17" spans="2:20" ht="15">
      <c r="B17" s="122" t="s">
        <v>1043</v>
      </c>
      <c r="C17" s="122" t="s">
        <v>1046</v>
      </c>
      <c r="D17" s="122" t="s">
        <v>1047</v>
      </c>
      <c r="E17" s="122"/>
      <c r="F17" s="122" t="s">
        <v>535</v>
      </c>
      <c r="G17" s="122" t="s">
        <v>1064</v>
      </c>
      <c r="H17" s="122">
        <v>2022</v>
      </c>
      <c r="I17" s="122">
        <f>'09a Wood Chips HOP, medium'!D6</f>
        <v>51.64</v>
      </c>
      <c r="J17" s="123">
        <v>0.98</v>
      </c>
      <c r="K17" s="124"/>
      <c r="L17" s="125">
        <f>'09a Wood Chips HOP, medium'!D12</f>
        <v>25</v>
      </c>
      <c r="M17" s="123">
        <f>1-'09a Wood Chips HOP, medium'!D10</f>
        <v>0.97</v>
      </c>
      <c r="N17" s="123">
        <f>'09a Wood Chips HOP, medium'!D28*1000</f>
        <v>490</v>
      </c>
      <c r="O17" s="123">
        <f>'09a Wood Chips HOP, medium'!D40/1000</f>
        <v>48.2</v>
      </c>
      <c r="P17" s="167">
        <f>('09a Wood Chips HOP, medium'!D39/1000)/Q17</f>
        <v>9.8300355149670213E-2</v>
      </c>
      <c r="Q17" s="126">
        <v>3.1536000000000002E-2</v>
      </c>
      <c r="R17" s="127"/>
      <c r="S17" s="128">
        <f>'09a Wood Chips HOP, medium'!D11</f>
        <v>2</v>
      </c>
      <c r="T17" s="66"/>
    </row>
    <row r="18" spans="2:20" ht="15">
      <c r="B18" s="105" t="s">
        <v>1036</v>
      </c>
      <c r="C18" s="132" t="str">
        <f>X16</f>
        <v>Industrial Surplus Heat</v>
      </c>
      <c r="D18" s="132"/>
      <c r="E18" s="132"/>
      <c r="F18" s="105" t="s">
        <v>535</v>
      </c>
      <c r="G18" s="105" t="s">
        <v>1064</v>
      </c>
      <c r="H18" s="105">
        <v>2022</v>
      </c>
      <c r="I18" s="132">
        <v>20</v>
      </c>
      <c r="J18" s="132">
        <v>1</v>
      </c>
      <c r="K18" s="132"/>
      <c r="L18" s="132"/>
      <c r="M18" s="132"/>
      <c r="N18" s="159">
        <f>'40 Comp. hp, excess heat 10 MW'!C28*1000</f>
        <v>670</v>
      </c>
      <c r="O18" s="159">
        <f>'40 Comp. hp, excess heat 10 MW'!C35/1000</f>
        <v>2</v>
      </c>
      <c r="P18" s="168">
        <f>('40 Comp. hp, excess heat 10 MW'!C32/1000)/Q18</f>
        <v>5.3589548452562148E-2</v>
      </c>
      <c r="Q18" s="165">
        <v>3.1536000000000002E-2</v>
      </c>
      <c r="R18" s="133">
        <f t="array" ref="R18">'Surplus Heat'!C6/1000</f>
        <v>10.257740372771327</v>
      </c>
      <c r="S18" s="132"/>
    </row>
    <row r="19" spans="2:20" ht="15">
      <c r="B19" s="122" t="s">
        <v>1037</v>
      </c>
      <c r="C19" s="122" t="str">
        <f>X15</f>
        <v>Power Generation Surplus Heat</v>
      </c>
      <c r="D19" s="122"/>
      <c r="E19" s="122"/>
      <c r="F19" s="122" t="s">
        <v>535</v>
      </c>
      <c r="G19" s="122" t="s">
        <v>1064</v>
      </c>
      <c r="H19" s="122">
        <v>2022</v>
      </c>
      <c r="I19" s="122">
        <v>50</v>
      </c>
      <c r="J19" s="123">
        <v>1</v>
      </c>
      <c r="K19" s="124"/>
      <c r="L19" s="125"/>
      <c r="M19" s="123"/>
      <c r="N19" s="123">
        <f>'40 Comp. hp, excess heat 10 MW'!C28*1000</f>
        <v>670</v>
      </c>
      <c r="O19" s="131">
        <f>'40 Comp. hp, excess heat 10 MW'!C35/1000</f>
        <v>2</v>
      </c>
      <c r="P19" s="167">
        <f>('40 Comp. hp, excess heat 10 MW'!C32/1000)/Q18</f>
        <v>5.3589548452562148E-2</v>
      </c>
      <c r="Q19" s="126">
        <v>3.1536000000000002E-2</v>
      </c>
      <c r="R19" s="127">
        <f t="array" ref="R19">'Surplus Heat'!C5/1000</f>
        <v>44.627692810925467</v>
      </c>
      <c r="S19" s="128"/>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172" t="s">
        <v>998</v>
      </c>
      <c r="C15" s="109" t="s">
        <v>966</v>
      </c>
      <c r="D15" s="109" t="s">
        <v>958</v>
      </c>
      <c r="E15" s="80">
        <v>188.45078282828283</v>
      </c>
      <c r="F15" s="80">
        <v>3865.5853757181821</v>
      </c>
      <c r="G15" s="112" t="s">
        <v>434</v>
      </c>
    </row>
    <row r="16" spans="2:30" ht="15">
      <c r="B16" s="173"/>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172" t="s">
        <v>992</v>
      </c>
      <c r="C19" s="109" t="s">
        <v>962</v>
      </c>
      <c r="D19" s="109" t="s">
        <v>958</v>
      </c>
      <c r="E19" s="136">
        <v>186.57015873015874</v>
      </c>
      <c r="F19" s="136">
        <v>3827.0091867428573</v>
      </c>
      <c r="G19" s="110" t="s">
        <v>446</v>
      </c>
    </row>
    <row r="20" spans="2:10" ht="16.5" customHeight="1">
      <c r="B20" s="173"/>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4"/>
  <sheetViews>
    <sheetView zoomScale="80" zoomScaleNormal="80" workbookViewId="0">
      <selection activeCell="A19" sqref="A19"/>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c r="A6" s="22"/>
      <c r="C6" s="22"/>
    </row>
    <row r="7" spans="1:63" ht="15">
      <c r="D7" s="174" t="s">
        <v>1063</v>
      </c>
      <c r="E7" s="174"/>
      <c r="AI7" s="174" t="s">
        <v>1062</v>
      </c>
      <c r="AJ7" s="174"/>
    </row>
    <row r="8" spans="1:63" ht="15">
      <c r="C8" s="146" t="s">
        <v>0</v>
      </c>
      <c r="D8" s="146" t="s">
        <v>476</v>
      </c>
      <c r="E8" s="146" t="s">
        <v>460</v>
      </c>
      <c r="F8" s="146" t="s">
        <v>433</v>
      </c>
      <c r="G8" s="146" t="s">
        <v>434</v>
      </c>
      <c r="H8" s="146" t="s">
        <v>435</v>
      </c>
      <c r="I8" s="146" t="s">
        <v>436</v>
      </c>
      <c r="J8" s="146" t="s">
        <v>437</v>
      </c>
      <c r="K8" s="146" t="s">
        <v>438</v>
      </c>
      <c r="L8" s="146" t="s">
        <v>439</v>
      </c>
      <c r="M8" s="146" t="s">
        <v>440</v>
      </c>
      <c r="N8" s="146" t="s">
        <v>441</v>
      </c>
      <c r="O8" s="146" t="s">
        <v>442</v>
      </c>
      <c r="P8" s="146" t="s">
        <v>443</v>
      </c>
      <c r="Q8" s="146" t="s">
        <v>444</v>
      </c>
      <c r="R8" s="146" t="s">
        <v>445</v>
      </c>
      <c r="S8" s="146" t="s">
        <v>446</v>
      </c>
      <c r="T8" s="146" t="s">
        <v>447</v>
      </c>
      <c r="U8" s="146" t="s">
        <v>448</v>
      </c>
      <c r="V8" s="146" t="s">
        <v>449</v>
      </c>
      <c r="W8" s="146" t="s">
        <v>450</v>
      </c>
      <c r="X8" s="146" t="s">
        <v>451</v>
      </c>
      <c r="Y8" s="146" t="s">
        <v>452</v>
      </c>
      <c r="Z8" s="146" t="s">
        <v>453</v>
      </c>
      <c r="AA8" s="146" t="s">
        <v>454</v>
      </c>
      <c r="AB8" s="146" t="s">
        <v>455</v>
      </c>
      <c r="AC8" s="146" t="s">
        <v>456</v>
      </c>
      <c r="AD8" s="146" t="s">
        <v>457</v>
      </c>
      <c r="AE8" s="146" t="s">
        <v>458</v>
      </c>
      <c r="AF8" s="146" t="s">
        <v>463</v>
      </c>
      <c r="AH8" s="146" t="s">
        <v>0</v>
      </c>
      <c r="AI8" s="146" t="s">
        <v>476</v>
      </c>
      <c r="AJ8" s="146" t="s">
        <v>460</v>
      </c>
      <c r="AK8" s="146" t="s">
        <v>433</v>
      </c>
      <c r="AL8" s="146" t="s">
        <v>434</v>
      </c>
      <c r="AM8" s="146" t="s">
        <v>435</v>
      </c>
      <c r="AN8" s="146" t="s">
        <v>436</v>
      </c>
      <c r="AO8" s="146" t="s">
        <v>437</v>
      </c>
      <c r="AP8" s="146" t="s">
        <v>438</v>
      </c>
      <c r="AQ8" s="146" t="s">
        <v>439</v>
      </c>
      <c r="AR8" s="146" t="s">
        <v>440</v>
      </c>
      <c r="AS8" s="146" t="s">
        <v>441</v>
      </c>
      <c r="AT8" s="146" t="s">
        <v>442</v>
      </c>
      <c r="AU8" s="146" t="s">
        <v>443</v>
      </c>
      <c r="AV8" s="146" t="s">
        <v>444</v>
      </c>
      <c r="AW8" s="146" t="s">
        <v>445</v>
      </c>
      <c r="AX8" s="146" t="s">
        <v>446</v>
      </c>
      <c r="AY8" s="146" t="s">
        <v>447</v>
      </c>
      <c r="AZ8" s="146" t="s">
        <v>448</v>
      </c>
      <c r="BA8" s="146" t="s">
        <v>449</v>
      </c>
      <c r="BB8" s="146" t="s">
        <v>450</v>
      </c>
      <c r="BC8" s="146" t="s">
        <v>451</v>
      </c>
      <c r="BD8" s="146" t="s">
        <v>452</v>
      </c>
      <c r="BE8" s="146" t="s">
        <v>453</v>
      </c>
      <c r="BF8" s="146" t="s">
        <v>454</v>
      </c>
      <c r="BG8" s="146" t="s">
        <v>455</v>
      </c>
      <c r="BH8" s="146" t="s">
        <v>456</v>
      </c>
      <c r="BI8" s="146" t="s">
        <v>457</v>
      </c>
      <c r="BJ8" s="146" t="s">
        <v>458</v>
      </c>
      <c r="BK8" s="146" t="s">
        <v>463</v>
      </c>
    </row>
    <row r="9" spans="1:63">
      <c r="A9" s="22"/>
      <c r="C9" s="142" t="s">
        <v>465</v>
      </c>
      <c r="D9" s="142" t="s">
        <v>1052</v>
      </c>
      <c r="E9" s="147">
        <v>0.61361805337652753</v>
      </c>
      <c r="F9" s="143">
        <v>0.6945736434108527</v>
      </c>
      <c r="G9" s="143">
        <v>0.57412331029078389</v>
      </c>
      <c r="H9" s="143">
        <v>0.73369239976062239</v>
      </c>
      <c r="I9" s="143">
        <v>0.76045197740112991</v>
      </c>
      <c r="J9" s="143">
        <v>0.59503105590062111</v>
      </c>
      <c r="K9" s="143">
        <v>0.88073394495412849</v>
      </c>
      <c r="L9" s="143">
        <v>0.81102056655025223</v>
      </c>
      <c r="M9" s="143">
        <v>0.6209535020600353</v>
      </c>
      <c r="N9" s="143">
        <v>0.77865612648221338</v>
      </c>
      <c r="O9" s="143">
        <v>0.47006369426751593</v>
      </c>
      <c r="P9" s="143">
        <v>0.73553719008264462</v>
      </c>
      <c r="Q9" s="143">
        <v>0.7128607053794086</v>
      </c>
      <c r="R9" s="143">
        <v>0.74453941120607792</v>
      </c>
      <c r="S9" s="143">
        <v>0.6833764553686934</v>
      </c>
      <c r="T9" s="143">
        <v>0.64555984555984558</v>
      </c>
      <c r="U9" s="143">
        <v>0.59628957451099007</v>
      </c>
      <c r="V9" s="143">
        <v>0.77071823204419887</v>
      </c>
      <c r="W9" s="143">
        <v>0.6481279534714649</v>
      </c>
      <c r="X9" s="143">
        <v>0.56522659889877169</v>
      </c>
      <c r="Y9" s="143">
        <v>0.74045801526717558</v>
      </c>
      <c r="Z9" s="143">
        <v>0.7182795698924731</v>
      </c>
      <c r="AA9" s="143">
        <v>0.810126582278481</v>
      </c>
      <c r="AB9" s="143">
        <v>0.67241379310344829</v>
      </c>
      <c r="AC9" s="143">
        <v>0.77777777777777779</v>
      </c>
      <c r="AD9" s="143">
        <v>0.54545454545454541</v>
      </c>
      <c r="AE9" s="143">
        <v>0.85989010989010994</v>
      </c>
      <c r="AF9" s="143">
        <f>E9</f>
        <v>0.61361805337652753</v>
      </c>
      <c r="AH9" s="142" t="s">
        <v>465</v>
      </c>
      <c r="AI9" s="142" t="s">
        <v>1052</v>
      </c>
      <c r="AJ9" s="147">
        <v>5</v>
      </c>
      <c r="AK9" s="147">
        <v>5</v>
      </c>
      <c r="AL9" s="147">
        <v>5</v>
      </c>
      <c r="AM9" s="147">
        <v>5</v>
      </c>
      <c r="AN9" s="147">
        <v>5</v>
      </c>
      <c r="AO9" s="147">
        <v>5</v>
      </c>
      <c r="AP9" s="147">
        <v>5</v>
      </c>
      <c r="AQ9" s="147">
        <v>5</v>
      </c>
      <c r="AR9" s="147">
        <v>5</v>
      </c>
      <c r="AS9" s="147">
        <v>5</v>
      </c>
      <c r="AT9" s="147">
        <v>5</v>
      </c>
      <c r="AU9" s="147">
        <v>5</v>
      </c>
      <c r="AV9" s="147">
        <v>5</v>
      </c>
      <c r="AW9" s="147">
        <v>5</v>
      </c>
      <c r="AX9" s="147">
        <v>5</v>
      </c>
      <c r="AY9" s="147">
        <v>5</v>
      </c>
      <c r="AZ9" s="147">
        <v>5</v>
      </c>
      <c r="BA9" s="147">
        <v>5</v>
      </c>
      <c r="BB9" s="147">
        <v>5</v>
      </c>
      <c r="BC9" s="147">
        <v>5</v>
      </c>
      <c r="BD9" s="147">
        <v>5</v>
      </c>
      <c r="BE9" s="147">
        <v>5</v>
      </c>
      <c r="BF9" s="147">
        <v>5</v>
      </c>
      <c r="BG9" s="147">
        <v>5</v>
      </c>
      <c r="BH9" s="147">
        <v>5</v>
      </c>
      <c r="BI9" s="147">
        <v>5</v>
      </c>
      <c r="BJ9" s="147">
        <v>5</v>
      </c>
      <c r="BK9" s="147">
        <v>5</v>
      </c>
    </row>
    <row r="10" spans="1:63">
      <c r="C10" s="144"/>
      <c r="D10" s="1" t="s">
        <v>1053</v>
      </c>
      <c r="E10" s="145">
        <v>5.1434483577431585E-2</v>
      </c>
      <c r="F10" s="145">
        <v>7.441860465116279E-2</v>
      </c>
      <c r="G10" s="145">
        <v>3.793624583694831E-2</v>
      </c>
      <c r="H10" s="145">
        <v>0.10083782166367444</v>
      </c>
      <c r="I10" s="145">
        <v>8.0225988700564965E-2</v>
      </c>
      <c r="J10" s="145">
        <v>0.1515527950310559</v>
      </c>
      <c r="K10" s="145">
        <v>5.0458715596330278E-2</v>
      </c>
      <c r="L10" s="145">
        <v>6.3639891346526964E-2</v>
      </c>
      <c r="M10" s="145">
        <v>0.12007062978222484</v>
      </c>
      <c r="N10" s="145">
        <v>3.9525691699604744E-2</v>
      </c>
      <c r="O10" s="145">
        <v>3.949044585987261E-2</v>
      </c>
      <c r="P10" s="145">
        <v>9.9173553719008267E-2</v>
      </c>
      <c r="Q10" s="145">
        <v>9.9038118988243676E-2</v>
      </c>
      <c r="R10" s="145">
        <v>7.7872744539411204E-2</v>
      </c>
      <c r="S10" s="145">
        <v>6.241914618369987E-2</v>
      </c>
      <c r="T10" s="145">
        <v>8.4169884169884177E-2</v>
      </c>
      <c r="U10" s="145">
        <v>4.0532365396249243E-2</v>
      </c>
      <c r="V10" s="145">
        <v>7.18232044198895E-2</v>
      </c>
      <c r="W10" s="145">
        <v>6.5067248273355138E-2</v>
      </c>
      <c r="X10" s="145">
        <v>7.4332909783989834E-2</v>
      </c>
      <c r="Y10" s="145">
        <v>8.3969465648854963E-2</v>
      </c>
      <c r="Z10" s="145">
        <v>6.4516129032258063E-2</v>
      </c>
      <c r="AA10" s="145">
        <v>2.5316455696202531E-2</v>
      </c>
      <c r="AB10" s="145">
        <v>3.5919540229885055E-2</v>
      </c>
      <c r="AC10" s="145">
        <v>6.3492063492063489E-2</v>
      </c>
      <c r="AD10" s="145">
        <v>7.0381231671554259E-2</v>
      </c>
      <c r="AE10" s="145">
        <v>6.5934065934065936E-2</v>
      </c>
      <c r="AF10" s="26">
        <f>E10</f>
        <v>5.1434483577431585E-2</v>
      </c>
      <c r="AH10" s="144"/>
      <c r="AI10" s="1" t="s">
        <v>1053</v>
      </c>
      <c r="AJ10" s="145">
        <v>5</v>
      </c>
      <c r="AK10" s="145">
        <v>5</v>
      </c>
      <c r="AL10" s="145">
        <v>5</v>
      </c>
      <c r="AM10" s="145">
        <v>5</v>
      </c>
      <c r="AN10" s="145">
        <v>5</v>
      </c>
      <c r="AO10" s="145">
        <v>5</v>
      </c>
      <c r="AP10" s="145">
        <v>5</v>
      </c>
      <c r="AQ10" s="145">
        <v>5</v>
      </c>
      <c r="AR10" s="145">
        <v>5</v>
      </c>
      <c r="AS10" s="145">
        <v>5</v>
      </c>
      <c r="AT10" s="145">
        <v>5</v>
      </c>
      <c r="AU10" s="145">
        <v>5</v>
      </c>
      <c r="AV10" s="145">
        <v>5</v>
      </c>
      <c r="AW10" s="145">
        <v>5</v>
      </c>
      <c r="AX10" s="145">
        <v>5</v>
      </c>
      <c r="AY10" s="145">
        <v>5</v>
      </c>
      <c r="AZ10" s="145">
        <v>5</v>
      </c>
      <c r="BA10" s="145">
        <v>5</v>
      </c>
      <c r="BB10" s="145">
        <v>5</v>
      </c>
      <c r="BC10" s="145">
        <v>5</v>
      </c>
      <c r="BD10" s="145">
        <v>5</v>
      </c>
      <c r="BE10" s="145">
        <v>5</v>
      </c>
      <c r="BF10" s="145">
        <v>5</v>
      </c>
      <c r="BG10" s="145">
        <v>5</v>
      </c>
      <c r="BH10" s="145">
        <v>5</v>
      </c>
      <c r="BI10" s="145">
        <v>5</v>
      </c>
      <c r="BJ10" s="145">
        <v>5</v>
      </c>
      <c r="BK10" s="145">
        <v>5</v>
      </c>
    </row>
    <row r="11" spans="1:63">
      <c r="C11" s="148"/>
      <c r="D11" s="139" t="s">
        <v>1054</v>
      </c>
      <c r="E11" s="140">
        <f>1-(E9+E10)</f>
        <v>0.33494746304604084</v>
      </c>
      <c r="F11" s="140">
        <f t="shared" ref="F11:AE11" si="0">1-(F9+F10)</f>
        <v>0.23100775193798451</v>
      </c>
      <c r="G11" s="140">
        <f t="shared" si="0"/>
        <v>0.38794044387226778</v>
      </c>
      <c r="H11" s="140">
        <f t="shared" si="0"/>
        <v>0.16546977857570311</v>
      </c>
      <c r="I11" s="140">
        <f t="shared" si="0"/>
        <v>0.15932203389830513</v>
      </c>
      <c r="J11" s="140">
        <f t="shared" si="0"/>
        <v>0.25341614906832299</v>
      </c>
      <c r="K11" s="140">
        <f t="shared" si="0"/>
        <v>6.8807339449541205E-2</v>
      </c>
      <c r="L11" s="140">
        <f t="shared" si="0"/>
        <v>0.12533954210322085</v>
      </c>
      <c r="M11" s="140">
        <f t="shared" si="0"/>
        <v>0.25897586815773987</v>
      </c>
      <c r="N11" s="140">
        <f t="shared" si="0"/>
        <v>0.18181818181818188</v>
      </c>
      <c r="O11" s="140">
        <f t="shared" si="0"/>
        <v>0.49044585987261147</v>
      </c>
      <c r="P11" s="140">
        <f t="shared" si="0"/>
        <v>0.16528925619834711</v>
      </c>
      <c r="Q11" s="140">
        <f t="shared" si="0"/>
        <v>0.18810117563234774</v>
      </c>
      <c r="R11" s="140">
        <f t="shared" si="0"/>
        <v>0.17758784425451091</v>
      </c>
      <c r="S11" s="140">
        <f t="shared" si="0"/>
        <v>0.25420439844760678</v>
      </c>
      <c r="T11" s="140">
        <f t="shared" si="0"/>
        <v>0.27027027027027029</v>
      </c>
      <c r="U11" s="140">
        <f t="shared" si="0"/>
        <v>0.36317806009276066</v>
      </c>
      <c r="V11" s="140">
        <f t="shared" si="0"/>
        <v>0.15745856353591159</v>
      </c>
      <c r="W11" s="140">
        <f t="shared" si="0"/>
        <v>0.28680479825518002</v>
      </c>
      <c r="X11" s="140">
        <f t="shared" si="0"/>
        <v>0.36044049131723843</v>
      </c>
      <c r="Y11" s="140">
        <f t="shared" si="0"/>
        <v>0.17557251908396942</v>
      </c>
      <c r="Z11" s="140">
        <f t="shared" si="0"/>
        <v>0.21720430107526889</v>
      </c>
      <c r="AA11" s="140">
        <f t="shared" si="0"/>
        <v>0.16455696202531644</v>
      </c>
      <c r="AB11" s="140">
        <f t="shared" si="0"/>
        <v>0.29166666666666663</v>
      </c>
      <c r="AC11" s="140">
        <f t="shared" si="0"/>
        <v>0.15873015873015872</v>
      </c>
      <c r="AD11" s="140">
        <f t="shared" si="0"/>
        <v>0.38416422287390029</v>
      </c>
      <c r="AE11" s="140">
        <f t="shared" si="0"/>
        <v>7.4175824175824134E-2</v>
      </c>
      <c r="AF11" s="141">
        <f>E11</f>
        <v>0.33494746304604084</v>
      </c>
      <c r="AH11" s="148"/>
      <c r="AI11" s="139" t="s">
        <v>1054</v>
      </c>
      <c r="AJ11" s="140">
        <v>5</v>
      </c>
      <c r="AK11" s="140">
        <v>5</v>
      </c>
      <c r="AL11" s="140">
        <v>5</v>
      </c>
      <c r="AM11" s="140">
        <v>5</v>
      </c>
      <c r="AN11" s="140">
        <v>5</v>
      </c>
      <c r="AO11" s="140">
        <v>5</v>
      </c>
      <c r="AP11" s="140">
        <v>5</v>
      </c>
      <c r="AQ11" s="140">
        <v>5</v>
      </c>
      <c r="AR11" s="140">
        <v>5</v>
      </c>
      <c r="AS11" s="140">
        <v>5</v>
      </c>
      <c r="AT11" s="140">
        <v>5</v>
      </c>
      <c r="AU11" s="140">
        <v>5</v>
      </c>
      <c r="AV11" s="140">
        <v>5</v>
      </c>
      <c r="AW11" s="140">
        <v>5</v>
      </c>
      <c r="AX11" s="140">
        <v>5</v>
      </c>
      <c r="AY11" s="140">
        <v>5</v>
      </c>
      <c r="AZ11" s="140">
        <v>5</v>
      </c>
      <c r="BA11" s="140">
        <v>5</v>
      </c>
      <c r="BB11" s="140">
        <v>5</v>
      </c>
      <c r="BC11" s="140">
        <v>5</v>
      </c>
      <c r="BD11" s="140">
        <v>5</v>
      </c>
      <c r="BE11" s="140">
        <v>5</v>
      </c>
      <c r="BF11" s="140">
        <v>5</v>
      </c>
      <c r="BG11" s="140">
        <v>5</v>
      </c>
      <c r="BH11" s="140">
        <v>5</v>
      </c>
      <c r="BI11" s="140">
        <v>5</v>
      </c>
      <c r="BJ11" s="140">
        <v>5</v>
      </c>
      <c r="BK11" s="140">
        <v>5</v>
      </c>
    </row>
    <row r="12" spans="1:63">
      <c r="C12" s="144" t="s">
        <v>466</v>
      </c>
      <c r="D12" s="144" t="s">
        <v>1052</v>
      </c>
      <c r="E12" s="26">
        <v>0.61361805337652753</v>
      </c>
      <c r="F12" s="26">
        <v>0.6945736434108527</v>
      </c>
      <c r="G12" s="26">
        <v>0.57412331029078389</v>
      </c>
      <c r="H12" s="26">
        <v>0.73369239976062239</v>
      </c>
      <c r="I12" s="26">
        <v>0.76045197740112991</v>
      </c>
      <c r="J12" s="26">
        <v>0.59503105590062111</v>
      </c>
      <c r="K12" s="26">
        <v>0.88073394495412849</v>
      </c>
      <c r="L12" s="26">
        <v>0.81102056655025223</v>
      </c>
      <c r="M12" s="26">
        <v>0.6209535020600353</v>
      </c>
      <c r="N12" s="26">
        <v>0.77865612648221338</v>
      </c>
      <c r="O12" s="26">
        <v>0.47006369426751593</v>
      </c>
      <c r="P12" s="26">
        <v>0.73553719008264462</v>
      </c>
      <c r="Q12" s="26">
        <v>0.7128607053794086</v>
      </c>
      <c r="R12" s="26">
        <v>0.74453941120607792</v>
      </c>
      <c r="S12" s="26">
        <v>0.6833764553686934</v>
      </c>
      <c r="T12" s="26">
        <v>0.64555984555984558</v>
      </c>
      <c r="U12" s="26">
        <v>0.59628957451099007</v>
      </c>
      <c r="V12" s="26">
        <v>0.77071823204419887</v>
      </c>
      <c r="W12" s="26">
        <v>0.6481279534714649</v>
      </c>
      <c r="X12" s="26">
        <v>0.56522659889877169</v>
      </c>
      <c r="Y12" s="26">
        <v>0.74045801526717558</v>
      </c>
      <c r="Z12" s="26">
        <v>0.7182795698924731</v>
      </c>
      <c r="AA12" s="26">
        <v>0.810126582278481</v>
      </c>
      <c r="AB12" s="26">
        <v>0.67241379310344829</v>
      </c>
      <c r="AC12" s="26">
        <v>0.77777777777777779</v>
      </c>
      <c r="AD12" s="26">
        <v>0.54545454545454541</v>
      </c>
      <c r="AE12" s="26">
        <v>0.85989010989010994</v>
      </c>
      <c r="AF12" s="26">
        <f t="shared" ref="AF12:AF20" si="1">E12</f>
        <v>0.61361805337652753</v>
      </c>
      <c r="AH12" s="144" t="s">
        <v>466</v>
      </c>
      <c r="AI12" s="144"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 t="shared" si="1"/>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4"/>
      <c r="D14" s="1" t="s">
        <v>1054</v>
      </c>
      <c r="E14" s="145">
        <f>1-(E12+E13)</f>
        <v>0.33494746304604084</v>
      </c>
      <c r="F14" s="145">
        <f t="shared" ref="F14:AE14" si="2">1-(F12+F13)</f>
        <v>0.23100775193798451</v>
      </c>
      <c r="G14" s="145">
        <f t="shared" si="2"/>
        <v>0.38794044387226778</v>
      </c>
      <c r="H14" s="145">
        <f t="shared" si="2"/>
        <v>0.16546977857570311</v>
      </c>
      <c r="I14" s="145">
        <f t="shared" si="2"/>
        <v>0.15932203389830513</v>
      </c>
      <c r="J14" s="145">
        <f t="shared" si="2"/>
        <v>0.25341614906832299</v>
      </c>
      <c r="K14" s="145">
        <f t="shared" si="2"/>
        <v>6.8807339449541205E-2</v>
      </c>
      <c r="L14" s="145">
        <f t="shared" si="2"/>
        <v>0.12533954210322085</v>
      </c>
      <c r="M14" s="145">
        <f t="shared" si="2"/>
        <v>0.25897586815773987</v>
      </c>
      <c r="N14" s="145">
        <f t="shared" si="2"/>
        <v>0.18181818181818188</v>
      </c>
      <c r="O14" s="145">
        <f t="shared" si="2"/>
        <v>0.49044585987261147</v>
      </c>
      <c r="P14" s="145">
        <f t="shared" si="2"/>
        <v>0.16528925619834711</v>
      </c>
      <c r="Q14" s="145">
        <f t="shared" si="2"/>
        <v>0.18810117563234774</v>
      </c>
      <c r="R14" s="145">
        <f t="shared" si="2"/>
        <v>0.17758784425451091</v>
      </c>
      <c r="S14" s="145">
        <f t="shared" si="2"/>
        <v>0.25420439844760678</v>
      </c>
      <c r="T14" s="145">
        <f t="shared" si="2"/>
        <v>0.27027027027027029</v>
      </c>
      <c r="U14" s="145">
        <f t="shared" si="2"/>
        <v>0.36317806009276066</v>
      </c>
      <c r="V14" s="145">
        <f t="shared" si="2"/>
        <v>0.15745856353591159</v>
      </c>
      <c r="W14" s="145">
        <f t="shared" si="2"/>
        <v>0.28680479825518002</v>
      </c>
      <c r="X14" s="145">
        <f t="shared" si="2"/>
        <v>0.36044049131723843</v>
      </c>
      <c r="Y14" s="145">
        <f t="shared" si="2"/>
        <v>0.17557251908396942</v>
      </c>
      <c r="Z14" s="145">
        <f t="shared" si="2"/>
        <v>0.21720430107526889</v>
      </c>
      <c r="AA14" s="145">
        <f t="shared" si="2"/>
        <v>0.16455696202531644</v>
      </c>
      <c r="AB14" s="145">
        <f t="shared" si="2"/>
        <v>0.29166666666666663</v>
      </c>
      <c r="AC14" s="145">
        <f t="shared" si="2"/>
        <v>0.15873015873015872</v>
      </c>
      <c r="AD14" s="145">
        <f t="shared" si="2"/>
        <v>0.38416422287390029</v>
      </c>
      <c r="AE14" s="145">
        <f t="shared" si="2"/>
        <v>7.4175824175824134E-2</v>
      </c>
      <c r="AF14" s="26">
        <f t="shared" si="1"/>
        <v>0.33494746304604084</v>
      </c>
      <c r="AH14" s="144"/>
      <c r="AI14" s="1"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2" t="s">
        <v>467</v>
      </c>
      <c r="D15" s="142" t="s">
        <v>1052</v>
      </c>
      <c r="E15" s="143">
        <v>0.67681169552484599</v>
      </c>
      <c r="F15" s="143">
        <v>0.72127417519908987</v>
      </c>
      <c r="G15" s="143">
        <v>0.68827452667814115</v>
      </c>
      <c r="H15" s="143">
        <v>0.65054744525547448</v>
      </c>
      <c r="I15" s="143">
        <v>0.69774011299435024</v>
      </c>
      <c r="J15" s="143">
        <v>0.69097399286078531</v>
      </c>
      <c r="K15" s="143">
        <v>0.64042303172737958</v>
      </c>
      <c r="L15" s="143">
        <v>0.70898229144442071</v>
      </c>
      <c r="M15" s="143">
        <v>0.65239628717560139</v>
      </c>
      <c r="N15" s="143">
        <v>0.71935235158057054</v>
      </c>
      <c r="O15" s="143">
        <v>0.64579256360078274</v>
      </c>
      <c r="P15" s="143">
        <v>0.66745442268737343</v>
      </c>
      <c r="Q15" s="143">
        <v>0.64216928535225548</v>
      </c>
      <c r="R15" s="143">
        <v>0.59632294164668265</v>
      </c>
      <c r="S15" s="143">
        <v>0.68252823840422971</v>
      </c>
      <c r="T15" s="143">
        <v>0.63496341932999611</v>
      </c>
      <c r="U15" s="143">
        <v>0.73918039065492147</v>
      </c>
      <c r="V15" s="143">
        <v>0.77610138805069406</v>
      </c>
      <c r="W15" s="143">
        <v>0.69228627123363962</v>
      </c>
      <c r="X15" s="143">
        <v>0.5828374569370498</v>
      </c>
      <c r="Y15" s="143">
        <v>0.60474308300395252</v>
      </c>
      <c r="Z15" s="143">
        <v>0.64798206278026904</v>
      </c>
      <c r="AA15" s="143">
        <v>0.66276803118908378</v>
      </c>
      <c r="AB15" s="143">
        <v>0.61085450346420322</v>
      </c>
      <c r="AC15" s="143">
        <v>0.68844221105527637</v>
      </c>
      <c r="AD15" s="143">
        <v>0.6504592112371691</v>
      </c>
      <c r="AE15" s="143">
        <v>0.75409836065573765</v>
      </c>
      <c r="AF15" s="143">
        <f t="shared" si="1"/>
        <v>0.67681169552484599</v>
      </c>
      <c r="AH15" s="142" t="s">
        <v>467</v>
      </c>
      <c r="AI15" s="142"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26">
        <v>0.16871353887503593</v>
      </c>
      <c r="F16" s="26">
        <v>0.14050056882821388</v>
      </c>
      <c r="G16" s="26">
        <v>0.12740963855421686</v>
      </c>
      <c r="H16" s="26">
        <v>0.2127433090024331</v>
      </c>
      <c r="I16" s="26">
        <v>0.17231638418079095</v>
      </c>
      <c r="J16" s="26">
        <v>0.25650178480367158</v>
      </c>
      <c r="K16" s="26">
        <v>0.17156286721504113</v>
      </c>
      <c r="L16" s="26">
        <v>0.16129720503520376</v>
      </c>
      <c r="M16" s="26">
        <v>0.2263686304224285</v>
      </c>
      <c r="N16" s="26">
        <v>0.17887432536622977</v>
      </c>
      <c r="O16" s="26">
        <v>0.15068493150684931</v>
      </c>
      <c r="P16" s="26">
        <v>0.19209993247805537</v>
      </c>
      <c r="Q16" s="26">
        <v>0.26583882412569693</v>
      </c>
      <c r="R16" s="26">
        <v>0.2246203037569944</v>
      </c>
      <c r="S16" s="26">
        <v>0.19334294640711366</v>
      </c>
      <c r="T16" s="26">
        <v>0.18867924528301888</v>
      </c>
      <c r="U16" s="26">
        <v>0.14687859057832248</v>
      </c>
      <c r="V16" s="26">
        <v>0.14393482196741098</v>
      </c>
      <c r="W16" s="26">
        <v>0.19353940406571984</v>
      </c>
      <c r="X16" s="26">
        <v>0.21782023175696838</v>
      </c>
      <c r="Y16" s="26">
        <v>0.30039525691699603</v>
      </c>
      <c r="Z16" s="26">
        <v>0.184304932735426</v>
      </c>
      <c r="AA16" s="26">
        <v>0.1189083820662768</v>
      </c>
      <c r="AB16" s="26">
        <v>0.15242494226327943</v>
      </c>
      <c r="AC16" s="26">
        <v>0.12763819095477386</v>
      </c>
      <c r="AD16" s="26">
        <v>0.20583468395461912</v>
      </c>
      <c r="AE16" s="26">
        <v>7.0257611241217793E-2</v>
      </c>
      <c r="AF16" s="26">
        <f t="shared" si="1"/>
        <v>0.16871353887503593</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1:63">
      <c r="C17" s="148"/>
      <c r="D17" s="139" t="s">
        <v>1054</v>
      </c>
      <c r="E17" s="141">
        <f>1-(E15+E16)</f>
        <v>0.15447476560011808</v>
      </c>
      <c r="F17" s="141">
        <f t="shared" ref="F17:AE17" si="3">1-(F15+F16)</f>
        <v>0.13822525597269619</v>
      </c>
      <c r="G17" s="141">
        <f t="shared" si="3"/>
        <v>0.18431583476764202</v>
      </c>
      <c r="H17" s="141">
        <f t="shared" si="3"/>
        <v>0.13670924574209242</v>
      </c>
      <c r="I17" s="141">
        <f t="shared" si="3"/>
        <v>0.12994350282485878</v>
      </c>
      <c r="J17" s="141">
        <f t="shared" si="3"/>
        <v>5.2524222335543103E-2</v>
      </c>
      <c r="K17" s="141">
        <f t="shared" si="3"/>
        <v>0.18801410105757932</v>
      </c>
      <c r="L17" s="141">
        <f t="shared" si="3"/>
        <v>0.12972050352037556</v>
      </c>
      <c r="M17" s="141">
        <f t="shared" si="3"/>
        <v>0.12123508240197012</v>
      </c>
      <c r="N17" s="141">
        <f t="shared" si="3"/>
        <v>0.10177332305319964</v>
      </c>
      <c r="O17" s="141">
        <f t="shared" si="3"/>
        <v>0.20352250489236789</v>
      </c>
      <c r="P17" s="141">
        <f t="shared" si="3"/>
        <v>0.14044564483457123</v>
      </c>
      <c r="Q17" s="141">
        <f t="shared" si="3"/>
        <v>9.1991890522047592E-2</v>
      </c>
      <c r="R17" s="141">
        <f t="shared" si="3"/>
        <v>0.17905675459632298</v>
      </c>
      <c r="S17" s="141">
        <f t="shared" si="3"/>
        <v>0.12412881518865659</v>
      </c>
      <c r="T17" s="141">
        <f t="shared" si="3"/>
        <v>0.17635733538698495</v>
      </c>
      <c r="U17" s="141">
        <f t="shared" si="3"/>
        <v>0.113941018766756</v>
      </c>
      <c r="V17" s="141">
        <f t="shared" si="3"/>
        <v>7.9963789981895017E-2</v>
      </c>
      <c r="W17" s="141">
        <f t="shared" si="3"/>
        <v>0.11417432470064059</v>
      </c>
      <c r="X17" s="141">
        <f t="shared" si="3"/>
        <v>0.19934231130598179</v>
      </c>
      <c r="Y17" s="141">
        <f t="shared" si="3"/>
        <v>9.4861660079051502E-2</v>
      </c>
      <c r="Z17" s="141">
        <f t="shared" si="3"/>
        <v>0.16771300448430493</v>
      </c>
      <c r="AA17" s="141">
        <f t="shared" si="3"/>
        <v>0.21832358674463936</v>
      </c>
      <c r="AB17" s="141">
        <f t="shared" si="3"/>
        <v>0.23672055427251737</v>
      </c>
      <c r="AC17" s="141">
        <f t="shared" si="3"/>
        <v>0.18391959798994972</v>
      </c>
      <c r="AD17" s="141">
        <f t="shared" si="3"/>
        <v>0.14370610480821178</v>
      </c>
      <c r="AE17" s="141">
        <f t="shared" si="3"/>
        <v>0.17564402810304458</v>
      </c>
      <c r="AF17" s="141">
        <f t="shared" si="1"/>
        <v>0.15447476560011808</v>
      </c>
      <c r="AH17" s="148"/>
      <c r="AI17" s="139"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1:63">
      <c r="C18" s="144" t="s">
        <v>468</v>
      </c>
      <c r="D18" s="144" t="s">
        <v>1052</v>
      </c>
      <c r="E18" s="26">
        <v>0.55096921697795098</v>
      </c>
      <c r="F18" s="26">
        <v>0.54587155963302747</v>
      </c>
      <c r="G18" s="26">
        <v>0.55501559875209983</v>
      </c>
      <c r="H18" s="26">
        <v>0.55717003978550428</v>
      </c>
      <c r="I18" s="26">
        <v>0.61781946072684646</v>
      </c>
      <c r="J18" s="26">
        <v>0.63038714390065742</v>
      </c>
      <c r="K18" s="26">
        <v>0.53875968992248058</v>
      </c>
      <c r="L18" s="26">
        <v>0.57623712635016322</v>
      </c>
      <c r="M18" s="26">
        <v>0.58766332421756307</v>
      </c>
      <c r="N18" s="26">
        <v>0.63788968824940051</v>
      </c>
      <c r="O18" s="26">
        <v>0.60311128839250094</v>
      </c>
      <c r="P18" s="26">
        <v>0.44195250659630608</v>
      </c>
      <c r="Q18" s="26">
        <v>0.49887189771872648</v>
      </c>
      <c r="R18" s="26">
        <v>0.5861200183234081</v>
      </c>
      <c r="S18" s="26">
        <v>0.53289705157976219</v>
      </c>
      <c r="T18" s="26">
        <v>0.47977764999041594</v>
      </c>
      <c r="U18" s="26">
        <v>0.64353499406880188</v>
      </c>
      <c r="V18" s="26">
        <v>0.66475583864118892</v>
      </c>
      <c r="W18" s="26">
        <v>0.55326662742789878</v>
      </c>
      <c r="X18" s="26">
        <v>0.44061720698254364</v>
      </c>
      <c r="Y18" s="26">
        <v>0.47600767754318618</v>
      </c>
      <c r="Z18" s="26">
        <v>0.54827915869980881</v>
      </c>
      <c r="AA18" s="26">
        <v>0.58585858585858586</v>
      </c>
      <c r="AB18" s="26">
        <v>0.55321637426900583</v>
      </c>
      <c r="AC18" s="26">
        <v>0.58722109533468558</v>
      </c>
      <c r="AD18" s="26">
        <v>0.48339380407479765</v>
      </c>
      <c r="AE18" s="26">
        <v>0.66513292433537829</v>
      </c>
      <c r="AF18" s="26">
        <f t="shared" si="1"/>
        <v>0.55096921697795098</v>
      </c>
      <c r="AH18" s="144" t="s">
        <v>468</v>
      </c>
      <c r="AI18" s="144"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26">
        <v>0.32876892584277057</v>
      </c>
      <c r="F19" s="26">
        <v>0.36983944954128439</v>
      </c>
      <c r="G19" s="26">
        <v>0.19108471322294215</v>
      </c>
      <c r="H19" s="26">
        <v>0.30185089084933403</v>
      </c>
      <c r="I19" s="26">
        <v>0.31262211801484957</v>
      </c>
      <c r="J19" s="26">
        <v>0.30314097881665447</v>
      </c>
      <c r="K19" s="26">
        <v>0.36356589147286822</v>
      </c>
      <c r="L19" s="26">
        <v>0.34463702587289624</v>
      </c>
      <c r="M19" s="26">
        <v>0.32330598602248556</v>
      </c>
      <c r="N19" s="26">
        <v>0.26618705035971224</v>
      </c>
      <c r="O19" s="26">
        <v>0.24331870761866772</v>
      </c>
      <c r="P19" s="26">
        <v>0.4841688654353562</v>
      </c>
      <c r="Q19" s="26">
        <v>0.38530960140386061</v>
      </c>
      <c r="R19" s="26">
        <v>0.31287219422812645</v>
      </c>
      <c r="S19" s="26">
        <v>0.36640630497501936</v>
      </c>
      <c r="T19" s="26">
        <v>0.44163312248418629</v>
      </c>
      <c r="U19" s="26">
        <v>0.25227362593910635</v>
      </c>
      <c r="V19" s="26">
        <v>0.28832271762208067</v>
      </c>
      <c r="W19" s="26">
        <v>0.3616833431430253</v>
      </c>
      <c r="X19" s="26">
        <v>0.40211970074812969</v>
      </c>
      <c r="Y19" s="26">
        <v>0.37364043506078054</v>
      </c>
      <c r="Z19" s="26">
        <v>0.36950286806883365</v>
      </c>
      <c r="AA19" s="26">
        <v>0.35307621671258033</v>
      </c>
      <c r="AB19" s="26">
        <v>0.32592592592592595</v>
      </c>
      <c r="AC19" s="26">
        <v>0.32150101419878296</v>
      </c>
      <c r="AD19" s="26">
        <v>0.41375941948088196</v>
      </c>
      <c r="AE19" s="26">
        <v>0.22955010224948874</v>
      </c>
      <c r="AF19" s="26">
        <f t="shared" si="1"/>
        <v>0.32876892584277057</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D20" s="1" t="s">
        <v>1054</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26">
        <f t="shared" si="1"/>
        <v>0.1202618571792784</v>
      </c>
      <c r="AI20" s="1"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E21" s="1"/>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07"/>
    </row>
    <row r="22" spans="1:63">
      <c r="D22" t="s">
        <v>1060</v>
      </c>
      <c r="E22" s="1"/>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07"/>
    </row>
    <row r="23" spans="1:63" ht="15">
      <c r="D23" s="149" t="s">
        <v>558</v>
      </c>
      <c r="E23" s="149" t="s">
        <v>460</v>
      </c>
      <c r="F23" s="150" t="s">
        <v>433</v>
      </c>
      <c r="G23" s="150" t="s">
        <v>434</v>
      </c>
      <c r="H23" s="150" t="s">
        <v>435</v>
      </c>
      <c r="I23" s="150" t="s">
        <v>436</v>
      </c>
      <c r="J23" s="150" t="s">
        <v>437</v>
      </c>
      <c r="K23" s="150" t="s">
        <v>438</v>
      </c>
      <c r="L23" s="150" t="s">
        <v>439</v>
      </c>
      <c r="M23" s="150" t="s">
        <v>440</v>
      </c>
      <c r="N23" s="150" t="s">
        <v>441</v>
      </c>
      <c r="O23" s="150" t="s">
        <v>442</v>
      </c>
      <c r="P23" s="150" t="s">
        <v>443</v>
      </c>
      <c r="Q23" s="150" t="s">
        <v>444</v>
      </c>
      <c r="R23" s="150" t="s">
        <v>445</v>
      </c>
      <c r="S23" s="150" t="s">
        <v>446</v>
      </c>
      <c r="T23" s="150" t="s">
        <v>447</v>
      </c>
      <c r="U23" s="150" t="s">
        <v>448</v>
      </c>
      <c r="V23" s="150" t="s">
        <v>449</v>
      </c>
      <c r="W23" s="150" t="s">
        <v>450</v>
      </c>
      <c r="X23" s="150" t="s">
        <v>451</v>
      </c>
      <c r="Y23" s="150" t="s">
        <v>452</v>
      </c>
      <c r="Z23" s="150" t="s">
        <v>453</v>
      </c>
      <c r="AA23" s="150" t="s">
        <v>454</v>
      </c>
      <c r="AB23" s="150" t="s">
        <v>455</v>
      </c>
      <c r="AC23" s="150" t="s">
        <v>456</v>
      </c>
      <c r="AD23" s="150" t="s">
        <v>457</v>
      </c>
      <c r="AE23" s="150" t="s">
        <v>458</v>
      </c>
      <c r="AF23" s="26"/>
      <c r="AG23" s="26"/>
      <c r="AH23" s="107"/>
    </row>
    <row r="24" spans="1:63">
      <c r="C24" t="s">
        <v>1057</v>
      </c>
      <c r="D24">
        <v>2018</v>
      </c>
      <c r="E24" s="151">
        <f>SUM(F24:AE24)</f>
        <v>776.10435365928083</v>
      </c>
      <c r="F24" s="151">
        <v>9.0173696255538793</v>
      </c>
      <c r="G24" s="151">
        <v>299.73987494657928</v>
      </c>
      <c r="H24" s="151">
        <v>38.144204386107944</v>
      </c>
      <c r="I24" s="151">
        <v>12.508441600918088</v>
      </c>
      <c r="J24" s="151">
        <v>11.510583914522281</v>
      </c>
      <c r="K24" s="151">
        <v>4.7462770797513549</v>
      </c>
      <c r="L24" s="151">
        <v>24.289540001760251</v>
      </c>
      <c r="M24" s="151">
        <v>27.103374443441172</v>
      </c>
      <c r="N24" s="151">
        <v>10.239258420802399</v>
      </c>
      <c r="O24" s="151">
        <v>12.264197780781444</v>
      </c>
      <c r="P24" s="151">
        <v>18.38550107756636</v>
      </c>
      <c r="Q24" s="151">
        <v>23.167339151815657</v>
      </c>
      <c r="R24" s="151">
        <v>15.118989670799881</v>
      </c>
      <c r="S24" s="151">
        <v>91.446903647123108</v>
      </c>
      <c r="T24" s="151">
        <v>15.686699374231551</v>
      </c>
      <c r="U24" s="151">
        <v>31.695949118274743</v>
      </c>
      <c r="V24" s="151">
        <v>21.954232438086233</v>
      </c>
      <c r="W24" s="151">
        <v>21.769226916806353</v>
      </c>
      <c r="X24" s="151">
        <v>27.589465054026704</v>
      </c>
      <c r="Y24" s="151">
        <v>2.7377793125602312</v>
      </c>
      <c r="Z24" s="151">
        <v>12.519701036831018</v>
      </c>
      <c r="AA24" s="151">
        <v>5.3722948402948401</v>
      </c>
      <c r="AB24" s="151">
        <v>8.8895641738149855</v>
      </c>
      <c r="AC24" s="151">
        <v>7.7068792520168046</v>
      </c>
      <c r="AD24" s="151">
        <v>15.881582138278784</v>
      </c>
      <c r="AE24" s="151">
        <v>6.6191242565355708</v>
      </c>
      <c r="AF24" s="26"/>
      <c r="AG24" s="26"/>
      <c r="AH24" s="107"/>
    </row>
    <row r="25" spans="1:63">
      <c r="C25" t="s">
        <v>1058</v>
      </c>
      <c r="D25">
        <v>2018</v>
      </c>
      <c r="E25" s="151">
        <f>SUM(F25:AE25)</f>
        <v>729.49943220136686</v>
      </c>
      <c r="F25" s="151">
        <v>10.817005161415981</v>
      </c>
      <c r="G25" s="151">
        <v>56.159174425610253</v>
      </c>
      <c r="H25" s="151">
        <v>30.304517514538837</v>
      </c>
      <c r="I25" s="151">
        <v>20.891382011189211</v>
      </c>
      <c r="J25" s="151">
        <v>16.295614216511488</v>
      </c>
      <c r="K25" s="151">
        <v>9.7189087422298659</v>
      </c>
      <c r="L25" s="151">
        <v>18.866743201020949</v>
      </c>
      <c r="M25" s="151">
        <v>34.324098203443661</v>
      </c>
      <c r="N25" s="151">
        <v>15.966202026112715</v>
      </c>
      <c r="O25" s="151">
        <v>16.822932669034671</v>
      </c>
      <c r="P25" s="151">
        <v>33.878287885206944</v>
      </c>
      <c r="Q25" s="151">
        <v>22.529580764463226</v>
      </c>
      <c r="R25" s="151">
        <v>26.221499459384844</v>
      </c>
      <c r="S25" s="151">
        <v>88.706618668082697</v>
      </c>
      <c r="T25" s="151">
        <v>36.376580790193238</v>
      </c>
      <c r="U25" s="151">
        <v>32.750827361563516</v>
      </c>
      <c r="V25" s="151">
        <v>34.965040184897767</v>
      </c>
      <c r="W25" s="151">
        <v>19.142703253806058</v>
      </c>
      <c r="X25" s="151">
        <v>55.372585087977008</v>
      </c>
      <c r="Y25" s="151">
        <v>9.101160857693543</v>
      </c>
      <c r="Z25" s="151">
        <v>34.699308942923167</v>
      </c>
      <c r="AA25" s="151">
        <v>18.080993461874819</v>
      </c>
      <c r="AB25" s="151">
        <v>14.4942150134912</v>
      </c>
      <c r="AC25" s="151">
        <v>18.119875348525962</v>
      </c>
      <c r="AD25" s="151">
        <v>40.738467908725752</v>
      </c>
      <c r="AE25" s="151">
        <v>14.155109041449583</v>
      </c>
      <c r="AF25" s="26"/>
      <c r="AG25" s="26"/>
      <c r="AH25" s="107"/>
    </row>
    <row r="26" spans="1:63" ht="13.5" thickBot="1">
      <c r="C26" s="152" t="s">
        <v>1056</v>
      </c>
      <c r="D26" s="152">
        <v>2018</v>
      </c>
      <c r="E26" s="153">
        <f>SUM(F26:AE26)</f>
        <v>211.73948952455299</v>
      </c>
      <c r="F26" s="153">
        <v>1.272084432974631</v>
      </c>
      <c r="G26" s="153">
        <v>123.31467820831671</v>
      </c>
      <c r="H26" s="153">
        <v>7.3637968231969131</v>
      </c>
      <c r="I26" s="153">
        <v>1.7513817529766174</v>
      </c>
      <c r="J26" s="153">
        <v>1.4349997251520255</v>
      </c>
      <c r="K26" s="153">
        <v>0.69143208570294923</v>
      </c>
      <c r="L26" s="153">
        <v>3.0388153054039786</v>
      </c>
      <c r="M26" s="153">
        <v>5.4114225176697692</v>
      </c>
      <c r="N26" s="153">
        <v>1.1752936766265591</v>
      </c>
      <c r="O26" s="153">
        <v>2.8889605821519497</v>
      </c>
      <c r="P26" s="153">
        <v>2.6689797196485481</v>
      </c>
      <c r="Q26" s="153">
        <v>4.5131911767694204</v>
      </c>
      <c r="R26" s="153">
        <v>2.4912235846235253</v>
      </c>
      <c r="S26" s="153">
        <v>18.164569738528382</v>
      </c>
      <c r="T26" s="153">
        <v>2.9060721193547803</v>
      </c>
      <c r="U26" s="153">
        <v>7.461125800292038</v>
      </c>
      <c r="V26" s="153">
        <v>2.3822341251096568</v>
      </c>
      <c r="W26" s="153">
        <v>3.1991719442467104</v>
      </c>
      <c r="X26" s="153">
        <v>9.8815892011882625</v>
      </c>
      <c r="Y26" s="153">
        <v>0.54302409251525863</v>
      </c>
      <c r="Z26" s="153">
        <v>2.1413166117916522</v>
      </c>
      <c r="AA26" s="153">
        <v>0.67645175529921286</v>
      </c>
      <c r="AB26" s="153">
        <v>1.6760939551367242</v>
      </c>
      <c r="AC26" s="153">
        <v>1.271052567009926</v>
      </c>
      <c r="AD26" s="153">
        <v>2.3929923596273825</v>
      </c>
      <c r="AE26" s="153">
        <v>1.0275356632394301</v>
      </c>
      <c r="AF26" s="26"/>
      <c r="AG26" s="26"/>
      <c r="AH26" s="107"/>
    </row>
    <row r="27" spans="1:63">
      <c r="C27" t="s">
        <v>1057</v>
      </c>
      <c r="D27">
        <v>2070</v>
      </c>
      <c r="E27" s="151">
        <f>SUM(F27:AE27)</f>
        <v>1122.2809999999995</v>
      </c>
      <c r="F27" s="151">
        <v>14.882390276614156</v>
      </c>
      <c r="G27" s="151">
        <v>402.03345897252723</v>
      </c>
      <c r="H27" s="151">
        <v>67.808307000787423</v>
      </c>
      <c r="I27" s="151">
        <v>16.688301912557151</v>
      </c>
      <c r="J27" s="151">
        <v>17.247972890032759</v>
      </c>
      <c r="K27" s="151">
        <v>6.5298623171374564</v>
      </c>
      <c r="L27" s="151">
        <v>41.304301265798131</v>
      </c>
      <c r="M27" s="151">
        <v>45.537828356084404</v>
      </c>
      <c r="N27" s="151">
        <v>15.260943493810583</v>
      </c>
      <c r="O27" s="151">
        <v>16.337131829849692</v>
      </c>
      <c r="P27" s="151">
        <v>27.286005597994635</v>
      </c>
      <c r="Q27" s="151">
        <v>39.758297723116783</v>
      </c>
      <c r="R27" s="151">
        <v>22.938711105384279</v>
      </c>
      <c r="S27" s="151">
        <v>140.7040546457078</v>
      </c>
      <c r="T27" s="151">
        <v>22.146872015116621</v>
      </c>
      <c r="U27" s="151">
        <v>48.12978965082133</v>
      </c>
      <c r="V27" s="151">
        <v>28.16364936463507</v>
      </c>
      <c r="W27" s="151">
        <v>35.414319739634877</v>
      </c>
      <c r="X27" s="151">
        <v>36.950268861429137</v>
      </c>
      <c r="Y27" s="151">
        <v>3.5191547953984372</v>
      </c>
      <c r="Z27" s="151">
        <v>16.250978595128831</v>
      </c>
      <c r="AA27" s="151">
        <v>7.1456767325727188</v>
      </c>
      <c r="AB27" s="151">
        <v>11.578938384341431</v>
      </c>
      <c r="AC27" s="151">
        <v>9.9042613539071613</v>
      </c>
      <c r="AD27" s="151">
        <v>20.062930127534479</v>
      </c>
      <c r="AE27" s="151">
        <v>8.6965929920770897</v>
      </c>
      <c r="AF27" s="26"/>
      <c r="AG27" s="26"/>
      <c r="AH27" s="107"/>
    </row>
    <row r="28" spans="1:63">
      <c r="C28" t="s">
        <v>1058</v>
      </c>
      <c r="D28">
        <v>2070</v>
      </c>
      <c r="E28" s="151">
        <f>SUM(F28:AE28)</f>
        <v>866.16700000000014</v>
      </c>
      <c r="F28" s="151">
        <v>12.032722707781787</v>
      </c>
      <c r="G28" s="151">
        <v>48.70984961136773</v>
      </c>
      <c r="H28" s="151">
        <v>28.208379225008049</v>
      </c>
      <c r="I28" s="151">
        <v>27.539447326250585</v>
      </c>
      <c r="J28" s="151">
        <v>19.878085465856991</v>
      </c>
      <c r="K28" s="151">
        <v>12.759960973487379</v>
      </c>
      <c r="L28" s="151">
        <v>19.278864213619574</v>
      </c>
      <c r="M28" s="151">
        <v>35.515817008928728</v>
      </c>
      <c r="N28" s="151">
        <v>19.630052920557077</v>
      </c>
      <c r="O28" s="151">
        <v>22.341218020421906</v>
      </c>
      <c r="P28" s="151">
        <v>40.447310138522639</v>
      </c>
      <c r="Q28" s="151">
        <v>22.193179890079204</v>
      </c>
      <c r="R28" s="151">
        <v>31.907482535254491</v>
      </c>
      <c r="S28" s="151">
        <v>99.011987809730172</v>
      </c>
      <c r="T28" s="151">
        <v>46.255485480337946</v>
      </c>
      <c r="U28" s="151">
        <v>36.302392365935084</v>
      </c>
      <c r="V28" s="151">
        <v>47.813270495988277</v>
      </c>
      <c r="W28" s="151">
        <v>20.745363974030557</v>
      </c>
      <c r="X28" s="151">
        <v>71.267957221538254</v>
      </c>
      <c r="Y28" s="151">
        <v>12.512717561511474</v>
      </c>
      <c r="Z28" s="151">
        <v>47.500293410026877</v>
      </c>
      <c r="AA28" s="151">
        <v>24.394216806354176</v>
      </c>
      <c r="AB28" s="151">
        <v>18.468441736903159</v>
      </c>
      <c r="AC28" s="151">
        <v>25.283050650678849</v>
      </c>
      <c r="AD28" s="151">
        <v>56.911089228968514</v>
      </c>
      <c r="AE28" s="151">
        <v>19.258363220860605</v>
      </c>
      <c r="AF28" s="1"/>
      <c r="AG28" s="26"/>
      <c r="AH28" s="107"/>
    </row>
    <row r="29" spans="1:63">
      <c r="C29" t="s">
        <v>1056</v>
      </c>
      <c r="D29">
        <v>2070</v>
      </c>
      <c r="E29" s="151">
        <f t="shared" ref="E29" si="5">SUM(F29:AE29)</f>
        <v>922.35100000000023</v>
      </c>
      <c r="F29" s="151">
        <v>4.0186603783691712</v>
      </c>
      <c r="G29" s="151">
        <v>620.50199196256176</v>
      </c>
      <c r="H29" s="151">
        <v>25.305564931399218</v>
      </c>
      <c r="I29" s="151">
        <v>5.9205053345502074</v>
      </c>
      <c r="J29" s="151">
        <v>4.6404604939743432</v>
      </c>
      <c r="K29" s="151">
        <v>2.2613525897871352</v>
      </c>
      <c r="L29" s="151">
        <v>10.147070952912888</v>
      </c>
      <c r="M29" s="151">
        <v>18.153961512536338</v>
      </c>
      <c r="N29" s="151">
        <v>3.787940991335248</v>
      </c>
      <c r="O29" s="151">
        <v>9.6795391912830766</v>
      </c>
      <c r="P29" s="151">
        <v>9.0071231620397025</v>
      </c>
      <c r="Q29" s="151">
        <v>15.466397179696949</v>
      </c>
      <c r="R29" s="151">
        <v>7.9380983637827383</v>
      </c>
      <c r="S29" s="151">
        <v>63.45475264271635</v>
      </c>
      <c r="T29" s="151">
        <v>9.6238807976640821</v>
      </c>
      <c r="U29" s="151">
        <v>26.746885565340715</v>
      </c>
      <c r="V29" s="151">
        <v>7.9986840790696601</v>
      </c>
      <c r="W29" s="151">
        <v>10.682288217549727</v>
      </c>
      <c r="X29" s="151">
        <v>34.389509104069425</v>
      </c>
      <c r="Y29" s="151">
        <v>1.8040368759878767</v>
      </c>
      <c r="Z29" s="151">
        <v>7.0768268186437169</v>
      </c>
      <c r="AA29" s="151">
        <v>2.2176042656918158</v>
      </c>
      <c r="AB29" s="151">
        <v>6.1050926771343956</v>
      </c>
      <c r="AC29" s="151">
        <v>4.127236189159631</v>
      </c>
      <c r="AD29" s="151">
        <v>7.9183146925481021</v>
      </c>
      <c r="AE29" s="151">
        <v>3.3772210301960124</v>
      </c>
      <c r="AF29" s="26"/>
      <c r="AG29" s="26"/>
      <c r="AH29" s="107"/>
    </row>
    <row r="31" spans="1:63">
      <c r="A31" s="1" t="s">
        <v>1059</v>
      </c>
      <c r="D31" s="1"/>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row>
    <row r="32" spans="1:63" ht="15">
      <c r="D32" s="174" t="s">
        <v>1061</v>
      </c>
      <c r="E32" s="174"/>
    </row>
    <row r="33" spans="1:32" ht="15">
      <c r="C33" s="146" t="s">
        <v>0</v>
      </c>
      <c r="D33" s="146" t="s">
        <v>476</v>
      </c>
      <c r="E33" s="146" t="s">
        <v>460</v>
      </c>
      <c r="F33" s="146" t="s">
        <v>433</v>
      </c>
      <c r="G33" s="146" t="s">
        <v>434</v>
      </c>
      <c r="H33" s="146" t="s">
        <v>435</v>
      </c>
      <c r="I33" s="146" t="s">
        <v>436</v>
      </c>
      <c r="J33" s="146" t="s">
        <v>437</v>
      </c>
      <c r="K33" s="146" t="s">
        <v>438</v>
      </c>
      <c r="L33" s="146" t="s">
        <v>439</v>
      </c>
      <c r="M33" s="146" t="s">
        <v>440</v>
      </c>
      <c r="N33" s="146" t="s">
        <v>441</v>
      </c>
      <c r="O33" s="146" t="s">
        <v>442</v>
      </c>
      <c r="P33" s="146" t="s">
        <v>443</v>
      </c>
      <c r="Q33" s="146" t="s">
        <v>444</v>
      </c>
      <c r="R33" s="146" t="s">
        <v>445</v>
      </c>
      <c r="S33" s="146" t="s">
        <v>446</v>
      </c>
      <c r="T33" s="146" t="s">
        <v>447</v>
      </c>
      <c r="U33" s="146" t="s">
        <v>448</v>
      </c>
      <c r="V33" s="146" t="s">
        <v>449</v>
      </c>
      <c r="W33" s="146" t="s">
        <v>450</v>
      </c>
      <c r="X33" s="146" t="s">
        <v>451</v>
      </c>
      <c r="Y33" s="146" t="s">
        <v>452</v>
      </c>
      <c r="Z33" s="146" t="s">
        <v>453</v>
      </c>
      <c r="AA33" s="146" t="s">
        <v>454</v>
      </c>
      <c r="AB33" s="146" t="s">
        <v>455</v>
      </c>
      <c r="AC33" s="146" t="s">
        <v>456</v>
      </c>
      <c r="AD33" s="146" t="s">
        <v>457</v>
      </c>
      <c r="AE33" s="146" t="s">
        <v>458</v>
      </c>
      <c r="AF33" s="146" t="s">
        <v>463</v>
      </c>
    </row>
    <row r="34" spans="1:32">
      <c r="A34" s="22"/>
      <c r="C34" s="142" t="s">
        <v>465</v>
      </c>
      <c r="D34" s="142" t="s">
        <v>1052</v>
      </c>
      <c r="E34" s="147">
        <f>E9*(E27/SUM(E27:E29))/(E24/SUM(E24:E26))</f>
        <v>0.52350943859921484</v>
      </c>
      <c r="F34" s="147">
        <f t="shared" ref="F34:AE34" si="6">F9*(F27/SUM(F27:F29))/(F24/SUM(F24:F26))</f>
        <v>0.78215639480961552</v>
      </c>
      <c r="G34" s="147">
        <f t="shared" si="6"/>
        <v>0.34447933776862838</v>
      </c>
      <c r="H34" s="147">
        <f t="shared" si="6"/>
        <v>0.81502105091717858</v>
      </c>
      <c r="I34" s="147">
        <f>I9*(I27/SUM(I27:I29))/(I24/SUM(I24:I26))</f>
        <v>0.71115642232991916</v>
      </c>
      <c r="J34" s="147">
        <f t="shared" si="6"/>
        <v>0.62423371136672146</v>
      </c>
      <c r="K34" s="147">
        <f t="shared" si="6"/>
        <v>0.85217149386773261</v>
      </c>
      <c r="L34" s="147">
        <f t="shared" si="6"/>
        <v>0.90073833156140692</v>
      </c>
      <c r="M34" s="147">
        <f t="shared" si="6"/>
        <v>0.70289802072845897</v>
      </c>
      <c r="N34" s="147">
        <f t="shared" si="6"/>
        <v>0.82154140445217971</v>
      </c>
      <c r="O34" s="147">
        <f t="shared" si="6"/>
        <v>0.41404868962154889</v>
      </c>
      <c r="P34" s="147">
        <f t="shared" si="6"/>
        <v>0.78140527645244195</v>
      </c>
      <c r="Q34" s="147">
        <f t="shared" si="6"/>
        <v>0.79342565323926528</v>
      </c>
      <c r="R34" s="147">
        <f t="shared" si="6"/>
        <v>0.78862651137780204</v>
      </c>
      <c r="S34" s="147">
        <f t="shared" si="6"/>
        <v>0.68781650373091419</v>
      </c>
      <c r="T34" s="147">
        <f t="shared" si="6"/>
        <v>0.64209203281439564</v>
      </c>
      <c r="U34" s="147">
        <f t="shared" si="6"/>
        <v>0.58562689149414926</v>
      </c>
      <c r="V34" s="147">
        <f t="shared" si="6"/>
        <v>0.69819847486452713</v>
      </c>
      <c r="W34" s="147">
        <f t="shared" si="6"/>
        <v>0.69581743321234446</v>
      </c>
      <c r="X34" s="147">
        <f t="shared" si="6"/>
        <v>0.49284004343840748</v>
      </c>
      <c r="Y34" s="147">
        <f t="shared" si="6"/>
        <v>0.66074618471510216</v>
      </c>
      <c r="Z34" s="147">
        <f t="shared" si="6"/>
        <v>0.64975781822998291</v>
      </c>
      <c r="AA34" s="147">
        <f t="shared" si="6"/>
        <v>0.77022711530096766</v>
      </c>
      <c r="AB34" s="147">
        <f t="shared" si="6"/>
        <v>0.6071077083486105</v>
      </c>
      <c r="AC34" s="147">
        <f t="shared" si="6"/>
        <v>0.68893766176136007</v>
      </c>
      <c r="AD34" s="147">
        <f t="shared" si="6"/>
        <v>0.47900350541682468</v>
      </c>
      <c r="AE34" s="147">
        <f t="shared" si="6"/>
        <v>0.78612701979286226</v>
      </c>
      <c r="AF34" s="143">
        <f>E34</f>
        <v>0.52350943859921484</v>
      </c>
    </row>
    <row r="35" spans="1:32">
      <c r="C35" s="144"/>
      <c r="D35" s="1" t="s">
        <v>1053</v>
      </c>
      <c r="E35" s="154">
        <f>E10*(E28/SUM(E27:E29))/(E25/SUM(E24:E26))</f>
        <v>3.6030970152705268E-2</v>
      </c>
      <c r="F35" s="154">
        <f t="shared" ref="F35:AE35" si="7">F10*(F28/SUM(F27:F29))/(F25/SUM(F24:F26))</f>
        <v>5.648340611058926E-2</v>
      </c>
      <c r="G35" s="154">
        <f t="shared" si="7"/>
        <v>1.4719421629158016E-2</v>
      </c>
      <c r="H35" s="154">
        <f t="shared" si="7"/>
        <v>5.8653600970362263E-2</v>
      </c>
      <c r="I35" s="154">
        <f t="shared" si="7"/>
        <v>7.4128895282995919E-2</v>
      </c>
      <c r="J35" s="154">
        <f t="shared" si="7"/>
        <v>0.12942991005147181</v>
      </c>
      <c r="K35" s="154">
        <f t="shared" si="7"/>
        <v>4.6590713839087569E-2</v>
      </c>
      <c r="L35" s="154">
        <f t="shared" si="7"/>
        <v>4.2472196683606168E-2</v>
      </c>
      <c r="M35" s="154">
        <f t="shared" si="7"/>
        <v>8.3703525677148186E-2</v>
      </c>
      <c r="N35" s="154">
        <f t="shared" si="7"/>
        <v>3.4400931287354976E-2</v>
      </c>
      <c r="O35" s="154">
        <f t="shared" si="7"/>
        <v>3.4678093584650349E-2</v>
      </c>
      <c r="P35" s="154">
        <f t="shared" si="7"/>
        <v>8.4756160850936485E-2</v>
      </c>
      <c r="Q35" s="154">
        <f t="shared" si="7"/>
        <v>6.3273046174834563E-2</v>
      </c>
      <c r="R35" s="154">
        <f t="shared" si="7"/>
        <v>6.615427864509231E-2</v>
      </c>
      <c r="S35" s="154">
        <f t="shared" si="7"/>
        <v>4.5574776889838728E-2</v>
      </c>
      <c r="T35" s="154">
        <f t="shared" si="7"/>
        <v>7.5401163543538027E-2</v>
      </c>
      <c r="U35" s="154">
        <f t="shared" si="7"/>
        <v>2.9058186843155989E-2</v>
      </c>
      <c r="V35" s="154">
        <f t="shared" si="7"/>
        <v>6.9357237854175677E-2</v>
      </c>
      <c r="W35" s="154">
        <f t="shared" si="7"/>
        <v>4.6534910978852255E-2</v>
      </c>
      <c r="X35" s="154">
        <f t="shared" si="7"/>
        <v>6.228589629491213E-2</v>
      </c>
      <c r="Y35" s="154">
        <f t="shared" si="7"/>
        <v>8.0143911274272076E-2</v>
      </c>
      <c r="Z35" s="154">
        <f t="shared" si="7"/>
        <v>6.1548320755875789E-2</v>
      </c>
      <c r="AA35" s="154">
        <f t="shared" si="7"/>
        <v>2.4414615545888373E-2</v>
      </c>
      <c r="AB35" s="154">
        <f t="shared" si="7"/>
        <v>3.1725405616065717E-2</v>
      </c>
      <c r="AC35" s="154">
        <f t="shared" si="7"/>
        <v>6.1062498404548166E-2</v>
      </c>
      <c r="AD35" s="154">
        <f t="shared" si="7"/>
        <v>6.8348438844994086E-2</v>
      </c>
      <c r="AE35" s="154">
        <f t="shared" si="7"/>
        <v>6.2419052311484938E-2</v>
      </c>
      <c r="AF35" s="26">
        <f>E35</f>
        <v>3.6030970152705268E-2</v>
      </c>
    </row>
    <row r="36" spans="1:32">
      <c r="C36" s="148"/>
      <c r="D36" s="139" t="s">
        <v>1054</v>
      </c>
      <c r="E36" s="155">
        <f>1-(E34+E35)</f>
        <v>0.44045959124807987</v>
      </c>
      <c r="F36" s="155">
        <f t="shared" ref="F36:AE36" si="8">1-(F34+F35)</f>
        <v>0.16136019907979526</v>
      </c>
      <c r="G36" s="155">
        <f t="shared" si="8"/>
        <v>0.64080124060221366</v>
      </c>
      <c r="H36" s="155">
        <f t="shared" si="8"/>
        <v>0.1263253481124591</v>
      </c>
      <c r="I36" s="155">
        <f t="shared" si="8"/>
        <v>0.21471468238708491</v>
      </c>
      <c r="J36" s="155">
        <f t="shared" si="8"/>
        <v>0.24633637858180668</v>
      </c>
      <c r="K36" s="155">
        <f t="shared" si="8"/>
        <v>0.10123779229317986</v>
      </c>
      <c r="L36" s="155">
        <f t="shared" si="8"/>
        <v>5.6789471754986942E-2</v>
      </c>
      <c r="M36" s="155">
        <f t="shared" si="8"/>
        <v>0.2133984535943928</v>
      </c>
      <c r="N36" s="155">
        <f t="shared" si="8"/>
        <v>0.14405766426046529</v>
      </c>
      <c r="O36" s="155">
        <f t="shared" si="8"/>
        <v>0.55127321679380081</v>
      </c>
      <c r="P36" s="155">
        <f t="shared" si="8"/>
        <v>0.13383856269662153</v>
      </c>
      <c r="Q36" s="155">
        <f t="shared" si="8"/>
        <v>0.14330130058590018</v>
      </c>
      <c r="R36" s="155">
        <f t="shared" si="8"/>
        <v>0.14521920997710569</v>
      </c>
      <c r="S36" s="155">
        <f t="shared" si="8"/>
        <v>0.26660871937924713</v>
      </c>
      <c r="T36" s="155">
        <f t="shared" si="8"/>
        <v>0.28250680364206637</v>
      </c>
      <c r="U36" s="155">
        <f t="shared" si="8"/>
        <v>0.38531492166269476</v>
      </c>
      <c r="V36" s="155">
        <f t="shared" si="8"/>
        <v>0.23244428728129718</v>
      </c>
      <c r="W36" s="155">
        <f t="shared" si="8"/>
        <v>0.25764765580880333</v>
      </c>
      <c r="X36" s="155">
        <f t="shared" si="8"/>
        <v>0.44487406026668042</v>
      </c>
      <c r="Y36" s="155">
        <f t="shared" si="8"/>
        <v>0.25910990401062572</v>
      </c>
      <c r="Z36" s="155">
        <f t="shared" si="8"/>
        <v>0.2886938610141413</v>
      </c>
      <c r="AA36" s="155">
        <f t="shared" si="8"/>
        <v>0.20535826915314392</v>
      </c>
      <c r="AB36" s="155">
        <f t="shared" si="8"/>
        <v>0.36116688603532376</v>
      </c>
      <c r="AC36" s="155">
        <f t="shared" si="8"/>
        <v>0.2499998398340918</v>
      </c>
      <c r="AD36" s="155">
        <f t="shared" si="8"/>
        <v>0.45264805573818123</v>
      </c>
      <c r="AE36" s="155">
        <f t="shared" si="8"/>
        <v>0.15145392789565282</v>
      </c>
      <c r="AF36" s="141">
        <f>E36</f>
        <v>0.44045959124807987</v>
      </c>
    </row>
    <row r="37" spans="1:32">
      <c r="C37" s="144" t="s">
        <v>466</v>
      </c>
      <c r="D37" s="144" t="s">
        <v>1052</v>
      </c>
      <c r="E37" s="156">
        <f>E12*(E27/SUM(E27:E29))/(E24/SUM(E24:E26))</f>
        <v>0.52350943859921484</v>
      </c>
      <c r="F37" s="156">
        <f t="shared" ref="F37:AE37" si="9">F12*(F27/SUM(F27:F29))/(F24/SUM(F24:F26))</f>
        <v>0.78215639480961552</v>
      </c>
      <c r="G37" s="156">
        <f t="shared" si="9"/>
        <v>0.34447933776862838</v>
      </c>
      <c r="H37" s="156">
        <f t="shared" si="9"/>
        <v>0.81502105091717858</v>
      </c>
      <c r="I37" s="156">
        <f t="shared" si="9"/>
        <v>0.71115642232991916</v>
      </c>
      <c r="J37" s="156">
        <f t="shared" si="9"/>
        <v>0.62423371136672146</v>
      </c>
      <c r="K37" s="156">
        <f t="shared" si="9"/>
        <v>0.85217149386773261</v>
      </c>
      <c r="L37" s="156">
        <f t="shared" si="9"/>
        <v>0.90073833156140692</v>
      </c>
      <c r="M37" s="156">
        <f t="shared" si="9"/>
        <v>0.70289802072845897</v>
      </c>
      <c r="N37" s="156">
        <f t="shared" si="9"/>
        <v>0.82154140445217971</v>
      </c>
      <c r="O37" s="156">
        <f t="shared" si="9"/>
        <v>0.41404868962154889</v>
      </c>
      <c r="P37" s="156">
        <f t="shared" si="9"/>
        <v>0.78140527645244195</v>
      </c>
      <c r="Q37" s="156">
        <f t="shared" si="9"/>
        <v>0.79342565323926528</v>
      </c>
      <c r="R37" s="156">
        <f t="shared" si="9"/>
        <v>0.78862651137780204</v>
      </c>
      <c r="S37" s="156">
        <f t="shared" si="9"/>
        <v>0.68781650373091419</v>
      </c>
      <c r="T37" s="156">
        <f t="shared" si="9"/>
        <v>0.64209203281439564</v>
      </c>
      <c r="U37" s="156">
        <f t="shared" si="9"/>
        <v>0.58562689149414926</v>
      </c>
      <c r="V37" s="156">
        <f t="shared" si="9"/>
        <v>0.69819847486452713</v>
      </c>
      <c r="W37" s="156">
        <f t="shared" si="9"/>
        <v>0.69581743321234446</v>
      </c>
      <c r="X37" s="156">
        <f t="shared" si="9"/>
        <v>0.49284004343840748</v>
      </c>
      <c r="Y37" s="156">
        <f t="shared" si="9"/>
        <v>0.66074618471510216</v>
      </c>
      <c r="Z37" s="156">
        <f t="shared" si="9"/>
        <v>0.64975781822998291</v>
      </c>
      <c r="AA37" s="156">
        <f t="shared" si="9"/>
        <v>0.77022711530096766</v>
      </c>
      <c r="AB37" s="156">
        <f t="shared" si="9"/>
        <v>0.6071077083486105</v>
      </c>
      <c r="AC37" s="156">
        <f t="shared" si="9"/>
        <v>0.68893766176136007</v>
      </c>
      <c r="AD37" s="156">
        <f t="shared" si="9"/>
        <v>0.47900350541682468</v>
      </c>
      <c r="AE37" s="156">
        <f t="shared" si="9"/>
        <v>0.78612701979286226</v>
      </c>
      <c r="AF37" s="26">
        <f t="shared" ref="AF37:AF45" si="10">E37</f>
        <v>0.52350943859921484</v>
      </c>
    </row>
    <row r="38" spans="1:32">
      <c r="C38" s="144"/>
      <c r="D38" s="1" t="s">
        <v>1053</v>
      </c>
      <c r="E38" s="154">
        <f>E13*(E28/SUM(E27:E29))/(E25/SUM(E24:E26))</f>
        <v>3.6030970152705268E-2</v>
      </c>
      <c r="F38" s="154">
        <f t="shared" ref="F38:AE38" si="11">F13*(F28/SUM(F27:F29))/(F25/SUM(F24:F26))</f>
        <v>5.648340611058926E-2</v>
      </c>
      <c r="G38" s="154">
        <f t="shared" si="11"/>
        <v>1.4719421629158016E-2</v>
      </c>
      <c r="H38" s="154">
        <f t="shared" si="11"/>
        <v>5.8653600970362263E-2</v>
      </c>
      <c r="I38" s="154">
        <f t="shared" si="11"/>
        <v>7.4128895282995919E-2</v>
      </c>
      <c r="J38" s="154">
        <f t="shared" si="11"/>
        <v>0.12942991005147181</v>
      </c>
      <c r="K38" s="154">
        <f t="shared" si="11"/>
        <v>4.6590713839087569E-2</v>
      </c>
      <c r="L38" s="154">
        <f t="shared" si="11"/>
        <v>4.2472196683606168E-2</v>
      </c>
      <c r="M38" s="154">
        <f t="shared" si="11"/>
        <v>8.3703525677148186E-2</v>
      </c>
      <c r="N38" s="154">
        <f t="shared" si="11"/>
        <v>3.4400931287354976E-2</v>
      </c>
      <c r="O38" s="154">
        <f t="shared" si="11"/>
        <v>3.4678093584650349E-2</v>
      </c>
      <c r="P38" s="154">
        <f t="shared" si="11"/>
        <v>8.4756160850936485E-2</v>
      </c>
      <c r="Q38" s="154">
        <f t="shared" si="11"/>
        <v>6.3273046174834563E-2</v>
      </c>
      <c r="R38" s="154">
        <f t="shared" si="11"/>
        <v>6.615427864509231E-2</v>
      </c>
      <c r="S38" s="154">
        <f t="shared" si="11"/>
        <v>4.5574776889838728E-2</v>
      </c>
      <c r="T38" s="154">
        <f t="shared" si="11"/>
        <v>7.5401163543538027E-2</v>
      </c>
      <c r="U38" s="154">
        <f t="shared" si="11"/>
        <v>2.9058186843155989E-2</v>
      </c>
      <c r="V38" s="154">
        <f t="shared" si="11"/>
        <v>6.9357237854175677E-2</v>
      </c>
      <c r="W38" s="154">
        <f t="shared" si="11"/>
        <v>4.6534910978852255E-2</v>
      </c>
      <c r="X38" s="154">
        <f t="shared" si="11"/>
        <v>6.228589629491213E-2</v>
      </c>
      <c r="Y38" s="154">
        <f t="shared" si="11"/>
        <v>8.0143911274272076E-2</v>
      </c>
      <c r="Z38" s="154">
        <f t="shared" si="11"/>
        <v>6.1548320755875789E-2</v>
      </c>
      <c r="AA38" s="154">
        <f t="shared" si="11"/>
        <v>2.4414615545888373E-2</v>
      </c>
      <c r="AB38" s="154">
        <f t="shared" si="11"/>
        <v>3.1725405616065717E-2</v>
      </c>
      <c r="AC38" s="154">
        <f t="shared" si="11"/>
        <v>6.1062498404548166E-2</v>
      </c>
      <c r="AD38" s="154">
        <f t="shared" si="11"/>
        <v>6.8348438844994086E-2</v>
      </c>
      <c r="AE38" s="154">
        <f t="shared" si="11"/>
        <v>6.2419052311484938E-2</v>
      </c>
      <c r="AF38" s="26">
        <f t="shared" si="10"/>
        <v>3.6030970152705268E-2</v>
      </c>
    </row>
    <row r="39" spans="1:32">
      <c r="C39" s="144"/>
      <c r="D39" s="1" t="s">
        <v>1054</v>
      </c>
      <c r="E39" s="155">
        <f>1-(E37+E38)</f>
        <v>0.44045959124807987</v>
      </c>
      <c r="F39" s="154">
        <f t="shared" ref="F39:AE39" si="12">1-(F37+F38)</f>
        <v>0.16136019907979526</v>
      </c>
      <c r="G39" s="154">
        <f t="shared" si="12"/>
        <v>0.64080124060221366</v>
      </c>
      <c r="H39" s="154">
        <f t="shared" si="12"/>
        <v>0.1263253481124591</v>
      </c>
      <c r="I39" s="154">
        <f t="shared" si="12"/>
        <v>0.21471468238708491</v>
      </c>
      <c r="J39" s="154">
        <f t="shared" si="12"/>
        <v>0.24633637858180668</v>
      </c>
      <c r="K39" s="154">
        <f t="shared" si="12"/>
        <v>0.10123779229317986</v>
      </c>
      <c r="L39" s="154">
        <f t="shared" si="12"/>
        <v>5.6789471754986942E-2</v>
      </c>
      <c r="M39" s="154">
        <f t="shared" si="12"/>
        <v>0.2133984535943928</v>
      </c>
      <c r="N39" s="154">
        <f t="shared" si="12"/>
        <v>0.14405766426046529</v>
      </c>
      <c r="O39" s="154">
        <f t="shared" si="12"/>
        <v>0.55127321679380081</v>
      </c>
      <c r="P39" s="154">
        <f t="shared" si="12"/>
        <v>0.13383856269662153</v>
      </c>
      <c r="Q39" s="154">
        <f t="shared" si="12"/>
        <v>0.14330130058590018</v>
      </c>
      <c r="R39" s="154">
        <f t="shared" si="12"/>
        <v>0.14521920997710569</v>
      </c>
      <c r="S39" s="154">
        <f t="shared" si="12"/>
        <v>0.26660871937924713</v>
      </c>
      <c r="T39" s="154">
        <f t="shared" si="12"/>
        <v>0.28250680364206637</v>
      </c>
      <c r="U39" s="154">
        <f t="shared" si="12"/>
        <v>0.38531492166269476</v>
      </c>
      <c r="V39" s="154">
        <f t="shared" si="12"/>
        <v>0.23244428728129718</v>
      </c>
      <c r="W39" s="154">
        <f t="shared" si="12"/>
        <v>0.25764765580880333</v>
      </c>
      <c r="X39" s="154">
        <f t="shared" si="12"/>
        <v>0.44487406026668042</v>
      </c>
      <c r="Y39" s="154">
        <f t="shared" si="12"/>
        <v>0.25910990401062572</v>
      </c>
      <c r="Z39" s="154">
        <f t="shared" si="12"/>
        <v>0.2886938610141413</v>
      </c>
      <c r="AA39" s="154">
        <f t="shared" si="12"/>
        <v>0.20535826915314392</v>
      </c>
      <c r="AB39" s="154">
        <f t="shared" si="12"/>
        <v>0.36116688603532376</v>
      </c>
      <c r="AC39" s="154">
        <f t="shared" si="12"/>
        <v>0.2499998398340918</v>
      </c>
      <c r="AD39" s="154">
        <f t="shared" si="12"/>
        <v>0.45264805573818123</v>
      </c>
      <c r="AE39" s="154">
        <f t="shared" si="12"/>
        <v>0.15145392789565282</v>
      </c>
      <c r="AF39" s="26">
        <f t="shared" si="10"/>
        <v>0.44045959124807987</v>
      </c>
    </row>
    <row r="40" spans="1:32">
      <c r="C40" s="142" t="s">
        <v>467</v>
      </c>
      <c r="D40" s="142" t="s">
        <v>1052</v>
      </c>
      <c r="E40" s="157">
        <f>E15*(E27/SUM(E27:E29))/(E24/SUM(E24:E26))</f>
        <v>0.57742321760565796</v>
      </c>
      <c r="F40" s="157">
        <f t="shared" ref="F40:AE40" si="13">F15*(F27/SUM(F27:F29))/(F24/SUM(F24:F26))</f>
        <v>0.81222374890677329</v>
      </c>
      <c r="G40" s="157">
        <f t="shared" si="13"/>
        <v>0.41297113164246352</v>
      </c>
      <c r="H40" s="157">
        <f t="shared" si="13"/>
        <v>0.72265960868150048</v>
      </c>
      <c r="I40" s="157">
        <f t="shared" si="13"/>
        <v>0.65250979314817992</v>
      </c>
      <c r="J40" s="157">
        <f t="shared" si="13"/>
        <v>0.72488529085011122</v>
      </c>
      <c r="K40" s="157">
        <f t="shared" si="13"/>
        <v>0.61965393156595983</v>
      </c>
      <c r="L40" s="157">
        <f t="shared" si="13"/>
        <v>0.78741224654586039</v>
      </c>
      <c r="M40" s="157">
        <f t="shared" si="13"/>
        <v>0.73849017271826278</v>
      </c>
      <c r="N40" s="157">
        <f t="shared" si="13"/>
        <v>0.75897141384269273</v>
      </c>
      <c r="O40" s="157">
        <f t="shared" si="13"/>
        <v>0.5688368788891659</v>
      </c>
      <c r="P40" s="157">
        <f t="shared" si="13"/>
        <v>0.70907686886754251</v>
      </c>
      <c r="Q40" s="157">
        <f t="shared" si="13"/>
        <v>0.71474494368380859</v>
      </c>
      <c r="R40" s="157">
        <f t="shared" si="13"/>
        <v>0.63163356304211316</v>
      </c>
      <c r="S40" s="157">
        <f t="shared" si="13"/>
        <v>0.68696277571274889</v>
      </c>
      <c r="T40" s="157">
        <f t="shared" si="13"/>
        <v>0.63155252837450693</v>
      </c>
      <c r="U40" s="157">
        <f t="shared" si="13"/>
        <v>0.72596257411958864</v>
      </c>
      <c r="V40" s="157">
        <f t="shared" si="13"/>
        <v>0.7030751096156268</v>
      </c>
      <c r="W40" s="157">
        <f t="shared" si="13"/>
        <v>0.74322493532003486</v>
      </c>
      <c r="X40" s="157">
        <f t="shared" si="13"/>
        <v>0.50819554167129766</v>
      </c>
      <c r="Y40" s="157">
        <f t="shared" si="13"/>
        <v>0.5396412444580414</v>
      </c>
      <c r="Z40" s="157">
        <f t="shared" si="13"/>
        <v>0.58616648588139586</v>
      </c>
      <c r="AA40" s="157">
        <f t="shared" si="13"/>
        <v>0.63012610614595488</v>
      </c>
      <c r="AB40" s="157">
        <f t="shared" si="13"/>
        <v>0.55152717201255597</v>
      </c>
      <c r="AC40" s="157">
        <f t="shared" si="13"/>
        <v>0.60980627204002646</v>
      </c>
      <c r="AD40" s="157">
        <f t="shared" si="13"/>
        <v>0.57121577757432263</v>
      </c>
      <c r="AE40" s="157">
        <f t="shared" si="13"/>
        <v>0.6894102979841662</v>
      </c>
      <c r="AF40" s="143">
        <f t="shared" si="10"/>
        <v>0.57742321760565796</v>
      </c>
    </row>
    <row r="41" spans="1:32">
      <c r="C41" s="144"/>
      <c r="D41" s="1" t="s">
        <v>1053</v>
      </c>
      <c r="E41" s="156">
        <f>E16*(E28/SUM(E27:E29))/(E25/SUM(E24:E26))</f>
        <v>0.11818748941869427</v>
      </c>
      <c r="F41" s="156">
        <f t="shared" ref="F41:AE41" si="14">F16*(F28/SUM(F27:F29))/(F25/SUM(F24:F26))</f>
        <v>0.10663933736855953</v>
      </c>
      <c r="G41" s="156">
        <f t="shared" si="14"/>
        <v>4.9435471226084993E-2</v>
      </c>
      <c r="H41" s="156">
        <f t="shared" si="14"/>
        <v>0.12374485038918974</v>
      </c>
      <c r="I41" s="156">
        <f t="shared" si="14"/>
        <v>0.15922051451629404</v>
      </c>
      <c r="J41" s="156">
        <f t="shared" si="14"/>
        <v>0.21905899477722016</v>
      </c>
      <c r="K41" s="156">
        <f t="shared" si="14"/>
        <v>0.15841141331807276</v>
      </c>
      <c r="L41" s="156">
        <f t="shared" si="14"/>
        <v>0.10764705080133653</v>
      </c>
      <c r="M41" s="156">
        <f t="shared" si="14"/>
        <v>0.15780588894578812</v>
      </c>
      <c r="N41" s="156">
        <f t="shared" si="14"/>
        <v>0.15568211741268989</v>
      </c>
      <c r="O41" s="156">
        <f t="shared" si="14"/>
        <v>0.13232228815884037</v>
      </c>
      <c r="P41" s="156">
        <f t="shared" si="14"/>
        <v>0.16417333216368798</v>
      </c>
      <c r="Q41" s="156">
        <f t="shared" si="14"/>
        <v>0.16983796103766488</v>
      </c>
      <c r="R41" s="156">
        <f t="shared" si="14"/>
        <v>0.19081893481441484</v>
      </c>
      <c r="S41" s="156">
        <f t="shared" si="14"/>
        <v>0.14116760937094175</v>
      </c>
      <c r="T41" s="156">
        <f t="shared" si="14"/>
        <v>0.16902286098127356</v>
      </c>
      <c r="U41" s="156">
        <f t="shared" si="14"/>
        <v>0.10529919698886503</v>
      </c>
      <c r="V41" s="156">
        <f t="shared" si="14"/>
        <v>0.13899298650517539</v>
      </c>
      <c r="W41" s="156">
        <f t="shared" si="14"/>
        <v>0.13841585710312662</v>
      </c>
      <c r="X41" s="156">
        <f t="shared" si="14"/>
        <v>0.1825184619514304</v>
      </c>
      <c r="Y41" s="156">
        <f t="shared" si="14"/>
        <v>0.28670958700921761</v>
      </c>
      <c r="Z41" s="156">
        <f t="shared" si="14"/>
        <v>0.17582671631179672</v>
      </c>
      <c r="AA41" s="156">
        <f t="shared" si="14"/>
        <v>0.11467254611660434</v>
      </c>
      <c r="AB41" s="156">
        <f t="shared" si="14"/>
        <v>0.13462708844153301</v>
      </c>
      <c r="AC41" s="156">
        <f t="shared" si="14"/>
        <v>0.12275403259668087</v>
      </c>
      <c r="AD41" s="156">
        <f t="shared" si="14"/>
        <v>0.19988964350757418</v>
      </c>
      <c r="AE41" s="156">
        <f t="shared" si="14"/>
        <v>6.6512104922074114E-2</v>
      </c>
      <c r="AF41" s="26">
        <f t="shared" si="10"/>
        <v>0.11818748941869427</v>
      </c>
    </row>
    <row r="42" spans="1:32">
      <c r="C42" s="148"/>
      <c r="D42" s="139" t="s">
        <v>1054</v>
      </c>
      <c r="E42" s="155">
        <f>1-(E40+E41)</f>
        <v>0.30438929297564776</v>
      </c>
      <c r="F42" s="155">
        <f t="shared" ref="F42:AE42" si="15">1-(F40+F41)</f>
        <v>8.1136913724667137E-2</v>
      </c>
      <c r="G42" s="155">
        <f t="shared" si="15"/>
        <v>0.53759339713145149</v>
      </c>
      <c r="H42" s="155">
        <f t="shared" si="15"/>
        <v>0.15359554092930983</v>
      </c>
      <c r="I42" s="155">
        <f t="shared" si="15"/>
        <v>0.18826969233552604</v>
      </c>
      <c r="J42" s="155">
        <f t="shared" si="15"/>
        <v>5.6055714372668652E-2</v>
      </c>
      <c r="K42" s="155">
        <f t="shared" si="15"/>
        <v>0.22193465511596744</v>
      </c>
      <c r="L42" s="155">
        <f t="shared" si="15"/>
        <v>0.10494070265280309</v>
      </c>
      <c r="M42" s="155">
        <f t="shared" si="15"/>
        <v>0.10370393833594904</v>
      </c>
      <c r="N42" s="155">
        <f t="shared" si="15"/>
        <v>8.5346468744617376E-2</v>
      </c>
      <c r="O42" s="155">
        <f t="shared" si="15"/>
        <v>0.29884083295199371</v>
      </c>
      <c r="P42" s="155">
        <f t="shared" si="15"/>
        <v>0.12674979896876948</v>
      </c>
      <c r="Q42" s="155">
        <f t="shared" si="15"/>
        <v>0.1154170952785265</v>
      </c>
      <c r="R42" s="155">
        <f t="shared" si="15"/>
        <v>0.17754750214347204</v>
      </c>
      <c r="S42" s="155">
        <f t="shared" si="15"/>
        <v>0.17186961491630937</v>
      </c>
      <c r="T42" s="155">
        <f t="shared" si="15"/>
        <v>0.19942461064421946</v>
      </c>
      <c r="U42" s="155">
        <f t="shared" si="15"/>
        <v>0.16873822889154633</v>
      </c>
      <c r="V42" s="155">
        <f t="shared" si="15"/>
        <v>0.15793190387919775</v>
      </c>
      <c r="W42" s="155">
        <f t="shared" si="15"/>
        <v>0.11835920757683849</v>
      </c>
      <c r="X42" s="155">
        <f t="shared" si="15"/>
        <v>0.30928599637727194</v>
      </c>
      <c r="Y42" s="155">
        <f t="shared" si="15"/>
        <v>0.17364916853274104</v>
      </c>
      <c r="Z42" s="155">
        <f t="shared" si="15"/>
        <v>0.23800679780680745</v>
      </c>
      <c r="AA42" s="155">
        <f t="shared" si="15"/>
        <v>0.25520134773744074</v>
      </c>
      <c r="AB42" s="155">
        <f t="shared" si="15"/>
        <v>0.313845739545911</v>
      </c>
      <c r="AC42" s="155">
        <f t="shared" si="15"/>
        <v>0.26743969536329271</v>
      </c>
      <c r="AD42" s="155">
        <f t="shared" si="15"/>
        <v>0.22889457891810316</v>
      </c>
      <c r="AE42" s="155">
        <f t="shared" si="15"/>
        <v>0.24407759709375965</v>
      </c>
      <c r="AF42" s="141">
        <f t="shared" si="10"/>
        <v>0.30438929297564776</v>
      </c>
    </row>
    <row r="43" spans="1:32">
      <c r="C43" s="144" t="s">
        <v>468</v>
      </c>
      <c r="D43" s="144" t="s">
        <v>1052</v>
      </c>
      <c r="E43" s="156">
        <f>E18*(E27/SUM(E27:E29))/(E24/SUM(E24:E26))</f>
        <v>0.47006046168036297</v>
      </c>
      <c r="F43" s="156">
        <f t="shared" ref="F43:AE43" si="16">F18*(F27/SUM(F27:F29))/(F24/SUM(F24:F26))</f>
        <v>0.6147036173371152</v>
      </c>
      <c r="G43" s="156">
        <f t="shared" si="16"/>
        <v>0.33301453273608916</v>
      </c>
      <c r="H43" s="156">
        <f t="shared" si="16"/>
        <v>0.61893146434896451</v>
      </c>
      <c r="I43" s="156">
        <f t="shared" si="16"/>
        <v>0.57776991893407004</v>
      </c>
      <c r="J43" s="156">
        <f t="shared" si="16"/>
        <v>0.66132498889385127</v>
      </c>
      <c r="K43" s="156">
        <f t="shared" si="16"/>
        <v>0.52128756070696114</v>
      </c>
      <c r="L43" s="156">
        <f t="shared" si="16"/>
        <v>0.63998237428202764</v>
      </c>
      <c r="M43" s="156">
        <f t="shared" si="16"/>
        <v>0.66521468367094483</v>
      </c>
      <c r="N43" s="156">
        <f t="shared" si="16"/>
        <v>0.67302211149037472</v>
      </c>
      <c r="O43" s="156">
        <f t="shared" si="16"/>
        <v>0.53124170553951233</v>
      </c>
      <c r="P43" s="156">
        <f t="shared" si="16"/>
        <v>0.46951265721442792</v>
      </c>
      <c r="Q43" s="156">
        <f t="shared" si="16"/>
        <v>0.55525260172606217</v>
      </c>
      <c r="R43" s="156">
        <f t="shared" si="16"/>
        <v>0.62082648459175271</v>
      </c>
      <c r="S43" s="156">
        <f t="shared" si="16"/>
        <v>0.53635940188830833</v>
      </c>
      <c r="T43" s="156">
        <f t="shared" si="16"/>
        <v>0.47720038459656861</v>
      </c>
      <c r="U43" s="156">
        <f t="shared" si="16"/>
        <v>0.632027481703476</v>
      </c>
      <c r="V43" s="156">
        <f t="shared" si="16"/>
        <v>0.60220647883927436</v>
      </c>
      <c r="W43" s="156">
        <f t="shared" si="16"/>
        <v>0.59397617787809276</v>
      </c>
      <c r="X43" s="156">
        <f t="shared" si="16"/>
        <v>0.38418893210628502</v>
      </c>
      <c r="Y43" s="156">
        <f t="shared" si="16"/>
        <v>0.42476447056659955</v>
      </c>
      <c r="Z43" s="156">
        <f t="shared" si="16"/>
        <v>0.49597494467382525</v>
      </c>
      <c r="AA43" s="156">
        <f t="shared" si="16"/>
        <v>0.557004520566451</v>
      </c>
      <c r="AB43" s="156">
        <f t="shared" si="16"/>
        <v>0.4994869656870829</v>
      </c>
      <c r="AC43" s="156">
        <f t="shared" si="16"/>
        <v>0.52014693645877241</v>
      </c>
      <c r="AD43" s="156">
        <f t="shared" si="16"/>
        <v>0.42450343218910336</v>
      </c>
      <c r="AE43" s="156">
        <f t="shared" si="16"/>
        <v>0.60807649437985034</v>
      </c>
      <c r="AF43" s="26">
        <f t="shared" si="10"/>
        <v>0.47006046168036297</v>
      </c>
    </row>
    <row r="44" spans="1:32">
      <c r="C44" s="144"/>
      <c r="D44" s="1" t="s">
        <v>1053</v>
      </c>
      <c r="E44" s="156">
        <f>E19*(E28/SUM(E27:E29))/(E25/SUM(E24:E26))</f>
        <v>0.23030975583422722</v>
      </c>
      <c r="F44" s="156">
        <f t="shared" ref="F44:AE44" si="17">F19*(F28/SUM(F27:F29))/(F25/SUM(F24:F26))</f>
        <v>0.28070657763711171</v>
      </c>
      <c r="G44" s="156">
        <f t="shared" si="17"/>
        <v>7.4141665807000393E-2</v>
      </c>
      <c r="H44" s="156">
        <f t="shared" si="17"/>
        <v>0.17557540823794976</v>
      </c>
      <c r="I44" s="156">
        <f t="shared" si="17"/>
        <v>0.28886315550397168</v>
      </c>
      <c r="J44" s="156">
        <f t="shared" si="17"/>
        <v>0.25889004299204543</v>
      </c>
      <c r="K44" s="156">
        <f t="shared" si="17"/>
        <v>0.33569610742325517</v>
      </c>
      <c r="L44" s="156">
        <f t="shared" si="17"/>
        <v>0.23000497388695704</v>
      </c>
      <c r="M44" s="156">
        <f t="shared" si="17"/>
        <v>0.22538276805653143</v>
      </c>
      <c r="N44" s="156">
        <f t="shared" si="17"/>
        <v>0.23167418545390642</v>
      </c>
      <c r="O44" s="156">
        <f t="shared" si="17"/>
        <v>0.21366760313714911</v>
      </c>
      <c r="P44" s="156">
        <f t="shared" si="17"/>
        <v>0.41378263356503253</v>
      </c>
      <c r="Q44" s="156">
        <f t="shared" si="17"/>
        <v>0.24616493578727572</v>
      </c>
      <c r="R44" s="156">
        <f t="shared" si="17"/>
        <v>0.265790482147368</v>
      </c>
      <c r="S44" s="156">
        <f t="shared" si="17"/>
        <v>0.26752826049753725</v>
      </c>
      <c r="T44" s="156">
        <f t="shared" si="17"/>
        <v>0.39562429749176298</v>
      </c>
      <c r="U44" s="156">
        <f t="shared" si="17"/>
        <v>0.18085828661796655</v>
      </c>
      <c r="V44" s="156">
        <f t="shared" si="17"/>
        <v>0.27842349093713337</v>
      </c>
      <c r="W44" s="156">
        <f t="shared" si="17"/>
        <v>0.25866934014153725</v>
      </c>
      <c r="X44" s="156">
        <f t="shared" si="17"/>
        <v>0.33694881650299274</v>
      </c>
      <c r="Y44" s="156">
        <f t="shared" si="17"/>
        <v>0.35661779725044551</v>
      </c>
      <c r="Z44" s="156">
        <f t="shared" si="17"/>
        <v>0.35250535618380774</v>
      </c>
      <c r="AA44" s="156">
        <f t="shared" si="17"/>
        <v>0.34049869353265938</v>
      </c>
      <c r="AB44" s="156">
        <f t="shared" si="17"/>
        <v>0.28786928047004345</v>
      </c>
      <c r="AC44" s="156">
        <f t="shared" si="17"/>
        <v>0.30919856887353742</v>
      </c>
      <c r="AD44" s="156">
        <f t="shared" si="17"/>
        <v>0.40180897246728736</v>
      </c>
      <c r="AE44" s="156">
        <f t="shared" si="17"/>
        <v>0.21731254757966625</v>
      </c>
      <c r="AF44" s="26">
        <f t="shared" si="10"/>
        <v>0.23030975583422722</v>
      </c>
    </row>
    <row r="45" spans="1:32">
      <c r="D45" s="1" t="s">
        <v>1054</v>
      </c>
      <c r="E45" s="156">
        <f>1-(E43+E44)</f>
        <v>0.29962978248540983</v>
      </c>
      <c r="F45" s="156">
        <f t="shared" ref="F45:AE45" si="18">1-(F43+F44)</f>
        <v>0.10458980502577309</v>
      </c>
      <c r="G45" s="156">
        <f t="shared" si="18"/>
        <v>0.5928438014569104</v>
      </c>
      <c r="H45" s="156">
        <f t="shared" si="18"/>
        <v>0.20549312741308579</v>
      </c>
      <c r="I45" s="156">
        <f t="shared" si="18"/>
        <v>0.13336692556195828</v>
      </c>
      <c r="J45" s="156">
        <f t="shared" si="18"/>
        <v>7.9784968114103294E-2</v>
      </c>
      <c r="K45" s="156">
        <f t="shared" si="18"/>
        <v>0.14301633186978369</v>
      </c>
      <c r="L45" s="156">
        <f t="shared" si="18"/>
        <v>0.13001265183101529</v>
      </c>
      <c r="M45" s="156">
        <f t="shared" si="18"/>
        <v>0.10940254827252371</v>
      </c>
      <c r="N45" s="156">
        <f t="shared" si="18"/>
        <v>9.5303703055718891E-2</v>
      </c>
      <c r="O45" s="156">
        <f t="shared" si="18"/>
        <v>0.25509069132333861</v>
      </c>
      <c r="P45" s="156">
        <f t="shared" si="18"/>
        <v>0.11670470922053955</v>
      </c>
      <c r="Q45" s="156">
        <f t="shared" si="18"/>
        <v>0.19858246248666211</v>
      </c>
      <c r="R45" s="156">
        <f t="shared" si="18"/>
        <v>0.11338303326087928</v>
      </c>
      <c r="S45" s="156">
        <f t="shared" si="18"/>
        <v>0.19611233761415447</v>
      </c>
      <c r="T45" s="156">
        <f t="shared" si="18"/>
        <v>0.12717531791166836</v>
      </c>
      <c r="U45" s="156">
        <f t="shared" si="18"/>
        <v>0.18711423167855745</v>
      </c>
      <c r="V45" s="156">
        <f t="shared" si="18"/>
        <v>0.11937003022359227</v>
      </c>
      <c r="W45" s="156">
        <f t="shared" si="18"/>
        <v>0.14735448198037004</v>
      </c>
      <c r="X45" s="156">
        <f t="shared" si="18"/>
        <v>0.27886225139072218</v>
      </c>
      <c r="Y45" s="156">
        <f t="shared" si="18"/>
        <v>0.21861773218295499</v>
      </c>
      <c r="Z45" s="156">
        <f t="shared" si="18"/>
        <v>0.15151969914236707</v>
      </c>
      <c r="AA45" s="156">
        <f t="shared" si="18"/>
        <v>0.10249678590088962</v>
      </c>
      <c r="AB45" s="156">
        <f t="shared" si="18"/>
        <v>0.2126437538428736</v>
      </c>
      <c r="AC45" s="156">
        <f t="shared" si="18"/>
        <v>0.17065449466769023</v>
      </c>
      <c r="AD45" s="156">
        <f t="shared" si="18"/>
        <v>0.17368759534360922</v>
      </c>
      <c r="AE45" s="156">
        <f t="shared" si="18"/>
        <v>0.17461095804048343</v>
      </c>
      <c r="AF45" s="26">
        <f t="shared" si="10"/>
        <v>0.29962978248540983</v>
      </c>
    </row>
    <row r="47" spans="1:32" ht="15">
      <c r="C47" s="23" t="s">
        <v>1055</v>
      </c>
    </row>
    <row r="48" spans="1:32"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1055</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3">
    <mergeCell ref="D7:E7"/>
    <mergeCell ref="D32:E32"/>
    <mergeCell ref="AI7:AJ7"/>
  </mergeCells>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177" t="s">
        <v>527</v>
      </c>
      <c r="D4" s="177"/>
      <c r="E4" s="177"/>
      <c r="F4" s="177"/>
      <c r="G4" s="177"/>
      <c r="H4" s="47" t="s">
        <v>530</v>
      </c>
      <c r="I4" s="47" t="s">
        <v>522</v>
      </c>
      <c r="J4" s="47" t="s">
        <v>523</v>
      </c>
      <c r="K4" s="175" t="s">
        <v>531</v>
      </c>
      <c r="L4" s="176"/>
      <c r="M4" s="176"/>
      <c r="N4" s="176"/>
      <c r="O4" s="176"/>
      <c r="P4" s="176"/>
      <c r="Q4" s="176"/>
      <c r="R4" s="176"/>
      <c r="S4" s="176"/>
      <c r="T4" s="176"/>
      <c r="U4" s="175" t="s">
        <v>528</v>
      </c>
      <c r="V4" s="176"/>
      <c r="W4" s="176"/>
      <c r="X4" s="176"/>
      <c r="Y4" s="176"/>
      <c r="Z4" s="176"/>
      <c r="AA4" s="176"/>
      <c r="AB4" s="176"/>
      <c r="AC4" s="176"/>
      <c r="AD4" s="176"/>
      <c r="AE4" s="176"/>
      <c r="AF4" s="176"/>
      <c r="AG4" s="176"/>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896</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178" t="s">
        <v>938</v>
      </c>
      <c r="D1" s="178"/>
      <c r="E1" s="178"/>
      <c r="F1" s="178"/>
      <c r="G1" s="178"/>
      <c r="H1" s="178"/>
      <c r="I1" s="178"/>
      <c r="J1" s="178"/>
      <c r="K1" s="178"/>
      <c r="L1" s="178"/>
      <c r="M1" s="178"/>
      <c r="N1" s="178"/>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744</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712</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949</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178" t="s">
        <v>655</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716</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952</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940</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929</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178" t="s">
        <v>917</v>
      </c>
      <c r="D1" s="178"/>
      <c r="E1" s="178"/>
      <c r="F1" s="178"/>
      <c r="G1" s="178"/>
      <c r="H1" s="178"/>
      <c r="I1" s="178"/>
      <c r="J1" s="178"/>
      <c r="K1" s="178"/>
      <c r="L1" s="178"/>
      <c r="M1" s="178"/>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780</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845</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810</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178" t="s">
        <v>774</v>
      </c>
      <c r="D1" s="178"/>
      <c r="E1" s="178"/>
      <c r="F1" s="178"/>
      <c r="G1" s="178"/>
      <c r="H1" s="178"/>
      <c r="I1" s="178"/>
      <c r="J1" s="178"/>
      <c r="K1" s="178"/>
      <c r="L1" s="178"/>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Olex</cp:lastModifiedBy>
  <dcterms:created xsi:type="dcterms:W3CDTF">2005-06-03T09:41:13Z</dcterms:created>
  <dcterms:modified xsi:type="dcterms:W3CDTF">2022-09-26T16:49:36Z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681560695171356</vt:r8>
  </property>
</Properties>
</file>