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43003C3-6A1D-46C4-8F1B-08CF37E11E25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0" i="38" l="1"/>
  <c r="J29" i="38"/>
  <c r="J28" i="38"/>
  <c r="J27" i="38"/>
  <c r="J26" i="38"/>
  <c r="J25" i="38"/>
  <c r="J20" i="38"/>
  <c r="J19" i="38"/>
  <c r="J18" i="38"/>
  <c r="J17" i="38"/>
  <c r="J16" i="38"/>
  <c r="J21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T38" i="38" s="1"/>
  <c r="T52" i="38" s="1"/>
  <c r="B2" i="38"/>
  <c r="V38" i="38" l="1"/>
  <c r="AD52" i="38" s="1"/>
  <c r="V56" i="38"/>
  <c r="V57" i="38" s="1"/>
  <c r="V53" i="38"/>
  <c r="V54" i="38" s="1"/>
  <c r="U56" i="38"/>
  <c r="U57" i="38" s="1"/>
  <c r="U53" i="38"/>
  <c r="U54" i="38" s="1"/>
  <c r="AF53" i="38"/>
  <c r="AF54" i="38" s="1"/>
  <c r="AF56" i="38"/>
  <c r="AF57" i="38" s="1"/>
  <c r="T53" i="38"/>
  <c r="T54" i="38" s="1"/>
  <c r="T56" i="38"/>
  <c r="T57" i="38" s="1"/>
  <c r="Z56" i="38"/>
  <c r="Z57" i="38" s="1"/>
  <c r="Z53" i="38"/>
  <c r="Z54" i="38" s="1"/>
  <c r="Y56" i="38"/>
  <c r="Y57" i="38" s="1"/>
  <c r="AE53" i="38"/>
  <c r="AE54" i="38" s="1"/>
  <c r="AE56" i="38"/>
  <c r="AE57" i="38" s="1"/>
  <c r="AA53" i="38"/>
  <c r="AA54" i="38" s="1"/>
  <c r="AA56" i="38"/>
  <c r="AA57" i="38" s="1"/>
  <c r="AD53" i="38"/>
  <c r="AD54" i="38" s="1"/>
  <c r="AD56" i="38"/>
  <c r="AD57" i="38" s="1"/>
  <c r="U38" i="38"/>
  <c r="Y52" i="38" s="1"/>
  <c r="Y53" i="38" s="1"/>
  <c r="Y54" i="38" s="1"/>
  <c r="W38" i="38"/>
  <c r="X38" i="38"/>
  <c r="Y38" i="38"/>
  <c r="Z38" i="38"/>
  <c r="D66" i="31" l="1"/>
  <c r="H66" i="31"/>
  <c r="F66" i="31" s="1"/>
  <c r="E66" i="31"/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<sst xmlns="http://schemas.openxmlformats.org/spreadsheetml/2006/main" count="11756" uniqueCount="653">
  <si>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</si>
  <si>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</si>
  <si>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</si>
  <si>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</si>
  <si>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</si>
  <si>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</si>
  <si>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</si>
  <si>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</si>
  <si>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</si>
  <si>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</si>
  <si>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</si>
  <si>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</si>
  <si>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</si>
  <si>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</si>
  <si>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</si>
  <si>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</si>
  <si>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</si>
  <si>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</si>
  <si>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</si>
  <si>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</si>
  <si>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</si>
  <si>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</si>
  <si>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</si>
  <si>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</si>
  <si>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</si>
  <si>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</si>
  <si>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</si>
  <si>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</si>
  <si>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</si>
  <si>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</si>
  <si>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</si>
  <si>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</si>
  <si>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</si>
  <si>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</si>
  <si>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</si>
  <si>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</si>
  <si>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</si>
  <si>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</si>
  <si>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</si>
  <si>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</si>
  <si>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</si>
  <si>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</si>
  <si>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</si>
  <si>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</si>
  <si>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</si>
  <si>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</si>
  <si>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</si>
  <si>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</si>
  <si>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</si>
  <si>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</si>
  <si>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</si>
  <si>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</si>
  <si>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</si>
  <si>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</si>
  <si>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</si>
  <si>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</si>
  <si>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</si>
  <si>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</si>
  <si>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</si>
  <si>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</si>
  <si>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</si>
  <si>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</si>
  <si>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</si>
  <si>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</si>
  <si>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</si>
  <si>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</si>
  <si>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</si>
  <si>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</si>
  <si>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</si>
  <si>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</si>
  <si>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</si>
  <si>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</si>
  <si>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</si>
  <si>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</si>
  <si>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</si>
  <si>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</si>
  <si>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</si>
  <si>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</si>
  <si>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</si>
  <si>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</si>
  <si>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</si>
  <si>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</si>
  <si>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</si>
  <si>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</si>
  <si>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</si>
  <si>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</si>
  <si>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</si>
  <si>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</si>
  <si>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</si>
  <si>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</si>
  <si>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</si>
  <si>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</si>
  <si>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</si>
  <si>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</si>
  <si>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</si>
  <si>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</si>
  <si>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</si>
  <si>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</si>
  <si>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</si>
  <si>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</si>
  <si>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</si>
  <si>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</si>
  <si>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</si>
  <si>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</si>
  <si>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</si>
  <si>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</si>
  <si>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</si>
  <si>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</si>
  <si>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</si>
  <si>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</si>
  <si>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</si>
  <si>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</si>
  <si>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</si>
  <si>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</si>
  <si>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</si>
  <si>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</si>
  <si>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</si>
  <si>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</si>
  <si>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</si>
  <si>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</si>
  <si>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</si>
  <si>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</si>
  <si>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</si>
  <si>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</si>
  <si>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</si>
  <si>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</si>
  <si>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</si>
  <si>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</si>
  <si>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</si>
  <si>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</si>
  <si>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</si>
  <si>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</si>
  <si>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</si>
  <si>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</si>
  <si>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</si>
  <si>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</si>
  <si>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</si>
  <si>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</si>
  <si>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</si>
  <si>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</si>
  <si>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</si>
  <si>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</si>
  <si>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</si>
  <si>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</si>
  <si>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</si>
  <si>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</si>
  <si>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</si>
  <si>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</si>
  <si>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</si>
  <si>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</si>
  <si>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</si>
  <si>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</si>
  <si>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</si>
  <si>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</si>
  <si>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</si>
  <si>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</si>
  <si>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</si>
  <si>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</si>
  <si>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</si>
  <si>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</si>
  <si>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</si>
  <si>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</si>
  <si>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</si>
  <si>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</si>
  <si>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</si>
  <si>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</si>
  <si>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</si>
  <si>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</si>
  <si>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</si>
  <si>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</si>
  <si>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</si>
  <si>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</si>
  <si>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</si>
  <si>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</si>
  <si>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</si>
  <si>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</si>
  <si>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</si>
  <si>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</si>
  <si>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</si>
  <si>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</si>
  <si>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</si>
  <si>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</si>
  <si>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</si>
  <si>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</si>
  <si>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</si>
  <si>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</si>
  <si>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</si>
  <si>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</si>
  <si>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</si>
  <si>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</si>
  <si>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</si>
  <si>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</si>
  <si>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</si>
  <si>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</si>
  <si>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</si>
  <si>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</si>
  <si>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</si>
  <si>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</si>
  <si>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</si>
  <si>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</si>
  <si>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</si>
  <si>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</si>
  <si>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</si>
  <si>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</si>
  <si>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</si>
  <si>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</si>
  <si>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</si>
  <si>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</si>
  <si>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</si>
  <si>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</si>
  <si>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</si>
  <si>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</si>
  <si>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</si>
  <si>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</si>
  <si>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</si>
  <si>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</si>
  <si>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</si>
  <si>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</si>
  <si>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</si>
  <si>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</si>
  <si>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</si>
  <si>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</si>
  <si>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</si>
  <si>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</si>
  <si>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</si>
  <si>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</si>
  <si>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</si>
  <si>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</si>
  <si>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</si>
  <si>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</si>
  <si>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</si>
  <si>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</si>
  <si>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</si>
  <si>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</si>
  <si>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</si>
  <si>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</si>
  <si>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</si>
  <si>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</si>
  <si>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</si>
  <si>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</si>
  <si>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</si>
  <si>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</si>
  <si>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</si>
  <si>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</si>
  <si>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</si>
  <si>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</si>
  <si>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</si>
  <si>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</si>
  <si>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</si>
  <si>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</si>
  <si>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</si>
  <si>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</si>
  <si>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</si>
  <si>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</si>
  <si>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</si>
  <si>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</si>
  <si>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</si>
  <si>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</si>
  <si>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</si>
  <si>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</si>
  <si>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</si>
  <si>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</si>
  <si>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</si>
  <si>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</si>
  <si>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</si>
  <si>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</si>
  <si>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</si>
  <si>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</si>
  <si>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</si>
  <si>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</si>
  <si>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</si>
  <si>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</si>
  <si>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</si>
  <si>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</si>
  <si>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</si>
  <si>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</si>
  <si>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</si>
  <si>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</si>
  <si>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</si>
  <si>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</si>
  <si>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</si>
  <si>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</si>
  <si>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</si>
  <si>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</si>
  <si>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</si>
  <si>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</si>
  <si>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</si>
  <si>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</si>
  <si>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</si>
  <si>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</si>
  <si>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</si>
  <si>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</si>
  <si>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</si>
  <si>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</si>
  <si>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</si>
  <si>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</si>
  <si>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</si>
  <si>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</si>
  <si>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</si>
  <si>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</si>
  <si>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</si>
  <si>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</si>
  <si>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</si>
  <si>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</si>
  <si>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</si>
  <si>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</si>
  <si>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</si>
  <si>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</si>
  <si>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</si>
  <si>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</si>
  <si>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</si>
  <si>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</si>
  <si>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</si>
  <si>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</si>
  <si>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</si>
  <si>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</si>
  <si>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</si>
  <si>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</si>
  <si>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</si>
  <si>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</si>
  <si>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</si>
  <si>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</si>
  <si>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</si>
  <si>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</si>
  <si>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</si>
  <si>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</si>
  <si>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</si>
  <si>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</si>
  <si>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</si>
  <si>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</si>
  <si>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</si>
  <si>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</si>
  <si>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</si>
  <si>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</si>
  <si>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</si>
  <si>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</si>
  <si>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</si>
  <si>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</si>
  <si>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</si>
  <si>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</si>
  <si>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</si>
  <si>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</si>
  <si>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</si>
  <si>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</si>
  <si>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</si>
  <si>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</si>
  <si>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</si>
  <si>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</si>
  <si>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</si>
  <si>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</si>
  <si>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</si>
  <si>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</si>
  <si>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</si>
  <si>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</si>
  <si>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</si>
  <si>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</si>
  <si>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</si>
  <si>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</si>
  <si>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</si>
  <si>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</si>
  <si>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</si>
  <si>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</si>
  <si>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</si>
  <si>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</si>
  <si>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</si>
  <si>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</si>
  <si>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</si>
  <si>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</si>
  <si>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</si>
  <si>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</si>
  <si>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</si>
  <si>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</si>
  <si>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</si>
  <si>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</si>
  <si>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</si>
  <si>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</si>
  <si>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</si>
  <si>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</si>
  <si>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</si>
  <si>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</si>
  <si>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</si>
  <si>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</si>
  <si>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</si>
  <si>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</si>
  <si>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</si>
  <si>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</si>
  <si>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</si>
  <si>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</si>
  <si>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</si>
  <si>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</si>
  <si>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</si>
  <si>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</si>
  <si>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</si>
  <si>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</si>
  <si>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</si>
  <si>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</si>
  <si>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</si>
  <si>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</si>
  <si>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</si>
  <si>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</si>
  <si>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</si>
  <si>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</si>
  <si>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</si>
  <si>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</si>
  <si>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</si>
  <si>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</si>
  <si>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</si>
  <si>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</si>
  <si>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</si>
  <si>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</si>
  <si>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</si>
  <si>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</si>
  <si>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</si>
  <si>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</si>
  <si>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</si>
  <si>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</si>
  <si>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</si>
  <si>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</si>
  <si>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</si>
  <si>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</si>
  <si>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</si>
  <si>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</si>
  <si>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</si>
  <si>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</si>
  <si>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</si>
  <si>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</si>
  <si>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</si>
  <si>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</si>
  <si>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</si>
  <si>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</si>
  <si>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</si>
  <si>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</si>
  <si>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</si>
  <si>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</si>
  <si>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</si>
  <si>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</si>
  <si>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</si>
  <si>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</si>
  <si>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</si>
  <si>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</si>
  <si>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</si>
  <si>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</si>
  <si>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</si>
  <si>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</si>
  <si>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</si>
  <si>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</si>
  <si>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</si>
  <si>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</si>
  <si>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</si>
  <si>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</si>
  <si>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</si>
  <si>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</si>
  <si>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</si>
  <si>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</si>
  <si>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</si>
  <si>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</si>
  <si>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</si>
  <si>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</si>
  <si>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</si>
  <si>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</si>
  <si>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</si>
  <si>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</si>
  <si>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</si>
  <si>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</si>
  <si>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</si>
  <si>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</si>
  <si>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</si>
  <si>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</si>
  <si>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</si>
  <si>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</si>
  <si>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</si>
  <si>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</si>
  <si>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</si>
  <si>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</si>
  <si>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</si>
  <si>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</si>
  <si>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</si>
  <si>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</si>
  <si>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</si>
  <si>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</si>
  <si>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RSDSH_Apt-AB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</si>
  <si>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</si>
  <si>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</si>
  <si>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</si>
  <si>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</si>
  <si>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</si>
  <si>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</si>
  <si>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</si>
  <si>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</si>
  <si>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</si>
  <si>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</si>
  <si>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</si>
  <si>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</si>
  <si>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</si>
  <si>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</si>
  <si>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</si>
  <si>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</si>
  <si>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</si>
  <si>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</si>
  <si>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</si>
  <si>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</si>
  <si>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</si>
  <si>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</si>
  <si>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</si>
  <si>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</si>
  <si>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</si>
  <si>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</si>
  <si>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</si>
  <si>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</si>
  <si>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</si>
  <si>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</si>
  <si>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</si>
  <si>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</si>
  <si>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</si>
  <si>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</si>
  <si>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</si>
  <si>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</si>
  <si>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</si>
  <si>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</si>
  <si>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</si>
  <si>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</si>
  <si>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</si>
  <si>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RSDSH_Att-AB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</si>
  <si>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</si>
  <si>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</si>
  <si>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</si>
  <si>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</si>
  <si>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</si>
  <si>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</si>
  <si>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</si>
  <si>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</si>
  <si>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</si>
  <si>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</si>
  <si>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</si>
  <si>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</si>
  <si>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</si>
  <si>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</si>
  <si>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</si>
  <si>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</si>
  <si>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</si>
  <si>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</si>
  <si>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RSDSH_Det-AB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</si>
  <si>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</si>
  <si>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</si>
  <si>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</si>
  <si>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</si>
  <si>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</si>
  <si>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</si>
  <si>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</si>
  <si>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</si>
  <si>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</si>
  <si>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</si>
  <si>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</si>
  <si>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</si>
  <si>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</si>
  <si>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</si>
  <si>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</si>
  <si>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</si>
  <si>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</si>
  <si>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</si>
  <si>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</si>
  <si>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</si>
  <si>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</si>
  <si>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</si>
  <si>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</si>
  <si>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</si>
  <si>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</si>
  <si>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</si>
  <si>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</si>
  <si>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</si>
  <si>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</si>
  <si>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</si>
  <si>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</si>
  <si>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</si>
  <si>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</si>
  <si>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</si>
  <si>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</si>
  <si>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</si>
  <si>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</si>
  <si>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</si>
  <si>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</si>
  <si>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</si>
  <si>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Pset_Set</t>
  </si>
  <si>
    <t>Pset_CI</t>
  </si>
  <si>
    <t>UC_CAP</t>
  </si>
  <si>
    <t>UC_RHSRTS</t>
  </si>
  <si>
    <t>temp_UC_HP-CAP_RSD-APT</t>
  </si>
  <si>
    <t>R-BLD_Apt-N1,R-BLD_Apt_A,R-BLD_Apt_B1,R-BLD_Apt_B2,R-RTFT-Apt*</t>
  </si>
  <si>
    <t>Capacity of HPs is constrained by new and retrofitted apartments</t>
  </si>
  <si>
    <t>R-BLD_Apt_B3</t>
  </si>
  <si>
    <t>R-BLD_Apt_C</t>
  </si>
  <si>
    <t>R-BLD_Apt_D</t>
  </si>
  <si>
    <t>R-BLD_Apt_E</t>
  </si>
  <si>
    <t>R-BLD_Apt_F</t>
  </si>
  <si>
    <t>R-BLD_Apt_G</t>
  </si>
  <si>
    <t>temp_UC_HP-CAP_RSD-ATT</t>
  </si>
  <si>
    <t>R-BLD_Att-N1,R-BLD_Att_A,R-BLD_Att_B1,R-BLD_Att_B2,R-RTFT-Att*</t>
  </si>
  <si>
    <t>Capacity of HPs is constrained by new and retrofitted attached buildings</t>
  </si>
  <si>
    <t>R-BLD_Att_B3</t>
  </si>
  <si>
    <t>R-BLD_Att_C</t>
  </si>
  <si>
    <t>R-BLD_Att_D</t>
  </si>
  <si>
    <t>R-BLD_Att_E</t>
  </si>
  <si>
    <t>R-BLD_Att_F</t>
  </si>
  <si>
    <t>R-BLD_Att_G</t>
  </si>
  <si>
    <t>temp_UC_HP-CAP_RSD-DET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</si>
  <si>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</si>
  <si>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</si>
  <si>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</si>
  <si>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</si>
  <si>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</si>
  <si>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</si>
  <si>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</si>
  <si>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R-BLD_Det_G</t>
  </si>
  <si>
    <t>UC - Each Region/Period</t>
  </si>
  <si>
    <t>~UC_T</t>
  </si>
  <si>
    <t>https://keisan.casio.com/exec/system/1180573188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</si>
  <si>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</si>
  <si>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</si>
  <si>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</si>
  <si>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</si>
  <si>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</si>
  <si>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</si>
  <si>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</si>
  <si>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</si>
  <si>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</si>
  <si>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</si>
  <si>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</si>
  <si>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</si>
  <si>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</si>
  <si>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</si>
  <si>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</si>
  <si>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</si>
  <si>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</si>
  <si>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</si>
  <si>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</si>
  <si>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</si>
  <si>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</si>
  <si>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</si>
  <si>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</si>
  <si>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</si>
  <si>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</si>
  <si>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</si>
  <si>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</si>
  <si>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</si>
  <si>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</si>
  <si>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</si>
  <si>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</si>
  <si>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</si>
  <si>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</si>
  <si>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</si>
  <si>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</si>
  <si>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</si>
  <si>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R*_HPN*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</si>
</sst>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</numFmts>
  <fonts count="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8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35" fillId="26" borderId="3" xfId="0" applyFont="1" applyFill="1" applyBorder="1" applyAlignment="1">
      <alignment horizontal="center" vertical="center"/>
    </xf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36" fillId="26" borderId="3" xfId="2" applyNumberFormat="1" applyFont="1" applyFill="1" applyBorder="1" applyAlignment="1">
      <alignment horizontal="center"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2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5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7DE52D-F70B-4BED-9B59-E00060F57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73479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6AE89-B9B0-42BC-B250-5617E802B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26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FC95E7-67DC-41A2-BF25-CC2F4C9F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19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A3D58-7E05-44E7-8BA9-66618B25DC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Scen_B_SYS_Additional_Assump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gions"/>
      <sheetName val="PWR"/>
      <sheetName val="SYS"/>
      <sheetName val="SUP"/>
      <sheetName val="SRV"/>
      <sheetName val="RSD"/>
      <sheetName val="TRA"/>
      <sheetName val="DataFill"/>
      <sheetName val="RSDAFC"/>
      <sheetName val="RSDAFA"/>
    </sheetNames>
    <sheetDataSet>
      <sheetData sheetId="0" refreshError="1"/>
      <sheetData sheetId="1">
        <row r="3">
          <cell r="C3" t="str">
            <v>IE</v>
          </cell>
          <cell r="D3" t="str">
            <v>National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37" t="s">
        <v>439</v>
      </c>
      <c r="B16" s="137"/>
      <c r="C16" s="137"/>
      <c r="D16" s="13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36" t="s">
        <v>7</v>
      </c>
      <c r="C19" s="136"/>
      <c r="D19" s="13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36" t="s">
        <v>450</v>
      </c>
      <c r="C20" s="136"/>
      <c r="D20" s="13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39" t="s">
        <v>454</v>
      </c>
      <c r="C21" s="139"/>
      <c r="D21" s="13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39"/>
      <c r="C22" s="139"/>
      <c r="D22" s="13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36" t="s">
        <v>451</v>
      </c>
      <c r="C23" s="136"/>
      <c r="D23" s="13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36" t="s">
        <v>452</v>
      </c>
      <c r="C24" s="136"/>
      <c r="D24" s="13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36" t="s">
        <v>451</v>
      </c>
      <c r="C26" s="136"/>
      <c r="D26" s="13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36" t="s">
        <v>453</v>
      </c>
      <c r="C27" s="136"/>
      <c r="D27" s="13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38" t="s">
        <v>446</v>
      </c>
      <c r="C30" s="136"/>
      <c r="D30" s="13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36" t="s">
        <v>448</v>
      </c>
      <c r="C31" s="136"/>
      <c r="D31" s="13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498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498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498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498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498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498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498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498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499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499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499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499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499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499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499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499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500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500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500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500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500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500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500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500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501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501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501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501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501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501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501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501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502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502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502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502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502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502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502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502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503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503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503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503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503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503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503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503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534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534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534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534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534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534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534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534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535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535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535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535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535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535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535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535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536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536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536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536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536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536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536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536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537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537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537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537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537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537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537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537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538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538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538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538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538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538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538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538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539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539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539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539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539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539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539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539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570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570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570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570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570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570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570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570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571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571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571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571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571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571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571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571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572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572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572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572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572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572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572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572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573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573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573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573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573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573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573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573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574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574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574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574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574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574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574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574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575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575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575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575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575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575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575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575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492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492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492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492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493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493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493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493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494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494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494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494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495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495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495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495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496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496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496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496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497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497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497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497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504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504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504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504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505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505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505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505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506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506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506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506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507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507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507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507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508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508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508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508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509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509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509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509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528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528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528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528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529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529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529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529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530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530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530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530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531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531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531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531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532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532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532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532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533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533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533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533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540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540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540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540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542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542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542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542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544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544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544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544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546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546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546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546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548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548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548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548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550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550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550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550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564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564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564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564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565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565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565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565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566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566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566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566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567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567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567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567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568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568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568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568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569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569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569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569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486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486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486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486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486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486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486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486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487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487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487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487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487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487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487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487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488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488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488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488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488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488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488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488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489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489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489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489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489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489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489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489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490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490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490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490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490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490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490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490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491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491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491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491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491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491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491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491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581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581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581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581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581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581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581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581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581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581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581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581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510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510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510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510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510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510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510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510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511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511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511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511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511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511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511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511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512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512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512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512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512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512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512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512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513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513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513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513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513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513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513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513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514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514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514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514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514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514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514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514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515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515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515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515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515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515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515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515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516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516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516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516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516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516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516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516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516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516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516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516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517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517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517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517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517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517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517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517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517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517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517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517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518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518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518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518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518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518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518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518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518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518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518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518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519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519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519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519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519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519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519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519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519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519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519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519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520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520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520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520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520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520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520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520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520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520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520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520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521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521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521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521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521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521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521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521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521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521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521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521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581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581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581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581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581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581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581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581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581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581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581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581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552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552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552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552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552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552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552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552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553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553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553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553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553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553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553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553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554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554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554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554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554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554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554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554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555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555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555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555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555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555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555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555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556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556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556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556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556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556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556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556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557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557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557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557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557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557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557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557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558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558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558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558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558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558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558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558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558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558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558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558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559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559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559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559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559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559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559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559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559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559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559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559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560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560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560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560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560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560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560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560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560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560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560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560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561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561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561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561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561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561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561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561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561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561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561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561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562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562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562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562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562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562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562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562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562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562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562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562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563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563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563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563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563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563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563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563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563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563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563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563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581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581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581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581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581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581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581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581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581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581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581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581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580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580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580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580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580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580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580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580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580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580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580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580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580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580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580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580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580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580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580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580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580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580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580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580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580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580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580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580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580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580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580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580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580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580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580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580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580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580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580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580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580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580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580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580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580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580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580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580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580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580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580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580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580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580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580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580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580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580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580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580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580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580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580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580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580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580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580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580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580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580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580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580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580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580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580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4F75-A4CD-496D-9B4A-6521F48BA1F6}">
  <dimension ref="A1:AU57"/>
  <sheetViews>
    <sheetView tabSelected="1" topLeftCell="A4" workbookViewId="0">
      <selection activeCell="D6" sqref="D6"/>
    </sheetView>
  </sheetViews>
  <sheetFormatPr defaultRowHeight="12.75" x14ac:dyDescent="0.2"/>
  <cols>
    <col min="12" max="12" width="62.5703125" bestFit="1" customWidth="1"/>
  </cols>
  <sheetData>
    <row r="1" spans="1:35" x14ac:dyDescent="0.2">
      <c r="A1" t="s">
        <v>613</v>
      </c>
    </row>
    <row r="2" spans="1:35" ht="15" x14ac:dyDescent="0.25">
      <c r="B2" s="144" t="str">
        <f>"~UC_Sets: R_E: " &amp; _xlfn.TEXTJOIN(",",TRUE,[24]Regions!C3:D3)</f>
        <v>~UC_Sets: R_E: IE,National</v>
      </c>
    </row>
    <row r="3" spans="1:35" ht="15" x14ac:dyDescent="0.25">
      <c r="B3" s="144" t="s">
        <v>28</v>
      </c>
    </row>
    <row r="4" spans="1:35" x14ac:dyDescent="0.2">
      <c r="I4" t="s">
        <v>614</v>
      </c>
      <c r="AI4" t="s">
        <v>615</v>
      </c>
    </row>
    <row r="5" spans="1:35" ht="21.75" thickBot="1" x14ac:dyDescent="0.25">
      <c r="B5" s="145" t="s">
        <v>11</v>
      </c>
      <c r="C5" s="146" t="s">
        <v>582</v>
      </c>
      <c r="D5" s="146" t="s">
        <v>30</v>
      </c>
      <c r="E5" s="146" t="s">
        <v>583</v>
      </c>
      <c r="F5" s="146" t="s">
        <v>6</v>
      </c>
      <c r="G5" s="147" t="s">
        <v>294</v>
      </c>
      <c r="H5" s="147" t="s">
        <v>2</v>
      </c>
      <c r="I5" s="147" t="s">
        <v>0</v>
      </c>
      <c r="J5" s="147" t="s">
        <v>584</v>
      </c>
      <c r="K5" s="147" t="s">
        <v>585</v>
      </c>
      <c r="L5" s="145" t="s">
        <v>27</v>
      </c>
      <c r="P5" s="148" t="s">
        <v>616</v>
      </c>
      <c r="Q5" s="148"/>
      <c r="R5" s="148"/>
      <c r="T5" s="148" t="s">
        <v>617</v>
      </c>
      <c r="U5" s="148"/>
      <c r="V5" s="148"/>
      <c r="W5" s="148"/>
      <c r="X5" s="148"/>
      <c r="Z5" s="148" t="s">
        <v>618</v>
      </c>
      <c r="AA5" s="148"/>
      <c r="AB5" s="148"/>
      <c r="AD5" s="148" t="s">
        <v>619</v>
      </c>
      <c r="AE5" s="148"/>
      <c r="AF5" s="148"/>
    </row>
    <row r="6" spans="1:35" ht="15.75" thickBot="1" x14ac:dyDescent="0.25">
      <c r="B6" t="s">
        <v>586</v>
      </c>
      <c r="D6" t="s">
        <v>587</v>
      </c>
      <c r="H6">
        <v>2019</v>
      </c>
      <c r="I6" t="s">
        <v>214</v>
      </c>
      <c r="J6">
        <v>-1</v>
      </c>
      <c r="K6">
        <v>0</v>
      </c>
      <c r="L6" t="s">
        <v>588</v>
      </c>
      <c r="P6" s="149" t="s">
        <v>620</v>
      </c>
      <c r="Q6" s="149" t="s">
        <v>621</v>
      </c>
      <c r="R6" s="149" t="s">
        <v>622</v>
      </c>
      <c r="T6" s="150" t="s">
        <v>623</v>
      </c>
      <c r="U6" s="149" t="s">
        <v>620</v>
      </c>
      <c r="V6" s="149" t="s">
        <v>621</v>
      </c>
      <c r="W6" s="149" t="s">
        <v>622</v>
      </c>
      <c r="X6" s="151" t="s">
        <v>624</v>
      </c>
      <c r="Z6" s="152" t="s">
        <v>620</v>
      </c>
      <c r="AA6" s="153" t="s">
        <v>621</v>
      </c>
      <c r="AB6" s="154" t="s">
        <v>622</v>
      </c>
      <c r="AD6" s="152" t="s">
        <v>620</v>
      </c>
      <c r="AE6" s="153" t="s">
        <v>621</v>
      </c>
      <c r="AF6" s="154" t="s">
        <v>622</v>
      </c>
    </row>
    <row r="7" spans="1:35" ht="15" x14ac:dyDescent="0.2">
      <c r="D7" t="s">
        <v>589</v>
      </c>
      <c r="H7">
        <v>2019</v>
      </c>
      <c r="J7" s="155">
        <f>IF(N7="Y",0,-(T33))</f>
        <v>-0.76682617615099935</v>
      </c>
      <c r="O7" s="156" t="s">
        <v>625</v>
      </c>
      <c r="P7" s="157">
        <v>68452</v>
      </c>
      <c r="Q7" s="157">
        <v>94025</v>
      </c>
      <c r="R7" s="157">
        <v>31885</v>
      </c>
      <c r="T7" s="156" t="s">
        <v>626</v>
      </c>
      <c r="U7" s="158">
        <v>9418.8988568067343</v>
      </c>
      <c r="V7" s="158">
        <v>15472.073727176739</v>
      </c>
      <c r="W7" s="158">
        <v>20378.706337556119</v>
      </c>
      <c r="X7" s="159">
        <v>45269.678921539591</v>
      </c>
      <c r="Z7" s="160">
        <v>1.0049999999999999</v>
      </c>
      <c r="AA7" s="160">
        <v>1.149</v>
      </c>
      <c r="AB7" s="160">
        <v>1.36</v>
      </c>
      <c r="AD7" s="160">
        <v>0.27300000000000002</v>
      </c>
      <c r="AE7" s="160">
        <v>0.34200000000000003</v>
      </c>
      <c r="AF7" s="160">
        <v>0.21299999999999999</v>
      </c>
    </row>
    <row r="8" spans="1:35" ht="15" x14ac:dyDescent="0.2">
      <c r="D8" t="s">
        <v>590</v>
      </c>
      <c r="H8">
        <v>2019</v>
      </c>
      <c r="J8" s="155">
        <f>IF(N8="Y",0,-(T34))</f>
        <v>-0.5138907043261417</v>
      </c>
      <c r="O8" s="161" t="s">
        <v>627</v>
      </c>
      <c r="P8" s="162">
        <v>96213</v>
      </c>
      <c r="Q8" s="162">
        <v>187505</v>
      </c>
      <c r="R8" s="162">
        <v>72100</v>
      </c>
      <c r="T8" s="161" t="s">
        <v>628</v>
      </c>
      <c r="U8" s="163">
        <v>7459.2913438514906</v>
      </c>
      <c r="V8" s="163">
        <v>9537.7783975583752</v>
      </c>
      <c r="W8" s="163">
        <v>9433.9012004747347</v>
      </c>
      <c r="X8" s="164">
        <v>26430.9709418846</v>
      </c>
      <c r="Z8" s="165">
        <v>1.3959999999999999</v>
      </c>
      <c r="AA8" s="165">
        <v>1.6719999999999999</v>
      </c>
      <c r="AB8" s="165">
        <v>1.9019999999999999</v>
      </c>
      <c r="AD8" s="165">
        <v>0.32400000000000001</v>
      </c>
      <c r="AE8" s="165">
        <v>0.44500000000000001</v>
      </c>
      <c r="AF8" s="165">
        <v>0.34100000000000003</v>
      </c>
    </row>
    <row r="9" spans="1:35" ht="15" x14ac:dyDescent="0.2">
      <c r="D9" t="s">
        <v>591</v>
      </c>
      <c r="H9">
        <v>2019</v>
      </c>
      <c r="J9" s="155">
        <f>IF(N9="Y",0,-(T35))</f>
        <v>-0.37584533679027893</v>
      </c>
      <c r="O9" s="166" t="s">
        <v>629</v>
      </c>
      <c r="P9" s="167">
        <v>109864</v>
      </c>
      <c r="Q9" s="167">
        <v>248054</v>
      </c>
      <c r="R9" s="167">
        <v>106981</v>
      </c>
      <c r="T9" s="166" t="s">
        <v>630</v>
      </c>
      <c r="U9" s="168">
        <v>14041.847426430093</v>
      </c>
      <c r="V9" s="168">
        <v>17545.09295382088</v>
      </c>
      <c r="W9" s="168">
        <v>20090.949195825138</v>
      </c>
      <c r="X9" s="169">
        <v>51677.889576076108</v>
      </c>
      <c r="Z9" s="170">
        <v>1.5840000000000001</v>
      </c>
      <c r="AA9" s="170">
        <v>1.8440000000000001</v>
      </c>
      <c r="AB9" s="170">
        <v>2.125</v>
      </c>
      <c r="AD9" s="170">
        <v>0.26800000000000002</v>
      </c>
      <c r="AE9" s="170">
        <v>0.45700000000000002</v>
      </c>
      <c r="AF9" s="170">
        <v>0.307</v>
      </c>
    </row>
    <row r="10" spans="1:35" ht="15" x14ac:dyDescent="0.2">
      <c r="D10" t="s">
        <v>592</v>
      </c>
      <c r="H10">
        <v>2019</v>
      </c>
      <c r="J10" s="155">
        <f>IF(N10="Y",0,-(T36))</f>
        <v>-0.16552806134367962</v>
      </c>
      <c r="O10" s="161" t="s">
        <v>631</v>
      </c>
      <c r="P10" s="162">
        <v>119296</v>
      </c>
      <c r="Q10" s="162">
        <v>292259</v>
      </c>
      <c r="R10" s="162">
        <v>142753</v>
      </c>
      <c r="T10" s="161" t="s">
        <v>632</v>
      </c>
      <c r="U10" s="163">
        <v>19924.480375055824</v>
      </c>
      <c r="V10" s="163">
        <v>49768.849685929476</v>
      </c>
      <c r="W10" s="163">
        <v>53466.210043981671</v>
      </c>
      <c r="X10" s="164">
        <v>123159.54010496697</v>
      </c>
      <c r="Z10" s="165">
        <v>1.772</v>
      </c>
      <c r="AA10" s="165">
        <v>2.0150000000000001</v>
      </c>
      <c r="AB10" s="165">
        <v>2.3069999999999999</v>
      </c>
      <c r="AD10" s="165">
        <v>0.313</v>
      </c>
      <c r="AE10" s="165">
        <v>0.42799999999999999</v>
      </c>
      <c r="AF10" s="165">
        <v>0.29599999999999999</v>
      </c>
    </row>
    <row r="11" spans="1:35" ht="15" x14ac:dyDescent="0.2">
      <c r="D11" t="s">
        <v>593</v>
      </c>
      <c r="H11">
        <v>2019</v>
      </c>
      <c r="J11" s="155">
        <f>IF(N11="Y",0,-(T37))</f>
        <v>-9.1492186931267622E-2</v>
      </c>
      <c r="O11" s="166" t="s">
        <v>633</v>
      </c>
      <c r="P11" s="167">
        <v>25861</v>
      </c>
      <c r="Q11" s="167">
        <v>158745</v>
      </c>
      <c r="R11" s="167">
        <v>157558</v>
      </c>
      <c r="T11" s="166" t="s">
        <v>634</v>
      </c>
      <c r="U11" s="168">
        <v>58904.8034364337</v>
      </c>
      <c r="V11" s="168">
        <v>282151.52747564798</v>
      </c>
      <c r="W11" s="168">
        <v>251318.93361374349</v>
      </c>
      <c r="X11" s="169">
        <v>592375.26452582516</v>
      </c>
      <c r="Z11" s="170">
        <v>1.9790000000000001</v>
      </c>
      <c r="AA11" s="170">
        <v>2.3239999999999998</v>
      </c>
      <c r="AB11" s="170">
        <v>2.61</v>
      </c>
      <c r="AD11" s="170">
        <v>0.60299999999999998</v>
      </c>
      <c r="AE11" s="170">
        <v>0.48899999999999999</v>
      </c>
      <c r="AF11" s="170">
        <v>0.40500000000000003</v>
      </c>
    </row>
    <row r="12" spans="1:35" ht="16.5" thickBot="1" x14ac:dyDescent="0.25">
      <c r="D12" t="s">
        <v>594</v>
      </c>
      <c r="H12">
        <v>2019</v>
      </c>
      <c r="J12" s="155">
        <f>IF(N12="Y",0,-(T38))</f>
        <v>-3.6630747396996691E-2</v>
      </c>
      <c r="P12" s="171" t="s">
        <v>635</v>
      </c>
      <c r="Q12" s="171"/>
      <c r="R12" s="171"/>
      <c r="T12" s="161" t="s">
        <v>636</v>
      </c>
      <c r="U12" s="163">
        <v>43739.341649106158</v>
      </c>
      <c r="V12" s="163">
        <v>187627.02237661046</v>
      </c>
      <c r="W12" s="163">
        <v>166667.79141279124</v>
      </c>
      <c r="X12" s="164">
        <v>398034.15543850785</v>
      </c>
      <c r="Z12" s="165">
        <v>2.2679999999999998</v>
      </c>
      <c r="AA12" s="165">
        <v>2.851</v>
      </c>
      <c r="AB12" s="165">
        <v>3.0779999999999998</v>
      </c>
      <c r="AD12" s="165">
        <v>0.84699999999999998</v>
      </c>
      <c r="AE12" s="165">
        <v>0.63400000000000001</v>
      </c>
      <c r="AF12" s="165">
        <v>0.68200000000000005</v>
      </c>
    </row>
    <row r="13" spans="1:35" ht="15.75" thickBot="1" x14ac:dyDescent="0.25">
      <c r="D13" s="129" t="s">
        <v>652</v>
      </c>
      <c r="F13" t="s">
        <v>465</v>
      </c>
      <c r="H13">
        <v>2019</v>
      </c>
      <c r="J13">
        <v>1</v>
      </c>
      <c r="P13" s="172" t="s">
        <v>455</v>
      </c>
      <c r="Q13" s="172" t="s">
        <v>456</v>
      </c>
      <c r="R13" s="172" t="s">
        <v>457</v>
      </c>
      <c r="T13" s="166" t="s">
        <v>637</v>
      </c>
      <c r="U13" s="168">
        <v>25767.876472761334</v>
      </c>
      <c r="V13" s="168">
        <v>101418.89596184672</v>
      </c>
      <c r="W13" s="168">
        <v>81396.697989555512</v>
      </c>
      <c r="X13" s="169">
        <v>208583.47042416356</v>
      </c>
      <c r="Z13" s="170">
        <v>2.694</v>
      </c>
      <c r="AA13" s="170">
        <v>3.512</v>
      </c>
      <c r="AB13" s="170">
        <v>3.7839999999999998</v>
      </c>
      <c r="AD13" s="170">
        <v>0.71399999999999997</v>
      </c>
      <c r="AE13" s="170">
        <v>0.92200000000000004</v>
      </c>
      <c r="AF13" s="170">
        <v>0.94</v>
      </c>
    </row>
    <row r="14" spans="1:35" ht="15" x14ac:dyDescent="0.2">
      <c r="D14" s="173"/>
      <c r="E14" s="173"/>
      <c r="F14" s="173"/>
      <c r="G14" s="173"/>
      <c r="H14" s="173">
        <v>0</v>
      </c>
      <c r="I14" s="173" t="s">
        <v>214</v>
      </c>
      <c r="J14" s="173"/>
      <c r="K14" s="173">
        <v>5</v>
      </c>
      <c r="L14" s="173"/>
      <c r="O14" s="156" t="s">
        <v>625</v>
      </c>
      <c r="P14" s="157">
        <v>64661</v>
      </c>
      <c r="Q14" s="157">
        <v>74932</v>
      </c>
      <c r="R14" s="157">
        <v>19753</v>
      </c>
      <c r="T14" s="161" t="s">
        <v>638</v>
      </c>
      <c r="U14" s="163">
        <v>12331.173226884033</v>
      </c>
      <c r="V14" s="163">
        <v>50123.806027321167</v>
      </c>
      <c r="W14" s="163">
        <v>43241.005762967114</v>
      </c>
      <c r="X14" s="164">
        <v>105695.98501717232</v>
      </c>
      <c r="Z14" s="165">
        <v>3.2970000000000002</v>
      </c>
      <c r="AA14" s="165">
        <v>4.1100000000000003</v>
      </c>
      <c r="AB14" s="165">
        <v>4.5039999999999996</v>
      </c>
      <c r="AD14" s="165">
        <v>0.97399999999999998</v>
      </c>
      <c r="AE14" s="165">
        <v>1.141</v>
      </c>
      <c r="AF14" s="165">
        <v>1.026</v>
      </c>
    </row>
    <row r="15" spans="1:35" ht="15.75" thickBot="1" x14ac:dyDescent="0.25">
      <c r="B15" t="s">
        <v>595</v>
      </c>
      <c r="D15" t="s">
        <v>596</v>
      </c>
      <c r="E15" s="174"/>
      <c r="F15" s="174"/>
      <c r="G15" s="174"/>
      <c r="H15">
        <v>2019</v>
      </c>
      <c r="I15" s="174" t="s">
        <v>214</v>
      </c>
      <c r="J15" s="174">
        <v>-1</v>
      </c>
      <c r="K15" s="174">
        <v>0</v>
      </c>
      <c r="L15" s="174" t="s">
        <v>597</v>
      </c>
      <c r="O15" s="161" t="s">
        <v>627</v>
      </c>
      <c r="P15" s="162">
        <v>92181</v>
      </c>
      <c r="Q15" s="162">
        <v>167226</v>
      </c>
      <c r="R15" s="162">
        <v>58089</v>
      </c>
      <c r="T15" s="175" t="s">
        <v>639</v>
      </c>
      <c r="U15" s="176">
        <v>15211.172212670604</v>
      </c>
      <c r="V15" s="176">
        <v>52706.674394088106</v>
      </c>
      <c r="W15" s="176">
        <v>78435.533443104825</v>
      </c>
      <c r="X15" s="169">
        <v>146353.38004986354</v>
      </c>
      <c r="Z15" s="177">
        <v>4.7880000000000003</v>
      </c>
      <c r="AA15" s="177">
        <v>5.0789999999999997</v>
      </c>
      <c r="AB15" s="177">
        <v>6.0039999999999996</v>
      </c>
      <c r="AD15" s="178">
        <f>AVERAGE(AE15:AF15)</f>
        <v>1.5565</v>
      </c>
      <c r="AE15" s="177">
        <v>1.6439999999999999</v>
      </c>
      <c r="AF15" s="177">
        <v>1.4690000000000001</v>
      </c>
    </row>
    <row r="16" spans="1:35" ht="15.75" thickBot="1" x14ac:dyDescent="0.25">
      <c r="D16" t="s">
        <v>598</v>
      </c>
      <c r="H16">
        <v>2019</v>
      </c>
      <c r="J16" s="155">
        <f>IF(N16="Y",0,-(AD33))</f>
        <v>-0.48602123970467664</v>
      </c>
      <c r="O16" s="166" t="s">
        <v>629</v>
      </c>
      <c r="P16" s="167">
        <v>105755</v>
      </c>
      <c r="Q16" s="167">
        <v>227371</v>
      </c>
      <c r="R16" s="167">
        <v>92325</v>
      </c>
      <c r="T16" s="179" t="s">
        <v>640</v>
      </c>
      <c r="U16" s="180">
        <v>206798.88499999998</v>
      </c>
      <c r="V16" s="180">
        <v>766351.72099999979</v>
      </c>
      <c r="W16" s="180">
        <v>724429.72899999993</v>
      </c>
      <c r="X16" s="181">
        <v>1697580.3349999997</v>
      </c>
    </row>
    <row r="17" spans="2:47" ht="15" x14ac:dyDescent="0.2">
      <c r="D17" t="s">
        <v>599</v>
      </c>
      <c r="H17">
        <v>2019</v>
      </c>
      <c r="J17" s="155">
        <f>IF(N17="Y",0,-(AD34))</f>
        <v>-0.25380085256173046</v>
      </c>
      <c r="O17" s="161" t="s">
        <v>631</v>
      </c>
      <c r="P17" s="162">
        <v>115137</v>
      </c>
      <c r="Q17" s="162">
        <v>271365</v>
      </c>
      <c r="R17" s="162">
        <v>127680</v>
      </c>
    </row>
    <row r="18" spans="2:47" ht="15" x14ac:dyDescent="0.2">
      <c r="D18" t="s">
        <v>600</v>
      </c>
      <c r="H18">
        <v>2019</v>
      </c>
      <c r="J18" s="155">
        <f>IF(N18="Y",0,-(AD35))</f>
        <v>-8.9754023843298891E-2</v>
      </c>
      <c r="O18" s="166" t="s">
        <v>633</v>
      </c>
      <c r="P18" s="167">
        <v>25764</v>
      </c>
      <c r="Q18" s="167">
        <v>158416</v>
      </c>
      <c r="R18" s="167">
        <v>156690</v>
      </c>
    </row>
    <row r="19" spans="2:47" x14ac:dyDescent="0.2">
      <c r="D19" t="s">
        <v>601</v>
      </c>
      <c r="H19">
        <v>2019</v>
      </c>
      <c r="J19" s="155">
        <f>IF(N19="Y",0,-(AD36))</f>
        <v>-5.0511604601422351E-2</v>
      </c>
      <c r="S19" t="s">
        <v>641</v>
      </c>
    </row>
    <row r="20" spans="2:47" x14ac:dyDescent="0.2">
      <c r="D20" t="s">
        <v>602</v>
      </c>
      <c r="H20">
        <v>2019</v>
      </c>
      <c r="J20" s="155">
        <f>IF(N20="Y",0,-(AD37))</f>
        <v>-3.2210497290905374E-2</v>
      </c>
    </row>
    <row r="21" spans="2:47" x14ac:dyDescent="0.2">
      <c r="D21" t="s">
        <v>603</v>
      </c>
      <c r="H21">
        <v>2019</v>
      </c>
      <c r="J21" s="155">
        <f>IF(N21="Y",0,-(AD38))</f>
        <v>-3.054309712927282E-2</v>
      </c>
      <c r="S21" t="s">
        <v>642</v>
      </c>
    </row>
    <row r="22" spans="2:47" x14ac:dyDescent="0.2">
      <c r="D22" s="129" t="s">
        <v>652</v>
      </c>
      <c r="F22" t="s">
        <v>466</v>
      </c>
      <c r="H22">
        <v>2019</v>
      </c>
      <c r="J22">
        <v>1</v>
      </c>
    </row>
    <row r="23" spans="2:47" x14ac:dyDescent="0.2">
      <c r="D23" s="173"/>
      <c r="E23" s="173"/>
      <c r="F23" s="173"/>
      <c r="G23" s="173"/>
      <c r="H23" s="173">
        <v>0</v>
      </c>
      <c r="I23" s="173"/>
      <c r="J23" s="173"/>
      <c r="K23" s="173">
        <v>5</v>
      </c>
      <c r="L23" s="173"/>
    </row>
    <row r="24" spans="2:47" x14ac:dyDescent="0.2">
      <c r="B24" t="s">
        <v>604</v>
      </c>
      <c r="D24" t="s">
        <v>605</v>
      </c>
      <c r="E24" s="174"/>
      <c r="F24" s="174"/>
      <c r="G24" s="174"/>
      <c r="H24">
        <v>2019</v>
      </c>
      <c r="I24" s="174" t="s">
        <v>214</v>
      </c>
      <c r="J24" s="174">
        <v>-1</v>
      </c>
      <c r="K24" s="174">
        <v>0</v>
      </c>
      <c r="L24" s="174" t="s">
        <v>606</v>
      </c>
    </row>
    <row r="25" spans="2:47" x14ac:dyDescent="0.2">
      <c r="D25" t="s">
        <v>607</v>
      </c>
      <c r="H25">
        <v>2019</v>
      </c>
      <c r="J25" s="155">
        <f>IF(N25="Y",0,-(AN33))</f>
        <v>-0.14983014442834014</v>
      </c>
    </row>
    <row r="26" spans="2:47" x14ac:dyDescent="0.2">
      <c r="D26" t="s">
        <v>608</v>
      </c>
      <c r="H26">
        <v>2019</v>
      </c>
      <c r="J26" s="155">
        <f>IF(N26="Y",0,-(AN34))</f>
        <v>-6.6011404930960929E-2</v>
      </c>
    </row>
    <row r="27" spans="2:47" x14ac:dyDescent="0.2">
      <c r="D27" t="s">
        <v>609</v>
      </c>
      <c r="H27">
        <v>2019</v>
      </c>
      <c r="J27" s="155">
        <f>IF(N27="Y",0,-(AN35))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610</v>
      </c>
      <c r="H28">
        <v>2019</v>
      </c>
      <c r="J28" s="155">
        <f>IF(N28="Y",0,-(AN36))</f>
        <v>-2.8856450394145666E-2</v>
      </c>
      <c r="T28" s="182" t="s">
        <v>620</v>
      </c>
      <c r="U28" s="183"/>
      <c r="V28" s="183"/>
      <c r="W28" s="183"/>
      <c r="X28" s="183"/>
      <c r="Y28" s="183"/>
      <c r="Z28" s="183"/>
      <c r="AA28" s="183"/>
      <c r="AC28" s="183" t="s">
        <v>621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622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611</v>
      </c>
      <c r="H29">
        <v>2019</v>
      </c>
      <c r="J29" s="155">
        <f>IF(N29="Y",0,-(AN37))</f>
        <v>-7.3325429420576533E-3</v>
      </c>
      <c r="T29" s="156" t="s">
        <v>625</v>
      </c>
      <c r="U29" s="161" t="s">
        <v>627</v>
      </c>
      <c r="V29" s="166" t="s">
        <v>629</v>
      </c>
      <c r="W29" s="161" t="s">
        <v>643</v>
      </c>
      <c r="X29" s="161" t="s">
        <v>644</v>
      </c>
      <c r="Y29" s="161" t="s">
        <v>645</v>
      </c>
      <c r="Z29" s="161" t="s">
        <v>646</v>
      </c>
      <c r="AA29" s="161" t="s">
        <v>647</v>
      </c>
      <c r="AD29" s="156" t="s">
        <v>625</v>
      </c>
      <c r="AE29" s="161" t="s">
        <v>627</v>
      </c>
      <c r="AF29" s="166" t="s">
        <v>629</v>
      </c>
      <c r="AG29" s="161" t="s">
        <v>643</v>
      </c>
      <c r="AH29" s="161" t="s">
        <v>644</v>
      </c>
      <c r="AI29" s="161" t="s">
        <v>645</v>
      </c>
      <c r="AJ29" s="161" t="s">
        <v>646</v>
      </c>
      <c r="AK29" s="161" t="s">
        <v>647</v>
      </c>
      <c r="AN29" s="156" t="s">
        <v>625</v>
      </c>
      <c r="AO29" s="161" t="s">
        <v>627</v>
      </c>
      <c r="AP29" s="166" t="s">
        <v>629</v>
      </c>
      <c r="AQ29" s="161" t="s">
        <v>643</v>
      </c>
      <c r="AR29" s="161" t="s">
        <v>644</v>
      </c>
      <c r="AS29" s="161" t="s">
        <v>645</v>
      </c>
      <c r="AT29" s="161" t="s">
        <v>646</v>
      </c>
      <c r="AU29" s="161" t="s">
        <v>647</v>
      </c>
    </row>
    <row r="30" spans="2:47" ht="15" x14ac:dyDescent="0.2">
      <c r="D30" t="s">
        <v>612</v>
      </c>
      <c r="H30">
        <v>2019</v>
      </c>
      <c r="J30" s="155">
        <f>IF(N30="Y",0,-(AN38))</f>
        <v>-3.2086171243230267E-3</v>
      </c>
      <c r="S30" s="156" t="s">
        <v>626</v>
      </c>
      <c r="T30" s="184">
        <f>_xlfn.NORM.DIST($T$27,Z7,AD7,TRUE)</f>
        <v>0.99986614214614677</v>
      </c>
      <c r="U30" s="184">
        <f>_xlfn.NORM.DIST($U$27,Z7,AD7,TRUE)</f>
        <v>0.99999895018069218</v>
      </c>
      <c r="V30" s="184">
        <f>_xlfn.NORM.DIST($V$27,Z7,AD7,TRUE)</f>
        <v>0.99999997827100517</v>
      </c>
      <c r="W30" s="184">
        <f>_xlfn.NORM.DIST($W$27,Z7,AD7,TRUE)</f>
        <v>0.99999999999986411</v>
      </c>
      <c r="X30" s="184">
        <f>_xlfn.NORM.DIST($X$27,Z7,AD7,TRUE)</f>
        <v>1</v>
      </c>
      <c r="Y30" s="184">
        <f>_xlfn.NORM.DIST($Y$27,Z7,AD7,TRUE)</f>
        <v>1</v>
      </c>
      <c r="Z30" s="184">
        <f>_xlfn.NORM.DIST($Z$27,Z7,AD7,TRUE)</f>
        <v>1</v>
      </c>
      <c r="AA30" s="184">
        <v>0</v>
      </c>
      <c r="AC30" s="156" t="s">
        <v>626</v>
      </c>
      <c r="AD30" s="184">
        <f>_xlfn.NORM.DIST($AD$27,AA7,AE7,TRUE)</f>
        <v>0.99358230344905218</v>
      </c>
      <c r="AE30" s="184">
        <f>_xlfn.NORM.DIST($AE$27,AA7,AE7,TRUE)</f>
        <v>0.99961797061500135</v>
      </c>
      <c r="AF30" s="184">
        <f>_xlfn.NORM.DIST($AF$27,AA7,AE7,TRUE)</f>
        <v>0.99996097211163748</v>
      </c>
      <c r="AG30" s="184">
        <f>_xlfn.NORM.DIST($AG$27,AA7,AE7,TRUE)</f>
        <v>0.99999996888648002</v>
      </c>
      <c r="AH30" s="184">
        <f>_xlfn.NORM.DIST($AH$27,AA7,AE7,TRUE)</f>
        <v>0.9999999999968846</v>
      </c>
      <c r="AI30" s="184">
        <f>_xlfn.NORM.DIST($AI$27,AA7,AE7,TRUE)</f>
        <v>1</v>
      </c>
      <c r="AJ30" s="184">
        <f>_xlfn.NORM.DIST($AJ$27,AA7,AE7,TRUE)</f>
        <v>1</v>
      </c>
      <c r="AK30" s="184">
        <v>0</v>
      </c>
      <c r="AM30" s="156" t="s">
        <v>626</v>
      </c>
      <c r="AN30" s="184">
        <f>_xlfn.NORM.DIST($AN$27,AB7,AF7,TRUE)</f>
        <v>0.99867076285153633</v>
      </c>
      <c r="AO30" s="184">
        <f>_xlfn.NORM.DIST($AO$27,AB7,AF7,TRUE)</f>
        <v>0.99999490602709384</v>
      </c>
      <c r="AP30" s="184">
        <f>_xlfn.NORM.DIST($AP$27,AB7,AF7,TRUE)</f>
        <v>0.99999995653338158</v>
      </c>
      <c r="AQ30" s="184">
        <f>_xlfn.NORM.DIST($AQ$27,AB7,AF7,TRUE)</f>
        <v>0.99999999999999312</v>
      </c>
      <c r="AR30" s="184">
        <f>_xlfn.NORM.DIST($AR$27,AB7,AF7,TRUE)</f>
        <v>1</v>
      </c>
      <c r="AS30" s="184">
        <f>_xlfn.NORM.DIST($AS$27,AB7,AF7,TRUE)</f>
        <v>1</v>
      </c>
      <c r="AT30" s="184">
        <f>_xlfn.NORM.DIST($AT$27,AB7,AF7,TRUE)</f>
        <v>1</v>
      </c>
      <c r="AU30" s="184">
        <v>0</v>
      </c>
    </row>
    <row r="31" spans="2:47" ht="15" x14ac:dyDescent="0.2">
      <c r="D31" s="129" t="s">
        <v>652</v>
      </c>
      <c r="F31" t="s">
        <v>467</v>
      </c>
      <c r="H31">
        <v>2019</v>
      </c>
      <c r="J31">
        <v>1</v>
      </c>
      <c r="S31" s="161" t="s">
        <v>628</v>
      </c>
      <c r="T31" s="184">
        <f t="shared" ref="T31:T38" si="0">_xlfn.NORM.DIST($T$27,Z8,AD8,TRUE)</f>
        <v>0.96885301500182108</v>
      </c>
      <c r="U31" s="184">
        <f t="shared" ref="U31:U38" si="1">_xlfn.NORM.DIST($U$27,Z8,AD8,TRUE)</f>
        <v>0.99736560266376562</v>
      </c>
      <c r="V31" s="184">
        <f t="shared" ref="V31:V38" si="2">_xlfn.NORM.DIST($V$27,Z8,AD8,TRUE)</f>
        <v>0.99967208422117826</v>
      </c>
      <c r="W31" s="184">
        <f t="shared" ref="W31:W38" si="3">_xlfn.NORM.DIST($W$27,Z8,AD8,TRUE)</f>
        <v>0.99999963010770987</v>
      </c>
      <c r="X31" s="184">
        <f t="shared" ref="X31:X38" si="4">_xlfn.NORM.DIST($X$27,Z8,AD8,TRUE)</f>
        <v>0.99999999995815858</v>
      </c>
      <c r="Y31" s="184">
        <f t="shared" ref="Y31:Y38" si="5">_xlfn.NORM.DIST($Y$27,Z8,AD8,TRUE)</f>
        <v>0.99999999999999956</v>
      </c>
      <c r="Z31" s="184">
        <f t="shared" ref="Z31:Z38" si="6">_xlfn.NORM.DIST($Z$27,Z8,AD8,TRUE)</f>
        <v>1</v>
      </c>
      <c r="AA31" s="184">
        <v>0</v>
      </c>
      <c r="AC31" s="161" t="s">
        <v>628</v>
      </c>
      <c r="AD31" s="184">
        <f t="shared" ref="AD31:AD38" si="7">_xlfn.NORM.DIST($AD$27,AA8,AE8,TRUE)</f>
        <v>0.7694627396275191</v>
      </c>
      <c r="AE31" s="184">
        <f t="shared" ref="AE31:AE38" si="8">_xlfn.NORM.DIST($AE$27,AA8,AE8,TRUE)</f>
        <v>0.92091247414921895</v>
      </c>
      <c r="AF31" s="184">
        <f t="shared" ref="AF31:AF38" si="9">_xlfn.NORM.DIST($AF$27,AA8,AE8,TRUE)</f>
        <v>0.96860489728090593</v>
      </c>
      <c r="AG31" s="184">
        <f t="shared" ref="AG31:AG38" si="10">_xlfn.NORM.DIST($AG$27,AA8,AE8,TRUE)</f>
        <v>0.99857871934570608</v>
      </c>
      <c r="AH31" s="184">
        <f t="shared" ref="AH31:AH38" si="11">_xlfn.NORM.DIST($AH$27,AA8,AE8,TRUE)</f>
        <v>0.99998003334500252</v>
      </c>
      <c r="AI31" s="184">
        <f t="shared" ref="AI31:AI38" si="12">_xlfn.NORM.DIST($AI$27,AA8,AE8,TRUE)</f>
        <v>0.99999991591209203</v>
      </c>
      <c r="AJ31" s="184">
        <f t="shared" ref="AJ31:AJ38" si="13">_xlfn.NORM.DIST($AJ$27,AA8,AE8,TRUE)</f>
        <v>0.99999999989582478</v>
      </c>
      <c r="AK31" s="184">
        <v>0</v>
      </c>
      <c r="AM31" s="161" t="s">
        <v>628</v>
      </c>
      <c r="AN31" s="184">
        <f t="shared" ref="AN31:AN38" si="14">_xlfn.NORM.DIST($AN$27,AB8,AF8,TRUE)</f>
        <v>0.6130931526036395</v>
      </c>
      <c r="AO31" s="184">
        <f t="shared" ref="AO31:AO38" si="15">_xlfn.NORM.DIST($AO$27,AB8,AF8,TRUE)</f>
        <v>0.87842619586393023</v>
      </c>
      <c r="AP31" s="184">
        <f t="shared" ref="AP31:AP38" si="16">_xlfn.NORM.DIST($AP$27,AB8,AF8,TRUE)</f>
        <v>0.9602560960127382</v>
      </c>
      <c r="AQ31" s="184">
        <f t="shared" ref="AQ31:AQ38" si="17">_xlfn.NORM.DIST($AQ$27,AB8,AF8,TRUE)</f>
        <v>0.99935891586967851</v>
      </c>
      <c r="AR31" s="184">
        <f t="shared" ref="AR31:AR38" si="18">_xlfn.NORM.DIST($AR$27,AB8,AF8,TRUE)</f>
        <v>0.99999860849411715</v>
      </c>
      <c r="AS31" s="184">
        <f t="shared" ref="AS31:AS38" si="19">_xlfn.NORM.DIST($AS$27,AB8,AF8,TRUE)</f>
        <v>0.99999999961862751</v>
      </c>
      <c r="AT31" s="184">
        <f t="shared" ref="AT31:AT38" si="20">_xlfn.NORM.DIST($AT$27,AB8,AF8,TRUE)</f>
        <v>0.99999999999998723</v>
      </c>
      <c r="AU31" s="184">
        <v>0</v>
      </c>
    </row>
    <row r="32" spans="2:47" ht="15" x14ac:dyDescent="0.2">
      <c r="D32" s="173"/>
      <c r="E32" s="173"/>
      <c r="F32" s="173"/>
      <c r="G32" s="173"/>
      <c r="H32" s="173">
        <v>0</v>
      </c>
      <c r="I32" s="173" t="s">
        <v>214</v>
      </c>
      <c r="J32" s="173"/>
      <c r="K32" s="173">
        <v>5</v>
      </c>
      <c r="L32" s="173"/>
      <c r="S32" s="166" t="s">
        <v>630</v>
      </c>
      <c r="T32" s="184">
        <f t="shared" si="0"/>
        <v>0.93969745300565943</v>
      </c>
      <c r="U32" s="184">
        <f t="shared" si="1"/>
        <v>0.99622594121059427</v>
      </c>
      <c r="V32" s="184">
        <f t="shared" si="2"/>
        <v>0.99968448066910742</v>
      </c>
      <c r="W32" s="184">
        <f t="shared" si="3"/>
        <v>0.99999993665897058</v>
      </c>
      <c r="X32" s="184">
        <f t="shared" si="4"/>
        <v>0.99999999999956379</v>
      </c>
      <c r="Y32" s="184">
        <f t="shared" si="5"/>
        <v>1</v>
      </c>
      <c r="Z32" s="184">
        <f t="shared" si="6"/>
        <v>1</v>
      </c>
      <c r="AA32" s="184">
        <v>0</v>
      </c>
      <c r="AC32" s="166" t="s">
        <v>630</v>
      </c>
      <c r="AD32" s="184">
        <f t="shared" si="7"/>
        <v>0.63358245624321075</v>
      </c>
      <c r="AE32" s="184">
        <f t="shared" si="8"/>
        <v>0.84081469035187228</v>
      </c>
      <c r="AF32" s="184">
        <f t="shared" si="9"/>
        <v>0.92442034414706997</v>
      </c>
      <c r="AG32" s="184">
        <f t="shared" si="10"/>
        <v>0.99428940010152511</v>
      </c>
      <c r="AH32" s="184">
        <f t="shared" si="11"/>
        <v>0.99985475279512115</v>
      </c>
      <c r="AI32" s="184">
        <f t="shared" si="12"/>
        <v>0.99999880751297388</v>
      </c>
      <c r="AJ32" s="184">
        <f t="shared" si="13"/>
        <v>0.99999999691006625</v>
      </c>
      <c r="AK32" s="184">
        <v>0</v>
      </c>
      <c r="AM32" s="166" t="s">
        <v>630</v>
      </c>
      <c r="AN32" s="184">
        <f t="shared" si="14"/>
        <v>0.34194299028735675</v>
      </c>
      <c r="AO32" s="184">
        <f t="shared" si="15"/>
        <v>0.71567219724569331</v>
      </c>
      <c r="AP32" s="184">
        <f t="shared" si="16"/>
        <v>0.88905130905570107</v>
      </c>
      <c r="AQ32" s="184">
        <f t="shared" si="17"/>
        <v>0.99781515762844886</v>
      </c>
      <c r="AR32" s="184">
        <f t="shared" si="18"/>
        <v>0.99999624728992065</v>
      </c>
      <c r="AS32" s="184">
        <f t="shared" si="19"/>
        <v>0.99999999949395513</v>
      </c>
      <c r="AT32" s="184">
        <f t="shared" si="20"/>
        <v>0.99999999999999489</v>
      </c>
      <c r="AU32" s="184">
        <v>0</v>
      </c>
    </row>
    <row r="33" spans="19:47" ht="15" x14ac:dyDescent="0.2">
      <c r="S33" s="161" t="s">
        <v>632</v>
      </c>
      <c r="T33" s="184">
        <f t="shared" si="0"/>
        <v>0.76682617615099935</v>
      </c>
      <c r="U33" s="184">
        <f t="shared" si="1"/>
        <v>0.95418880111755022</v>
      </c>
      <c r="V33" s="184">
        <f t="shared" si="2"/>
        <v>0.98998748585906793</v>
      </c>
      <c r="W33" s="184">
        <f t="shared" si="3"/>
        <v>0.99995633197497646</v>
      </c>
      <c r="X33" s="184">
        <f t="shared" si="4"/>
        <v>0.99999998312382343</v>
      </c>
      <c r="Y33" s="184">
        <f t="shared" si="5"/>
        <v>0.99999999999945333</v>
      </c>
      <c r="Z33" s="184">
        <f t="shared" si="6"/>
        <v>1</v>
      </c>
      <c r="AA33" s="184">
        <v>0</v>
      </c>
      <c r="AC33" s="161" t="s">
        <v>632</v>
      </c>
      <c r="AD33" s="184">
        <f t="shared" si="7"/>
        <v>0.48602123970467664</v>
      </c>
      <c r="AE33" s="184">
        <f t="shared" si="8"/>
        <v>0.74725860659793841</v>
      </c>
      <c r="AF33" s="184">
        <f t="shared" si="9"/>
        <v>0.87143015426775872</v>
      </c>
      <c r="AG33" s="184">
        <f t="shared" si="10"/>
        <v>0.98931553681492335</v>
      </c>
      <c r="AH33" s="184">
        <f t="shared" si="11"/>
        <v>0.99973940839121955</v>
      </c>
      <c r="AI33" s="184">
        <f t="shared" si="12"/>
        <v>0.99999823974334678</v>
      </c>
      <c r="AJ33" s="184">
        <f t="shared" si="13"/>
        <v>0.99999999680227936</v>
      </c>
      <c r="AK33" s="184">
        <v>0</v>
      </c>
      <c r="AM33" s="161" t="s">
        <v>632</v>
      </c>
      <c r="AN33" s="184">
        <f t="shared" si="14"/>
        <v>0.14983014442834014</v>
      </c>
      <c r="AO33" s="184">
        <f t="shared" si="15"/>
        <v>0.49056643348839696</v>
      </c>
      <c r="AP33" s="184">
        <f t="shared" si="16"/>
        <v>0.74280813134921952</v>
      </c>
      <c r="AQ33" s="184">
        <f t="shared" si="17"/>
        <v>0.9903894839477374</v>
      </c>
      <c r="AR33" s="184">
        <f t="shared" si="18"/>
        <v>0.99997215963294783</v>
      </c>
      <c r="AS33" s="184">
        <f t="shared" si="19"/>
        <v>0.99999999466107425</v>
      </c>
      <c r="AT33" s="184">
        <f t="shared" si="20"/>
        <v>0.99999999999993627</v>
      </c>
      <c r="AU33" s="184">
        <v>0</v>
      </c>
    </row>
    <row r="34" spans="19:47" ht="15" x14ac:dyDescent="0.2">
      <c r="S34" s="166" t="s">
        <v>634</v>
      </c>
      <c r="T34" s="184">
        <f t="shared" si="0"/>
        <v>0.5138907043261417</v>
      </c>
      <c r="U34" s="184">
        <f t="shared" si="1"/>
        <v>0.70275414783970647</v>
      </c>
      <c r="V34" s="184">
        <f t="shared" si="2"/>
        <v>0.80620969874302539</v>
      </c>
      <c r="W34" s="184">
        <f t="shared" si="3"/>
        <v>0.95479136080813631</v>
      </c>
      <c r="X34" s="184">
        <f t="shared" si="4"/>
        <v>0.99417194789886376</v>
      </c>
      <c r="Y34" s="184">
        <f t="shared" si="5"/>
        <v>0.99959823430951478</v>
      </c>
      <c r="Z34" s="184">
        <f t="shared" si="6"/>
        <v>0.99998547336263233</v>
      </c>
      <c r="AA34" s="184">
        <v>0</v>
      </c>
      <c r="AC34" s="166" t="s">
        <v>634</v>
      </c>
      <c r="AD34" s="184">
        <f t="shared" si="7"/>
        <v>0.25380085256173046</v>
      </c>
      <c r="AE34" s="184">
        <f t="shared" si="8"/>
        <v>0.48042786872418958</v>
      </c>
      <c r="AF34" s="184">
        <f t="shared" si="9"/>
        <v>0.64054584703308814</v>
      </c>
      <c r="AG34" s="184">
        <f t="shared" si="10"/>
        <v>0.91657755012121211</v>
      </c>
      <c r="AH34" s="184">
        <f t="shared" si="11"/>
        <v>0.99191173064402915</v>
      </c>
      <c r="AI34" s="184">
        <f t="shared" si="12"/>
        <v>0.99969530786128746</v>
      </c>
      <c r="AJ34" s="184">
        <f t="shared" si="13"/>
        <v>0.9999957044409139</v>
      </c>
      <c r="AK34" s="184">
        <v>0</v>
      </c>
      <c r="AM34" s="166" t="s">
        <v>634</v>
      </c>
      <c r="AN34" s="184">
        <f t="shared" si="14"/>
        <v>6.6011404930960929E-2</v>
      </c>
      <c r="AO34" s="184">
        <f t="shared" si="15"/>
        <v>0.22200714259760385</v>
      </c>
      <c r="AP34" s="184">
        <f t="shared" si="16"/>
        <v>0.39296290098211079</v>
      </c>
      <c r="AQ34" s="184">
        <f t="shared" si="17"/>
        <v>0.83221694488457221</v>
      </c>
      <c r="AR34" s="184">
        <f t="shared" si="18"/>
        <v>0.98600872265415918</v>
      </c>
      <c r="AS34" s="184">
        <f t="shared" si="19"/>
        <v>0.99970053530100189</v>
      </c>
      <c r="AT34" s="184">
        <f t="shared" si="20"/>
        <v>0.99999846937326342</v>
      </c>
      <c r="AU34" s="184">
        <v>0</v>
      </c>
    </row>
    <row r="35" spans="19:47" ht="15" x14ac:dyDescent="0.2">
      <c r="S35" s="161" t="s">
        <v>636</v>
      </c>
      <c r="T35" s="184">
        <f>_xlfn.NORM.DIST($T$27,Z12,AD12,TRUE)</f>
        <v>0.37584533679027893</v>
      </c>
      <c r="U35" s="184">
        <f t="shared" si="1"/>
        <v>0.51506861469064869</v>
      </c>
      <c r="V35" s="184">
        <f t="shared" si="2"/>
        <v>0.60792230376456446</v>
      </c>
      <c r="W35" s="184">
        <f t="shared" si="3"/>
        <v>0.80626831138166599</v>
      </c>
      <c r="X35" s="184">
        <f t="shared" si="4"/>
        <v>0.92710242952401201</v>
      </c>
      <c r="Y35" s="184">
        <f t="shared" si="5"/>
        <v>0.9795658771957636</v>
      </c>
      <c r="Z35" s="184">
        <f t="shared" si="6"/>
        <v>0.99579540336422534</v>
      </c>
      <c r="AA35" s="184">
        <v>0</v>
      </c>
      <c r="AC35" s="161" t="s">
        <v>636</v>
      </c>
      <c r="AD35" s="184">
        <f t="shared" si="7"/>
        <v>8.9754023843298891E-2</v>
      </c>
      <c r="AE35" s="184">
        <f t="shared" si="8"/>
        <v>0.19240027281705166</v>
      </c>
      <c r="AF35" s="184">
        <f t="shared" si="9"/>
        <v>0.28991681177663592</v>
      </c>
      <c r="AG35" s="184">
        <f t="shared" si="10"/>
        <v>0.59290175446950721</v>
      </c>
      <c r="AH35" s="184">
        <f t="shared" si="11"/>
        <v>0.8470018886690438</v>
      </c>
      <c r="AI35" s="184">
        <f t="shared" si="12"/>
        <v>0.96503029194003964</v>
      </c>
      <c r="AJ35" s="184">
        <f t="shared" si="13"/>
        <v>0.99535165071760523</v>
      </c>
      <c r="AK35" s="184">
        <v>0</v>
      </c>
      <c r="AM35" s="161" t="s">
        <v>636</v>
      </c>
      <c r="AN35" s="184">
        <f t="shared" si="14"/>
        <v>5.6979596817344061E-2</v>
      </c>
      <c r="AO35" s="184">
        <f t="shared" si="15"/>
        <v>0.12698439253107691</v>
      </c>
      <c r="AP35" s="184">
        <f t="shared" si="16"/>
        <v>0.19835620119859471</v>
      </c>
      <c r="AQ35" s="184">
        <f t="shared" si="17"/>
        <v>0.45447244481580307</v>
      </c>
      <c r="AR35" s="184">
        <f t="shared" si="18"/>
        <v>0.73196550526672355</v>
      </c>
      <c r="AS35" s="184">
        <f t="shared" si="19"/>
        <v>0.91179733138324648</v>
      </c>
      <c r="AT35" s="184">
        <f t="shared" si="20"/>
        <v>0.98146734609448394</v>
      </c>
      <c r="AU35" s="184">
        <v>0</v>
      </c>
    </row>
    <row r="36" spans="19:47" ht="15" x14ac:dyDescent="0.2">
      <c r="S36" s="166" t="s">
        <v>637</v>
      </c>
      <c r="T36" s="184">
        <f t="shared" si="0"/>
        <v>0.16552806134367962</v>
      </c>
      <c r="U36" s="184">
        <f t="shared" si="1"/>
        <v>0.29053559209062707</v>
      </c>
      <c r="V36" s="184">
        <f t="shared" si="2"/>
        <v>0.39292301197938029</v>
      </c>
      <c r="W36" s="184">
        <f t="shared" si="3"/>
        <v>0.66588242910237538</v>
      </c>
      <c r="X36" s="184">
        <f t="shared" si="4"/>
        <v>0.87051976694100974</v>
      </c>
      <c r="Y36" s="184">
        <f t="shared" si="5"/>
        <v>0.96631005589236407</v>
      </c>
      <c r="Z36" s="184">
        <f t="shared" si="6"/>
        <v>0.99428730510778573</v>
      </c>
      <c r="AA36" s="184">
        <v>0</v>
      </c>
      <c r="AC36" s="166" t="s">
        <v>637</v>
      </c>
      <c r="AD36" s="184">
        <f t="shared" si="7"/>
        <v>5.0511604601422351E-2</v>
      </c>
      <c r="AE36" s="184">
        <f t="shared" si="8"/>
        <v>9.4333345509310967E-2</v>
      </c>
      <c r="AF36" s="184">
        <f t="shared" si="9"/>
        <v>0.13618656405660809</v>
      </c>
      <c r="AG36" s="184">
        <f t="shared" si="10"/>
        <v>0.28933976981199794</v>
      </c>
      <c r="AH36" s="184">
        <f t="shared" si="11"/>
        <v>0.49480783925100147</v>
      </c>
      <c r="AI36" s="184">
        <f t="shared" si="12"/>
        <v>0.70169583060873153</v>
      </c>
      <c r="AJ36" s="184">
        <f t="shared" si="13"/>
        <v>0.85804642932382791</v>
      </c>
      <c r="AK36" s="184">
        <v>0</v>
      </c>
      <c r="AM36" s="166" t="s">
        <v>637</v>
      </c>
      <c r="AN36" s="184">
        <f t="shared" si="14"/>
        <v>2.8856450394145666E-2</v>
      </c>
      <c r="AO36" s="184">
        <f t="shared" si="15"/>
        <v>5.7199757058308189E-2</v>
      </c>
      <c r="AP36" s="184">
        <f t="shared" si="16"/>
        <v>8.5976160021217857E-2</v>
      </c>
      <c r="AQ36" s="184">
        <f t="shared" si="17"/>
        <v>0.20212850255165354</v>
      </c>
      <c r="AR36" s="184">
        <f t="shared" si="18"/>
        <v>0.38127737390844418</v>
      </c>
      <c r="AS36" s="184">
        <f t="shared" si="19"/>
        <v>0.5908714474634762</v>
      </c>
      <c r="AT36" s="184">
        <f t="shared" si="20"/>
        <v>0.77688109740361544</v>
      </c>
      <c r="AU36" s="184">
        <v>0</v>
      </c>
    </row>
    <row r="37" spans="19:47" ht="15" x14ac:dyDescent="0.2">
      <c r="S37" s="161" t="s">
        <v>638</v>
      </c>
      <c r="T37" s="184">
        <f t="shared" si="0"/>
        <v>9.1492186931267622E-2</v>
      </c>
      <c r="U37" s="184">
        <f t="shared" si="1"/>
        <v>0.15300882371326033</v>
      </c>
      <c r="V37" s="184">
        <f t="shared" si="2"/>
        <v>0.20660004501142309</v>
      </c>
      <c r="W37" s="184">
        <f t="shared" si="3"/>
        <v>0.38021044483571315</v>
      </c>
      <c r="X37" s="184">
        <f t="shared" si="4"/>
        <v>0.58254904641534866</v>
      </c>
      <c r="Y37" s="184">
        <f t="shared" si="5"/>
        <v>0.76478079525417386</v>
      </c>
      <c r="Z37" s="184">
        <f t="shared" si="6"/>
        <v>0.89160576223881305</v>
      </c>
      <c r="AA37" s="184">
        <v>0</v>
      </c>
      <c r="AC37" s="161" t="s">
        <v>638</v>
      </c>
      <c r="AD37" s="184">
        <f t="shared" si="7"/>
        <v>3.2210497290905374E-2</v>
      </c>
      <c r="AE37" s="184">
        <f t="shared" si="8"/>
        <v>5.6332486553475364E-2</v>
      </c>
      <c r="AF37" s="184">
        <f t="shared" si="9"/>
        <v>7.9115975834815E-2</v>
      </c>
      <c r="AG37" s="184">
        <f t="shared" si="10"/>
        <v>0.16531868864588461</v>
      </c>
      <c r="AH37" s="184">
        <f t="shared" si="11"/>
        <v>0.29645675583092174</v>
      </c>
      <c r="AI37" s="184">
        <f t="shared" si="12"/>
        <v>0.46159880109745322</v>
      </c>
      <c r="AJ37" s="184">
        <f t="shared" si="13"/>
        <v>0.63375133998904754</v>
      </c>
      <c r="AK37" s="184">
        <v>0</v>
      </c>
      <c r="AM37" s="161" t="s">
        <v>638</v>
      </c>
      <c r="AN37" s="184">
        <f t="shared" si="14"/>
        <v>7.3325429420576533E-3</v>
      </c>
      <c r="AO37" s="184">
        <f t="shared" si="15"/>
        <v>1.5850994164039133E-2</v>
      </c>
      <c r="AP37" s="184">
        <f t="shared" si="16"/>
        <v>2.5396980814932565E-2</v>
      </c>
      <c r="AQ37" s="184">
        <f t="shared" si="17"/>
        <v>7.1339545297204487E-2</v>
      </c>
      <c r="AR37" s="184">
        <f t="shared" si="18"/>
        <v>0.16389933245411942</v>
      </c>
      <c r="AS37" s="184">
        <f t="shared" si="19"/>
        <v>0.31163257381350196</v>
      </c>
      <c r="AT37" s="184">
        <f t="shared" si="20"/>
        <v>0.49844467341211474</v>
      </c>
      <c r="AU37" s="184">
        <v>0</v>
      </c>
    </row>
    <row r="38" spans="19:47" ht="15" x14ac:dyDescent="0.2">
      <c r="S38" s="175" t="s">
        <v>639</v>
      </c>
      <c r="T38" s="184">
        <f t="shared" si="0"/>
        <v>3.6630747396996691E-2</v>
      </c>
      <c r="U38" s="184">
        <f t="shared" si="1"/>
        <v>5.4970533940220757E-2</v>
      </c>
      <c r="V38" s="184">
        <f t="shared" si="2"/>
        <v>7.0785662206478708E-2</v>
      </c>
      <c r="W38" s="184">
        <f t="shared" si="3"/>
        <v>0.12533343317165579</v>
      </c>
      <c r="X38" s="184">
        <f t="shared" si="4"/>
        <v>0.20397754353748057</v>
      </c>
      <c r="Y38" s="184">
        <f t="shared" si="5"/>
        <v>0.30633564692244153</v>
      </c>
      <c r="Z38" s="184">
        <f t="shared" si="6"/>
        <v>0.42660254978994411</v>
      </c>
      <c r="AA38" s="184">
        <v>0</v>
      </c>
      <c r="AC38" s="175" t="s">
        <v>639</v>
      </c>
      <c r="AD38" s="184">
        <f t="shared" si="7"/>
        <v>3.054309712927282E-2</v>
      </c>
      <c r="AE38" s="184">
        <f t="shared" si="8"/>
        <v>4.54767509141593E-2</v>
      </c>
      <c r="AF38" s="184">
        <f t="shared" si="9"/>
        <v>5.8354873920238394E-2</v>
      </c>
      <c r="AG38" s="184">
        <f t="shared" si="10"/>
        <v>0.10300763832828137</v>
      </c>
      <c r="AH38" s="184">
        <f t="shared" si="11"/>
        <v>0.16841130134712209</v>
      </c>
      <c r="AI38" s="184">
        <f t="shared" si="12"/>
        <v>0.2558071850950065</v>
      </c>
      <c r="AJ38" s="184">
        <f t="shared" si="13"/>
        <v>0.362347970092745</v>
      </c>
      <c r="AK38" s="184">
        <v>0</v>
      </c>
      <c r="AM38" s="175" t="s">
        <v>639</v>
      </c>
      <c r="AN38" s="184">
        <f t="shared" si="14"/>
        <v>3.2086171243230267E-3</v>
      </c>
      <c r="AO38" s="184">
        <f t="shared" si="15"/>
        <v>5.8437278169573741E-3</v>
      </c>
      <c r="AP38" s="184">
        <f t="shared" si="16"/>
        <v>8.5326893308700167E-3</v>
      </c>
      <c r="AQ38" s="184">
        <f t="shared" si="17"/>
        <v>2.0430952713542849E-2</v>
      </c>
      <c r="AR38" s="184">
        <f t="shared" si="18"/>
        <v>4.4138172035112347E-2</v>
      </c>
      <c r="AS38" s="184">
        <f t="shared" si="19"/>
        <v>8.6253363635820451E-2</v>
      </c>
      <c r="AT38" s="184">
        <f t="shared" si="20"/>
        <v>0.15295879709707286</v>
      </c>
      <c r="AU38" s="184">
        <v>0</v>
      </c>
    </row>
    <row r="39" spans="19:47" x14ac:dyDescent="0.2">
      <c r="AU39" s="184"/>
    </row>
    <row r="42" spans="19:47" ht="21.75" thickBot="1" x14ac:dyDescent="0.25">
      <c r="S42" s="148" t="s">
        <v>648</v>
      </c>
      <c r="T42" s="148"/>
      <c r="U42" s="148"/>
      <c r="V42" s="148"/>
      <c r="X42" s="148" t="s">
        <v>649</v>
      </c>
      <c r="Y42" s="148"/>
      <c r="Z42" s="148"/>
      <c r="AA42" s="148"/>
      <c r="AC42" s="148" t="s">
        <v>650</v>
      </c>
      <c r="AD42" s="148"/>
      <c r="AE42" s="148"/>
      <c r="AF42" s="148"/>
    </row>
    <row r="43" spans="19:47" ht="15.75" thickBot="1" x14ac:dyDescent="0.25">
      <c r="S43" s="150" t="s">
        <v>623</v>
      </c>
      <c r="T43" s="149" t="s">
        <v>620</v>
      </c>
      <c r="U43" s="149" t="s">
        <v>621</v>
      </c>
      <c r="V43" s="149" t="s">
        <v>622</v>
      </c>
      <c r="X43" s="150" t="s">
        <v>623</v>
      </c>
      <c r="Y43" s="149" t="s">
        <v>620</v>
      </c>
      <c r="Z43" s="149" t="s">
        <v>621</v>
      </c>
      <c r="AA43" s="149" t="s">
        <v>622</v>
      </c>
      <c r="AC43" s="150" t="s">
        <v>623</v>
      </c>
      <c r="AD43" s="149" t="s">
        <v>620</v>
      </c>
      <c r="AE43" s="149" t="s">
        <v>621</v>
      </c>
      <c r="AF43" s="149" t="s">
        <v>622</v>
      </c>
    </row>
    <row r="44" spans="19:47" ht="15" x14ac:dyDescent="0.2">
      <c r="S44" s="156" t="s">
        <v>626</v>
      </c>
      <c r="T44" s="158">
        <f t="shared" ref="T44:T52" si="21">U7*T30</f>
        <v>9417.6380632201017</v>
      </c>
      <c r="U44" s="158">
        <f t="shared" ref="U44:U52" si="22">V7*AD30</f>
        <v>15372.778652981828</v>
      </c>
      <c r="V44" s="158">
        <f t="shared" ref="V44:V52" si="23">W7*AN30</f>
        <v>20351.618204054608</v>
      </c>
      <c r="X44" s="156" t="s">
        <v>626</v>
      </c>
      <c r="Y44" s="158">
        <f t="shared" ref="Y44:Y52" si="24">U7*U30</f>
        <v>9418.8889686648563</v>
      </c>
      <c r="Z44" s="158">
        <f t="shared" ref="Z44:Z52" si="25">V7*AE30</f>
        <v>15466.162940366092</v>
      </c>
      <c r="AA44" s="158">
        <f t="shared" ref="AA44:AA52" si="26">W7*AO30</f>
        <v>20378.602528978172</v>
      </c>
      <c r="AC44" s="156" t="s">
        <v>626</v>
      </c>
      <c r="AD44" s="158">
        <f t="shared" ref="AD44:AD52" si="27">U7*V30</f>
        <v>9418.898652143529</v>
      </c>
      <c r="AE44" s="158">
        <f t="shared" ref="AE44:AE52" si="28">V7*AF30</f>
        <v>15471.469884810578</v>
      </c>
      <c r="AF44" s="158">
        <f t="shared" ref="AF44:AF52" si="29">W7*AP30</f>
        <v>20378.705451762668</v>
      </c>
    </row>
    <row r="45" spans="19:47" ht="15" x14ac:dyDescent="0.2">
      <c r="S45" s="161" t="s">
        <v>628</v>
      </c>
      <c r="T45" s="163">
        <f t="shared" si="21"/>
        <v>7226.9569082675025</v>
      </c>
      <c r="U45" s="163">
        <f t="shared" si="22"/>
        <v>7338.965095745436</v>
      </c>
      <c r="V45" s="163">
        <f t="shared" si="23"/>
        <v>5783.8602283503142</v>
      </c>
      <c r="X45" s="161" t="s">
        <v>628</v>
      </c>
      <c r="Y45" s="163">
        <f t="shared" si="24"/>
        <v>7439.6406066050522</v>
      </c>
      <c r="Z45" s="163">
        <f t="shared" si="25"/>
        <v>8783.4591019824566</v>
      </c>
      <c r="AA45" s="163">
        <f t="shared" si="26"/>
        <v>8286.9859436891857</v>
      </c>
      <c r="AC45" s="161" t="s">
        <v>628</v>
      </c>
      <c r="AD45" s="163">
        <f t="shared" si="27"/>
        <v>7456.845324521013</v>
      </c>
      <c r="AE45" s="163">
        <f t="shared" si="28"/>
        <v>9238.3388650550733</v>
      </c>
      <c r="AF45" s="163">
        <f t="shared" si="29"/>
        <v>9058.9611369377526</v>
      </c>
    </row>
    <row r="46" spans="19:47" ht="15" x14ac:dyDescent="0.2">
      <c r="S46" s="166" t="s">
        <v>630</v>
      </c>
      <c r="T46" s="168">
        <f t="shared" si="21"/>
        <v>13195.088262110432</v>
      </c>
      <c r="U46" s="168">
        <f t="shared" si="22"/>
        <v>11116.263088697284</v>
      </c>
      <c r="V46" s="168">
        <f t="shared" si="23"/>
        <v>6869.9592457318131</v>
      </c>
      <c r="X46" s="166" t="s">
        <v>630</v>
      </c>
      <c r="Y46" s="168">
        <f t="shared" si="24"/>
        <v>13988.85266873088</v>
      </c>
      <c r="Z46" s="168">
        <f t="shared" si="25"/>
        <v>14752.17189916172</v>
      </c>
      <c r="AA46" s="168">
        <f t="shared" si="26"/>
        <v>14378.533755727773</v>
      </c>
      <c r="AC46" s="166" t="s">
        <v>630</v>
      </c>
      <c r="AD46" s="168">
        <f t="shared" si="27"/>
        <v>14037.41695212561</v>
      </c>
      <c r="AE46" s="168">
        <f t="shared" si="28"/>
        <v>16219.040866463431</v>
      </c>
      <c r="AF46" s="168">
        <f t="shared" si="29"/>
        <v>17861.884682719923</v>
      </c>
    </row>
    <row r="47" spans="19:47" ht="15" x14ac:dyDescent="0.2">
      <c r="S47" s="161" t="s">
        <v>632</v>
      </c>
      <c r="T47" s="163">
        <f t="shared" si="21"/>
        <v>15278.613097799687</v>
      </c>
      <c r="U47" s="163">
        <f t="shared" si="22"/>
        <v>24188.71802303115</v>
      </c>
      <c r="V47" s="163">
        <f t="shared" si="23"/>
        <v>8010.8499729257437</v>
      </c>
      <c r="X47" s="161" t="s">
        <v>632</v>
      </c>
      <c r="Y47" s="163">
        <f t="shared" si="24"/>
        <v>19011.716041964675</v>
      </c>
      <c r="Z47" s="163">
        <f t="shared" si="25"/>
        <v>37190.201268289908</v>
      </c>
      <c r="AA47" s="163">
        <f t="shared" si="26"/>
        <v>26228.727973417597</v>
      </c>
      <c r="AC47" s="161" t="s">
        <v>632</v>
      </c>
      <c r="AD47" s="163">
        <f t="shared" si="27"/>
        <v>19724.986233549855</v>
      </c>
      <c r="AE47" s="163">
        <f t="shared" si="28"/>
        <v>43370.07635953842</v>
      </c>
      <c r="AF47" s="163">
        <f t="shared" si="29"/>
        <v>39715.1355730949</v>
      </c>
    </row>
    <row r="48" spans="19:47" ht="15" x14ac:dyDescent="0.2">
      <c r="S48" s="166" t="s">
        <v>634</v>
      </c>
      <c r="T48" s="168">
        <f t="shared" si="21"/>
        <v>30270.630926141846</v>
      </c>
      <c r="U48" s="168">
        <f t="shared" si="22"/>
        <v>71610.298224913975</v>
      </c>
      <c r="V48" s="168">
        <f t="shared" si="23"/>
        <v>16589.915893594109</v>
      </c>
      <c r="X48" s="166" t="s">
        <v>634</v>
      </c>
      <c r="Y48" s="168">
        <f t="shared" si="24"/>
        <v>41395.59494263638</v>
      </c>
      <c r="Z48" s="168">
        <f t="shared" si="25"/>
        <v>135553.45700240019</v>
      </c>
      <c r="AA48" s="168">
        <f t="shared" si="26"/>
        <v>55794.598332264082</v>
      </c>
      <c r="AC48" s="166" t="s">
        <v>634</v>
      </c>
      <c r="AD48" s="168">
        <f t="shared" si="27"/>
        <v>47489.623833004342</v>
      </c>
      <c r="AE48" s="168">
        <f t="shared" si="28"/>
        <v>180730.98915856858</v>
      </c>
      <c r="AF48" s="168">
        <f t="shared" si="29"/>
        <v>98759.017224587151</v>
      </c>
    </row>
    <row r="49" spans="19:32" ht="15" x14ac:dyDescent="0.2">
      <c r="S49" s="161" t="s">
        <v>636</v>
      </c>
      <c r="T49" s="163">
        <f t="shared" si="21"/>
        <v>16439.227593093379</v>
      </c>
      <c r="U49" s="163">
        <f t="shared" si="22"/>
        <v>16840.280240037471</v>
      </c>
      <c r="V49" s="163">
        <f t="shared" si="23"/>
        <v>9496.663557138043</v>
      </c>
      <c r="X49" s="161" t="s">
        <v>636</v>
      </c>
      <c r="Y49" s="163">
        <f t="shared" si="24"/>
        <v>22528.762110686101</v>
      </c>
      <c r="Z49" s="163">
        <f t="shared" si="25"/>
        <v>36099.49029311091</v>
      </c>
      <c r="AA49" s="163">
        <f t="shared" si="26"/>
        <v>21164.20824704953</v>
      </c>
      <c r="AC49" s="161" t="s">
        <v>636</v>
      </c>
      <c r="AD49" s="163">
        <f t="shared" si="27"/>
        <v>26590.121340469981</v>
      </c>
      <c r="AE49" s="163">
        <f t="shared" si="28"/>
        <v>54396.228130570431</v>
      </c>
      <c r="AF49" s="163">
        <f t="shared" si="29"/>
        <v>33059.589966801032</v>
      </c>
    </row>
    <row r="50" spans="19:32" ht="15" x14ac:dyDescent="0.2">
      <c r="S50" s="166" t="s">
        <v>637</v>
      </c>
      <c r="T50" s="168">
        <f t="shared" si="21"/>
        <v>4265.3066374795972</v>
      </c>
      <c r="U50" s="168">
        <f t="shared" si="22"/>
        <v>5122.8311719375915</v>
      </c>
      <c r="V50" s="168">
        <f t="shared" si="23"/>
        <v>2348.819777782865</v>
      </c>
      <c r="X50" s="166" t="s">
        <v>637</v>
      </c>
      <c r="Y50" s="168">
        <f t="shared" si="24"/>
        <v>7486.4852479318533</v>
      </c>
      <c r="Z50" s="168">
        <f t="shared" si="25"/>
        <v>9567.1837539417502</v>
      </c>
      <c r="AA50" s="168">
        <f t="shared" si="26"/>
        <v>4655.871350351058</v>
      </c>
      <c r="AC50" s="166" t="s">
        <v>637</v>
      </c>
      <c r="AD50" s="168">
        <f t="shared" si="27"/>
        <v>10124.791635989994</v>
      </c>
      <c r="AE50" s="168">
        <f t="shared" si="28"/>
        <v>13811.89097145851</v>
      </c>
      <c r="AF50" s="168">
        <f t="shared" si="29"/>
        <v>6998.1755315487662</v>
      </c>
    </row>
    <row r="51" spans="19:32" ht="15" x14ac:dyDescent="0.2">
      <c r="S51" s="161" t="s">
        <v>638</v>
      </c>
      <c r="T51" s="163">
        <f t="shared" si="21"/>
        <v>1128.2060059559165</v>
      </c>
      <c r="U51" s="163">
        <f t="shared" si="22"/>
        <v>1614.512718252895</v>
      </c>
      <c r="V51" s="163">
        <f t="shared" si="23"/>
        <v>317.06653161471883</v>
      </c>
      <c r="X51" s="161" t="s">
        <v>638</v>
      </c>
      <c r="Y51" s="163">
        <f t="shared" si="24"/>
        <v>1886.7783104499745</v>
      </c>
      <c r="Z51" s="163">
        <f t="shared" si="25"/>
        <v>2823.5986290430769</v>
      </c>
      <c r="AA51" s="163">
        <f t="shared" si="26"/>
        <v>685.4129299959742</v>
      </c>
      <c r="AC51" s="161" t="s">
        <v>638</v>
      </c>
      <c r="AD51" s="163">
        <f t="shared" si="27"/>
        <v>2547.6209437178968</v>
      </c>
      <c r="AE51" s="163">
        <f t="shared" si="28"/>
        <v>3965.5938264064957</v>
      </c>
      <c r="AF51" s="163">
        <f t="shared" si="29"/>
        <v>1098.1909937804644</v>
      </c>
    </row>
    <row r="52" spans="19:32" ht="15.75" thickBot="1" x14ac:dyDescent="0.25">
      <c r="S52" s="175" t="s">
        <v>639</v>
      </c>
      <c r="T52" s="176">
        <f t="shared" si="21"/>
        <v>557.19660693455216</v>
      </c>
      <c r="U52" s="176">
        <f t="shared" si="22"/>
        <v>1609.8250753795896</v>
      </c>
      <c r="V52" s="176">
        <f t="shared" si="23"/>
        <v>251.66959576095758</v>
      </c>
      <c r="X52" s="175" t="s">
        <v>639</v>
      </c>
      <c r="Y52" s="176">
        <f t="shared" si="24"/>
        <v>836.16625838715231</v>
      </c>
      <c r="Z52" s="176">
        <f t="shared" si="25"/>
        <v>2396.928302933643</v>
      </c>
      <c r="AA52" s="176">
        <f t="shared" si="26"/>
        <v>458.35590861936208</v>
      </c>
      <c r="AC52" s="175" t="s">
        <v>639</v>
      </c>
      <c r="AD52" s="176">
        <f t="shared" si="27"/>
        <v>1076.7328980106768</v>
      </c>
      <c r="AE52" s="176">
        <f t="shared" si="28"/>
        <v>3075.6913390220689</v>
      </c>
      <c r="AF52" s="176">
        <f t="shared" si="29"/>
        <v>669.26603937107893</v>
      </c>
    </row>
    <row r="53" spans="19:32" ht="15.75" thickBot="1" x14ac:dyDescent="0.25">
      <c r="S53" s="179" t="s">
        <v>640</v>
      </c>
      <c r="T53" s="180">
        <f>SUM(T44:T52)</f>
        <v>97778.864101003026</v>
      </c>
      <c r="U53" s="180">
        <f t="shared" ref="U53:V53" si="30">SUM(U44:U52)</f>
        <v>154814.47229097722</v>
      </c>
      <c r="V53" s="180">
        <f t="shared" si="30"/>
        <v>70020.423006953177</v>
      </c>
      <c r="X53" s="179" t="s">
        <v>640</v>
      </c>
      <c r="Y53" s="180">
        <f>SUM(Y44:Y52)</f>
        <v>123992.88515605692</v>
      </c>
      <c r="Z53" s="180">
        <f t="shared" ref="Z53:AA53" si="31">SUM(Z44:Z52)</f>
        <v>262632.65319122979</v>
      </c>
      <c r="AA53" s="180">
        <f t="shared" si="31"/>
        <v>152031.29697009272</v>
      </c>
      <c r="AC53" s="179" t="s">
        <v>640</v>
      </c>
      <c r="AD53" s="180">
        <f>SUM(AD44:AD52)</f>
        <v>138467.03781353289</v>
      </c>
      <c r="AE53" s="180">
        <f t="shared" ref="AE53:AF53" si="32">SUM(AE44:AE52)</f>
        <v>340279.31940189365</v>
      </c>
      <c r="AF53" s="180">
        <f t="shared" si="32"/>
        <v>227598.92660060374</v>
      </c>
    </row>
    <row r="54" spans="19:32" x14ac:dyDescent="0.2">
      <c r="T54" s="185">
        <f>T53/U16</f>
        <v>0.47282104108541512</v>
      </c>
      <c r="U54" s="185">
        <f>U53/V16</f>
        <v>0.20201490784017861</v>
      </c>
      <c r="V54" s="185">
        <f>V53/W16</f>
        <v>9.6655921484074245E-2</v>
      </c>
      <c r="Y54" s="185">
        <f>Y53/U16</f>
        <v>0.59958198109267813</v>
      </c>
      <c r="Z54" s="185">
        <f>Z53/V16</f>
        <v>0.34270511306286983</v>
      </c>
      <c r="AA54" s="185">
        <f>AA53/W16</f>
        <v>0.20986341515823231</v>
      </c>
      <c r="AD54" s="185">
        <f>AD53/U16</f>
        <v>0.66957342547341547</v>
      </c>
      <c r="AE54" s="185">
        <f>AE53/V16</f>
        <v>0.44402499541316193</v>
      </c>
      <c r="AF54" s="185">
        <f>AF53/W16</f>
        <v>0.31417667924089815</v>
      </c>
    </row>
    <row r="55" spans="19:32" x14ac:dyDescent="0.2">
      <c r="T55" t="s">
        <v>651</v>
      </c>
    </row>
    <row r="56" spans="19:32" x14ac:dyDescent="0.2">
      <c r="T56" s="186">
        <f>SUM(T44:T50)</f>
        <v>96093.46148811256</v>
      </c>
      <c r="U56" s="186">
        <f t="shared" ref="U56:V56" si="33">SUM(U44:U50)</f>
        <v>151590.13449734473</v>
      </c>
      <c r="V56" s="186">
        <f t="shared" si="33"/>
        <v>69451.686879577494</v>
      </c>
      <c r="Y56" s="186">
        <f>SUM(Y44:Y50)</f>
        <v>121269.9405872198</v>
      </c>
      <c r="Z56" s="186">
        <f t="shared" ref="Z56:AA56" si="34">SUM(Z44:Z50)</f>
        <v>257412.12625925304</v>
      </c>
      <c r="AA56" s="186">
        <f t="shared" si="34"/>
        <v>150887.52813147739</v>
      </c>
      <c r="AD56" s="186">
        <f>SUM(AD44:AD50)</f>
        <v>134842.68397180433</v>
      </c>
      <c r="AE56" s="186">
        <f t="shared" ref="AE56:AF56" si="35">SUM(AE44:AE50)</f>
        <v>333238.03423646506</v>
      </c>
      <c r="AF56" s="186">
        <f t="shared" si="35"/>
        <v>225831.46956745218</v>
      </c>
    </row>
    <row r="57" spans="19:32" ht="15" x14ac:dyDescent="0.2">
      <c r="T57" s="187">
        <f>T56/U16</f>
        <v>0.46467108122034878</v>
      </c>
      <c r="U57" s="187">
        <f>U56/V16</f>
        <v>0.19780752145964681</v>
      </c>
      <c r="V57" s="187">
        <f>V56/W16</f>
        <v>9.5870840330432514E-2</v>
      </c>
      <c r="Y57" s="188">
        <f>Y56/U16</f>
        <v>0.58641486673015575</v>
      </c>
      <c r="Z57" s="188">
        <f>Z56/V16</f>
        <v>0.33589293167288797</v>
      </c>
      <c r="AA57" s="188">
        <f>AA56/W16</f>
        <v>0.20828456107090187</v>
      </c>
      <c r="AD57" s="188">
        <f>AD56/U16</f>
        <v>0.65204744199565845</v>
      </c>
      <c r="AE57" s="188">
        <f>AE56/V16</f>
        <v>0.43483693597194278</v>
      </c>
      <c r="AF57" s="188">
        <f>AF56/W16</f>
        <v>0.31173688837865487</v>
      </c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zoomScale="60" zoomScaleNormal="60" workbookViewId="0">
      <selection activeCell="N44" sqref="N44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MAX(0,1-(1/AVERAGEIFS(COP!$L$2:$L$750,COP!$C$2:$C$750,'Ambient Heat'!$B7,COP!$G$2:$G$750,'Ambient Heat'!F$4,COP!$D$2:$D$750,"RSDELC")))</f>
        <v>0.67428790394686389</v>
      </c>
      <c r="G7" s="133">
        <f>MAX(0,1-(1/AVERAGEIFS(COP!$L$2:$L$750,COP!$C$2:$C$750,'Ambient Heat'!$B7,COP!$G$2:$G$750,'Ambient Heat'!G$4,COP!$D$2:$D$750,"RSDELC")))</f>
        <v>0.69464490995018591</v>
      </c>
      <c r="H7" s="133">
        <f>MAX(0,1-(1/AVERAGEIFS(COP!$L$2:$L$750,COP!$C$2:$C$750,'Ambient Heat'!$B7,COP!$G$2:$G$750,'Ambient Heat'!H$4,COP!$D$2:$D$750,"RSDELC")))</f>
        <v>0.73590911130826742</v>
      </c>
      <c r="I7" s="133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480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482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483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484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485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481</v>
      </c>
      <c r="F13" s="133">
        <f>MAX(0,1-(1/AVERAGEIFS(COP!$L$2:$L$750,COP!$C$2:$C$750,'Ambient Heat'!$B13,COP!$G$2:$G$750,'Ambient Heat'!F$4,COP!$D$2:$D$750,"RSDELC")))</f>
        <v>0.53845902984810956</v>
      </c>
      <c r="G13" s="133">
        <f>MAX(0,1-(1/AVERAGEIFS(COP!$L$2:$L$750,COP!$C$2:$C$750,'Ambient Heat'!$B13,COP!$G$2:$G$750,'Ambient Heat'!G$4,COP!$D$2:$D$750,"RSDELC")))</f>
        <v>0.58041729986191748</v>
      </c>
      <c r="H13" s="133">
        <f>MAX(0,1-(1/AVERAGEIFS(COP!$L$2:$L$750,COP!$C$2:$C$750,'Ambient Heat'!$B13,COP!$G$2:$G$750,'Ambient Heat'!H$4,COP!$D$2:$D$750,"RSDELC")))</f>
        <v>0.62577759176873715</v>
      </c>
      <c r="I13" s="133">
        <f>MAX(0,1-(1/AVERAGEIFS(COP!$L$2:$L$750,COP!$C$2:$C$750,'Ambient Heat'!$B13,COP!$G$2:$G$750,'Ambient Heat'!I$4,COP!$D$2:$D$750,"RSDELC")))</f>
        <v>0.653844272386082</v>
      </c>
      <c r="J13" s="46">
        <v>5</v>
      </c>
    </row>
    <row r="14" spans="2:19" x14ac:dyDescent="0.2">
      <c r="B14" s="3" t="s">
        <v>486</v>
      </c>
      <c r="C14" s="3" t="s">
        <v>301</v>
      </c>
      <c r="D14" s="3" t="s">
        <v>298</v>
      </c>
      <c r="E14" s="3" t="s">
        <v>480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2">
        <v>5</v>
      </c>
    </row>
    <row r="15" spans="2:19" x14ac:dyDescent="0.2">
      <c r="B15" s="3" t="s">
        <v>487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</row>
    <row r="16" spans="2:19" x14ac:dyDescent="0.2">
      <c r="B16" s="3" t="s">
        <v>488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10" x14ac:dyDescent="0.2">
      <c r="B17" s="3" t="s">
        <v>489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10" x14ac:dyDescent="0.2">
      <c r="B18" s="3" t="s">
        <v>490</v>
      </c>
      <c r="C18" s="3" t="s">
        <v>301</v>
      </c>
      <c r="D18" s="3" t="s">
        <v>298</v>
      </c>
      <c r="E18" s="3" t="s">
        <v>485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</row>
    <row r="19" spans="2:10" ht="15.75" thickBot="1" x14ac:dyDescent="0.25">
      <c r="B19" s="46" t="s">
        <v>491</v>
      </c>
      <c r="C19" s="46" t="s">
        <v>301</v>
      </c>
      <c r="D19" s="46" t="s">
        <v>298</v>
      </c>
      <c r="E19" s="46" t="s">
        <v>481</v>
      </c>
      <c r="F19" s="133">
        <f>MAX(0,1-(1/AVERAGEIFS(COP!$L$2:$L$750,COP!$C$2:$C$750,'Ambient Heat'!$B19,COP!$G$2:$G$750,'Ambient Heat'!F$4,COP!$D$2:$D$750,"RSDELC")))</f>
        <v>0.53845902984810956</v>
      </c>
      <c r="G19" s="133">
        <f>MAX(0,1-(1/AVERAGEIFS(COP!$L$2:$L$750,COP!$C$2:$C$750,'Ambient Heat'!$B19,COP!$G$2:$G$750,'Ambient Heat'!G$4,COP!$D$2:$D$750,"RSDELC")))</f>
        <v>0.58041729986191748</v>
      </c>
      <c r="H19" s="133">
        <f>MAX(0,1-(1/AVERAGEIFS(COP!$L$2:$L$750,COP!$C$2:$C$750,'Ambient Heat'!$B19,COP!$G$2:$G$750,'Ambient Heat'!H$4,COP!$D$2:$D$750,"RSDELC")))</f>
        <v>0.62577759176873715</v>
      </c>
      <c r="I19" s="133">
        <f>MAX(0,1-(1/AVERAGEIFS(COP!$L$2:$L$750,COP!$C$2:$C$750,'Ambient Heat'!$B19,COP!$G$2:$G$750,'Ambient Heat'!I$4,COP!$D$2:$D$750,"RSDELC")))</f>
        <v>0.653844272386082</v>
      </c>
      <c r="J19" s="46">
        <v>5</v>
      </c>
    </row>
    <row r="20" spans="2:10" x14ac:dyDescent="0.2">
      <c r="B20" s="3" t="s">
        <v>486</v>
      </c>
      <c r="C20" s="130" t="s">
        <v>301</v>
      </c>
      <c r="D20" s="130" t="s">
        <v>376</v>
      </c>
      <c r="E20" s="3" t="s">
        <v>139</v>
      </c>
      <c r="F20" s="131">
        <f>MAX(0,1-(1/AVERAGEIFS(COP!$L$2:$L$750,COP!$C$2:$C$750,'Ambient Heat'!$B20,COP!$G$2:$G$750,'Ambient Heat'!F$4,COP!$D$2:$D$750,"RSDWH*")))</f>
        <v>0.53469700563837708</v>
      </c>
      <c r="G20" s="131">
        <f>MAX(0,1-(1/AVERAGEIFS(COP!$L$2:$L$750,COP!$C$2:$C$750,'Ambient Heat'!$B20,COP!$G$2:$G$750,'Ambient Heat'!G$4,COP!$D$2:$D$750,"RSDWH*")))</f>
        <v>0.57699727785307009</v>
      </c>
      <c r="H20" s="131">
        <f>MAX(0,1-(1/AVERAGEIFS(COP!$L$2:$L$750,COP!$C$2:$C$750,'Ambient Heat'!$B20,COP!$G$2:$G$750,'Ambient Heat'!H$4,COP!$D$2:$D$750,"RSDWH*")))</f>
        <v>0.6227273018689542</v>
      </c>
      <c r="I20" s="131">
        <f>MAX(0,1-(1/AVERAGEIFS(COP!$L$2:$L$750,COP!$C$2:$C$750,'Ambient Heat'!$B20,COP!$G$2:$G$750,'Ambient Heat'!I$4,COP!$D$2:$D$750,"RSDWH*")))</f>
        <v>0.65102275422878275</v>
      </c>
      <c r="J20" s="3">
        <v>5</v>
      </c>
    </row>
    <row r="21" spans="2:10" x14ac:dyDescent="0.2">
      <c r="B21" s="3" t="s">
        <v>487</v>
      </c>
      <c r="C21" s="130" t="s">
        <v>301</v>
      </c>
      <c r="D21" s="130" t="s">
        <v>376</v>
      </c>
      <c r="E21" s="3" t="s">
        <v>139</v>
      </c>
      <c r="F21" s="131">
        <f>MAX(0,1-(1/AVERAGEIFS(COP!$L$2:$L$750,COP!$C$2:$C$750,'Ambient Heat'!$B21,COP!$G$2:$G$750,'Ambient Heat'!F$4,COP!$D$2:$D$750,"RSDWH*")))</f>
        <v>0.53469700563837708</v>
      </c>
      <c r="G21" s="131">
        <f>MAX(0,1-(1/AVERAGEIFS(COP!$L$2:$L$750,COP!$C$2:$C$750,'Ambient Heat'!$B21,COP!$G$2:$G$750,'Ambient Heat'!G$4,COP!$D$2:$D$750,"RSDWH*")))</f>
        <v>0.57699727785307009</v>
      </c>
      <c r="H21" s="131">
        <f>MAX(0,1-(1/AVERAGEIFS(COP!$L$2:$L$750,COP!$C$2:$C$750,'Ambient Heat'!$B21,COP!$G$2:$G$750,'Ambient Heat'!H$4,COP!$D$2:$D$750,"RSDWH*")))</f>
        <v>0.6227273018689542</v>
      </c>
      <c r="I21" s="131">
        <f>MAX(0,1-(1/AVERAGEIFS(COP!$L$2:$L$750,COP!$C$2:$C$750,'Ambient Heat'!$B21,COP!$G$2:$G$750,'Ambient Heat'!I$4,COP!$D$2:$D$750,"RSDWH*")))</f>
        <v>0.65102275422878275</v>
      </c>
      <c r="J21" s="3">
        <v>5</v>
      </c>
    </row>
    <row r="22" spans="2:10" x14ac:dyDescent="0.2">
      <c r="B22" s="3" t="s">
        <v>488</v>
      </c>
      <c r="C22" s="130" t="s">
        <v>301</v>
      </c>
      <c r="D22" s="130" t="s">
        <v>376</v>
      </c>
      <c r="E22" s="3" t="s">
        <v>139</v>
      </c>
      <c r="F22" s="131">
        <f>MAX(0,1-(1/AVERAGEIFS(COP!$L$2:$L$750,COP!$C$2:$C$750,'Ambient Heat'!$B22,COP!$G$2:$G$750,'Ambient Heat'!F$4,COP!$D$2:$D$750,"RSDWH*")))</f>
        <v>0.53469700563837708</v>
      </c>
      <c r="G22" s="131">
        <f>MAX(0,1-(1/AVERAGEIFS(COP!$L$2:$L$750,COP!$C$2:$C$750,'Ambient Heat'!$B22,COP!$G$2:$G$750,'Ambient Heat'!G$4,COP!$D$2:$D$750,"RSDWH*")))</f>
        <v>0.57699727785307009</v>
      </c>
      <c r="H22" s="131">
        <f>MAX(0,1-(1/AVERAGEIFS(COP!$L$2:$L$750,COP!$C$2:$C$750,'Ambient Heat'!$B22,COP!$G$2:$G$750,'Ambient Heat'!H$4,COP!$D$2:$D$750,"RSDWH*")))</f>
        <v>0.6227273018689542</v>
      </c>
      <c r="I22" s="131">
        <f>MAX(0,1-(1/AVERAGEIFS(COP!$L$2:$L$750,COP!$C$2:$C$750,'Ambient Heat'!$B22,COP!$G$2:$G$750,'Ambient Heat'!I$4,COP!$D$2:$D$750,"RSDWH*")))</f>
        <v>0.65102275422878275</v>
      </c>
      <c r="J22" s="3">
        <v>5</v>
      </c>
    </row>
    <row r="23" spans="2:10" x14ac:dyDescent="0.2">
      <c r="B23" s="3" t="s">
        <v>489</v>
      </c>
      <c r="C23" s="130" t="s">
        <v>301</v>
      </c>
      <c r="D23" s="130" t="s">
        <v>376</v>
      </c>
      <c r="E23" s="3" t="s">
        <v>139</v>
      </c>
      <c r="F23" s="131">
        <f>MAX(0,1-(1/AVERAGEIFS(COP!$L$2:$L$750,COP!$C$2:$C$750,'Ambient Heat'!$B23,COP!$G$2:$G$750,'Ambient Heat'!F$4,COP!$D$2:$D$750,"RSDWH*")))</f>
        <v>0.45441585520274497</v>
      </c>
      <c r="G23" s="131">
        <f>MAX(0,1-(1/AVERAGEIFS(COP!$L$2:$L$750,COP!$C$2:$C$750,'Ambient Heat'!$B23,COP!$G$2:$G$750,'Ambient Heat'!G$4,COP!$D$2:$D$750,"RSDWH*")))</f>
        <v>0.50401441382067746</v>
      </c>
      <c r="H23" s="131">
        <f>MAX(0,1-(1/AVERAGEIFS(COP!$L$2:$L$750,COP!$C$2:$C$750,'Ambient Heat'!$B23,COP!$G$2:$G$750,'Ambient Heat'!H$4,COP!$D$2:$D$750,"RSDWH*")))</f>
        <v>0.55763447719141468</v>
      </c>
      <c r="I23" s="131">
        <f>MAX(0,1-(1/AVERAGEIFS(COP!$L$2:$L$750,COP!$C$2:$C$750,'Ambient Heat'!$B23,COP!$G$2:$G$750,'Ambient Heat'!I$4,COP!$D$2:$D$750,"RSDWH*")))</f>
        <v>0.59081189140205881</v>
      </c>
      <c r="J23" s="3">
        <v>5</v>
      </c>
    </row>
    <row r="24" spans="2:10" x14ac:dyDescent="0.2">
      <c r="B24" s="3" t="s">
        <v>490</v>
      </c>
      <c r="C24" s="130" t="s">
        <v>301</v>
      </c>
      <c r="D24" s="130" t="s">
        <v>376</v>
      </c>
      <c r="E24" s="3" t="s">
        <v>139</v>
      </c>
      <c r="F24" s="131">
        <f>MAX(0,1-(1/AVERAGEIFS(COP!$L$2:$L$750,COP!$C$2:$C$750,'Ambient Heat'!$B24,COP!$G$2:$G$750,'Ambient Heat'!F$4,COP!$D$2:$D$750,"RSDWH*")))</f>
        <v>0.40290598411398626</v>
      </c>
      <c r="G24" s="131">
        <f>MAX(0,1-(1/AVERAGEIFS(COP!$L$2:$L$750,COP!$C$2:$C$750,'Ambient Heat'!$B24,COP!$G$2:$G$750,'Ambient Heat'!G$4,COP!$D$2:$D$750,"RSDWH*")))</f>
        <v>0.45718725828544249</v>
      </c>
      <c r="H24" s="131">
        <f>MAX(0,1-(1/AVERAGEIFS(COP!$L$2:$L$750,COP!$C$2:$C$750,'Ambient Heat'!$B24,COP!$G$2:$G$750,'Ambient Heat'!H$4,COP!$D$2:$D$750,"RSDWH*")))</f>
        <v>0.51586971684917859</v>
      </c>
      <c r="I24" s="131">
        <f>MAX(0,1-(1/AVERAGEIFS(COP!$L$2:$L$750,COP!$C$2:$C$750,'Ambient Heat'!$B24,COP!$G$2:$G$750,'Ambient Heat'!I$4,COP!$D$2:$D$750,"RSDWH*")))</f>
        <v>0.55217948808548978</v>
      </c>
      <c r="J24" s="3">
        <v>5</v>
      </c>
    </row>
    <row r="25" spans="2:10" ht="15.75" thickBot="1" x14ac:dyDescent="0.25">
      <c r="B25" s="46" t="s">
        <v>491</v>
      </c>
      <c r="C25" s="134" t="s">
        <v>301</v>
      </c>
      <c r="D25" s="134" t="s">
        <v>376</v>
      </c>
      <c r="E25" s="3" t="s">
        <v>139</v>
      </c>
      <c r="F25" s="135">
        <f>MAX(0,1-(1/AVERAGEIFS(COP!$L$2:$L$750,COP!$C$2:$C$750,'Ambient Heat'!$B25,COP!$G$2:$G$750,'Ambient Heat'!F$4,COP!$D$2:$D$750,"RSDWH*")))</f>
        <v>0.34065575692587047</v>
      </c>
      <c r="G25" s="135">
        <f>MAX(0,1-(1/AVERAGEIFS(COP!$L$2:$L$750,COP!$C$2:$C$750,'Ambient Heat'!$B25,COP!$G$2:$G$750,'Ambient Heat'!G$4,COP!$D$2:$D$750,"RSDWH*")))</f>
        <v>0.40059614265988186</v>
      </c>
      <c r="H25" s="135">
        <f>MAX(0,1-(1/AVERAGEIFS(COP!$L$2:$L$750,COP!$C$2:$C$750,'Ambient Heat'!$B25,COP!$G$2:$G$750,'Ambient Heat'!H$4,COP!$D$2:$D$750,"RSDWH*")))</f>
        <v>0.46539655966962445</v>
      </c>
      <c r="I25" s="135">
        <f>MAX(0,1-(1/AVERAGEIFS(COP!$L$2:$L$750,COP!$C$2:$C$750,'Ambient Heat'!$B25,COP!$G$2:$G$750,'Ambient Heat'!I$4,COP!$D$2:$D$750,"RSDWH*")))</f>
        <v>0.5054918176944031</v>
      </c>
      <c r="J25" s="46">
        <v>5</v>
      </c>
    </row>
    <row r="26" spans="2:10" x14ac:dyDescent="0.2">
      <c r="B26" s="3" t="s">
        <v>492</v>
      </c>
      <c r="C26" s="3" t="s">
        <v>301</v>
      </c>
      <c r="D26" s="3" t="s">
        <v>298</v>
      </c>
      <c r="E26" s="3" t="s">
        <v>480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10" x14ac:dyDescent="0.2">
      <c r="B27" s="3" t="s">
        <v>493</v>
      </c>
      <c r="C27" s="3" t="s">
        <v>301</v>
      </c>
      <c r="D27" s="3" t="s">
        <v>298</v>
      </c>
      <c r="E27" s="3" t="s">
        <v>482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10" x14ac:dyDescent="0.2">
      <c r="B28" s="3" t="s">
        <v>494</v>
      </c>
      <c r="C28" s="3" t="s">
        <v>301</v>
      </c>
      <c r="D28" s="3" t="s">
        <v>298</v>
      </c>
      <c r="E28" s="3" t="s">
        <v>483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10" x14ac:dyDescent="0.2">
      <c r="B29" s="3" t="s">
        <v>495</v>
      </c>
      <c r="C29" s="3" t="s">
        <v>301</v>
      </c>
      <c r="D29" s="3" t="s">
        <v>298</v>
      </c>
      <c r="E29" s="3" t="s">
        <v>484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10" x14ac:dyDescent="0.2">
      <c r="B30" s="3" t="s">
        <v>496</v>
      </c>
      <c r="C30" s="3" t="s">
        <v>301</v>
      </c>
      <c r="D30" s="3" t="s">
        <v>298</v>
      </c>
      <c r="E30" s="3" t="s">
        <v>485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10" ht="15.75" thickBot="1" x14ac:dyDescent="0.25">
      <c r="B31" s="46" t="s">
        <v>497</v>
      </c>
      <c r="C31" s="46" t="s">
        <v>301</v>
      </c>
      <c r="D31" s="46" t="s">
        <v>298</v>
      </c>
      <c r="E31" s="46" t="s">
        <v>481</v>
      </c>
      <c r="F31" s="133">
        <f>MAX(0,1-(1/AVERAGEIFS(COP!$L$2:$L$750,COP!$C$2:$C$750,'Ambient Heat'!$B31,COP!$G$2:$G$750,'Ambient Heat'!F$4,COP!$D$2:$D$750,"RSDELC")))</f>
        <v>0.53845902984810956</v>
      </c>
      <c r="G31" s="133">
        <f>MAX(0,1-(1/AVERAGEIFS(COP!$L$2:$L$750,COP!$C$2:$C$750,'Ambient Heat'!$B31,COP!$G$2:$G$750,'Ambient Heat'!G$4,COP!$D$2:$D$750,"RSDELC")))</f>
        <v>0.58041729986191748</v>
      </c>
      <c r="H31" s="133">
        <f>MAX(0,1-(1/AVERAGEIFS(COP!$L$2:$L$750,COP!$C$2:$C$750,'Ambient Heat'!$B31,COP!$G$2:$G$750,'Ambient Heat'!H$4,COP!$D$2:$D$750,"RSDELC")))</f>
        <v>0.62577759176873715</v>
      </c>
      <c r="I31" s="133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10" x14ac:dyDescent="0.2">
      <c r="B32" s="3" t="s">
        <v>498</v>
      </c>
      <c r="C32" s="3" t="s">
        <v>301</v>
      </c>
      <c r="D32" s="3" t="s">
        <v>298</v>
      </c>
      <c r="E32" s="3" t="s">
        <v>480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499</v>
      </c>
      <c r="C33" s="3" t="s">
        <v>301</v>
      </c>
      <c r="D33" s="3" t="s">
        <v>298</v>
      </c>
      <c r="E33" s="3" t="s">
        <v>482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500</v>
      </c>
      <c r="C34" s="3" t="s">
        <v>301</v>
      </c>
      <c r="D34" s="3" t="s">
        <v>298</v>
      </c>
      <c r="E34" s="3" t="s">
        <v>483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501</v>
      </c>
      <c r="C35" s="3" t="s">
        <v>301</v>
      </c>
      <c r="D35" s="3" t="s">
        <v>298</v>
      </c>
      <c r="E35" s="3" t="s">
        <v>484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502</v>
      </c>
      <c r="C36" s="3" t="s">
        <v>301</v>
      </c>
      <c r="D36" s="3" t="s">
        <v>298</v>
      </c>
      <c r="E36" s="3" t="s">
        <v>485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503</v>
      </c>
      <c r="C37" s="46" t="s">
        <v>301</v>
      </c>
      <c r="D37" s="46" t="s">
        <v>298</v>
      </c>
      <c r="E37" s="46" t="s">
        <v>481</v>
      </c>
      <c r="F37" s="133">
        <f>MAX(0,1-(1/AVERAGEIFS(COP!$L$2:$L$750,COP!$C$2:$C$750,'Ambient Heat'!$B37,COP!$G$2:$G$750,'Ambient Heat'!F$4,COP!$D$2:$D$750,"RSDELC")))</f>
        <v>0.53845902984810956</v>
      </c>
      <c r="G37" s="133">
        <f>MAX(0,1-(1/AVERAGEIFS(COP!$L$2:$L$750,COP!$C$2:$C$750,'Ambient Heat'!$B37,COP!$G$2:$G$750,'Ambient Heat'!G$4,COP!$D$2:$D$750,"RSDELC")))</f>
        <v>0.58041729986191748</v>
      </c>
      <c r="H37" s="133">
        <f>MAX(0,1-(1/AVERAGEIFS(COP!$L$2:$L$750,COP!$C$2:$C$750,'Ambient Heat'!$B37,COP!$G$2:$G$750,'Ambient Heat'!H$4,COP!$D$2:$D$750,"RSDELC")))</f>
        <v>0.62577759176873715</v>
      </c>
      <c r="I37" s="133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498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Heat'!F$4,COP!$D$2:$D$750,"RSDSC*")))</f>
        <v>0.67099788277461014</v>
      </c>
      <c r="G38" s="84">
        <f>MAX(0,1-(1/AVERAGEIFS(COP!$L$2:$L$750,COP!$C$2:$C$750,'Ambient Heat'!$B38,COP!$G$2:$G$750,'Ambient Heat'!G$4,COP!$D$2:$D$750,"RSDSC*")))</f>
        <v>0.68979800375891798</v>
      </c>
      <c r="H38" s="84">
        <f>MAX(0,1-(1/AVERAGEIFS(COP!$L$2:$L$750,COP!$C$2:$C$750,'Ambient Heat'!$B38,COP!$G$2:$G$750,'Ambient Heat'!H$4,COP!$D$2:$D$750,"RSDSC*")))</f>
        <v>0.7285732532890532</v>
      </c>
      <c r="I38" s="84">
        <f>MAX(0,1-(1/AVERAGEIFS(COP!$L$2:$L$750,COP!$C$2:$C$750,'Ambient Heat'!$B38,COP!$G$2:$G$750,'Ambient Heat'!I$4,COP!$D$2:$D$750,"RSDSC*")))</f>
        <v>0.7587317807013807</v>
      </c>
      <c r="J38" s="3">
        <v>5</v>
      </c>
    </row>
    <row r="39" spans="2:10" x14ac:dyDescent="0.2">
      <c r="B39" s="3" t="s">
        <v>499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Heat'!F$4,COP!$D$2:$D$750,"RSDSC*")))</f>
        <v>0.67099788277461014</v>
      </c>
      <c r="G39" s="84">
        <f>MAX(0,1-(1/AVERAGEIFS(COP!$L$2:$L$750,COP!$C$2:$C$750,'Ambient Heat'!$B39,COP!$G$2:$G$750,'Ambient Heat'!G$4,COP!$D$2:$D$750,"RSDSC*")))</f>
        <v>0.68979800375891798</v>
      </c>
      <c r="H39" s="84">
        <f>MAX(0,1-(1/AVERAGEIFS(COP!$L$2:$L$750,COP!$C$2:$C$750,'Ambient Heat'!$B39,COP!$G$2:$G$750,'Ambient Heat'!H$4,COP!$D$2:$D$750,"RSDSC*")))</f>
        <v>0.7285732532890532</v>
      </c>
      <c r="I39" s="84">
        <f>MAX(0,1-(1/AVERAGEIFS(COP!$L$2:$L$750,COP!$C$2:$C$750,'Ambient Heat'!$B39,COP!$G$2:$G$750,'Ambient Heat'!I$4,COP!$D$2:$D$750,"RSDSC*")))</f>
        <v>0.7587317807013807</v>
      </c>
      <c r="J39" s="3">
        <v>5</v>
      </c>
    </row>
    <row r="40" spans="2:10" x14ac:dyDescent="0.2">
      <c r="B40" s="3" t="s">
        <v>500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Heat'!F$4,COP!$D$2:$D$750,"RSDSC*")))</f>
        <v>0.67099788277461014</v>
      </c>
      <c r="G40" s="84">
        <f>MAX(0,1-(1/AVERAGEIFS(COP!$L$2:$L$750,COP!$C$2:$C$750,'Ambient Heat'!$B40,COP!$G$2:$G$750,'Ambient Heat'!G$4,COP!$D$2:$D$750,"RSDSC*")))</f>
        <v>0.68979800375891798</v>
      </c>
      <c r="H40" s="84">
        <f>MAX(0,1-(1/AVERAGEIFS(COP!$L$2:$L$750,COP!$C$2:$C$750,'Ambient Heat'!$B40,COP!$G$2:$G$750,'Ambient Heat'!H$4,COP!$D$2:$D$750,"RSDSC*")))</f>
        <v>0.7285732532890532</v>
      </c>
      <c r="I40" s="84">
        <f>MAX(0,1-(1/AVERAGEIFS(COP!$L$2:$L$750,COP!$C$2:$C$750,'Ambient Heat'!$B40,COP!$G$2:$G$750,'Ambient Heat'!I$4,COP!$D$2:$D$750,"RSDSC*")))</f>
        <v>0.7587317807013807</v>
      </c>
      <c r="J40" s="3">
        <v>5</v>
      </c>
    </row>
    <row r="41" spans="2:10" x14ac:dyDescent="0.2">
      <c r="B41" s="3" t="s">
        <v>501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Heat'!F$4,COP!$D$2:$D$750,"RSDSC*")))</f>
        <v>0.57565677626880185</v>
      </c>
      <c r="G41" s="84">
        <f>MAX(0,1-(1/AVERAGEIFS(COP!$L$2:$L$750,COP!$C$2:$C$750,'Ambient Heat'!$B41,COP!$G$2:$G$750,'Ambient Heat'!G$4,COP!$D$2:$D$750,"RSDSC*")))</f>
        <v>0.61423343297163768</v>
      </c>
      <c r="H41" s="84">
        <f>MAX(0,1-(1/AVERAGEIFS(COP!$L$2:$L$750,COP!$C$2:$C$750,'Ambient Heat'!$B41,COP!$G$2:$G$750,'Ambient Heat'!H$4,COP!$D$2:$D$750,"RSDSC*")))</f>
        <v>0.65593792670443385</v>
      </c>
      <c r="I41" s="84">
        <f>MAX(0,1-(1/AVERAGEIFS(COP!$L$2:$L$750,COP!$C$2:$C$750,'Ambient Heat'!$B41,COP!$G$2:$G$750,'Ambient Heat'!I$4,COP!$D$2:$D$750,"RSDSC*")))</f>
        <v>0.68174258220160011</v>
      </c>
      <c r="J41" s="3">
        <v>5</v>
      </c>
    </row>
    <row r="42" spans="2:10" x14ac:dyDescent="0.2">
      <c r="B42" s="3" t="s">
        <v>502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Heat'!F$4,COP!$D$2:$D$750,"RSDSC*")))</f>
        <v>0.53559354319976715</v>
      </c>
      <c r="G42" s="84">
        <f>MAX(0,1-(1/AVERAGEIFS(COP!$L$2:$L$750,COP!$C$2:$C$750,'Ambient Heat'!$B42,COP!$G$2:$G$750,'Ambient Heat'!G$4,COP!$D$2:$D$750,"RSDSC*")))</f>
        <v>0.57781231199978833</v>
      </c>
      <c r="H42" s="84">
        <f>MAX(0,1-(1/AVERAGEIFS(COP!$L$2:$L$750,COP!$C$2:$C$750,'Ambient Heat'!$B42,COP!$G$2:$G$750,'Ambient Heat'!H$4,COP!$D$2:$D$750,"RSDSC*")))</f>
        <v>0.6234542242160277</v>
      </c>
      <c r="I42" s="84">
        <f>MAX(0,1-(1/AVERAGEIFS(COP!$L$2:$L$750,COP!$C$2:$C$750,'Ambient Heat'!$B42,COP!$G$2:$G$750,'Ambient Heat'!I$4,COP!$D$2:$D$750,"RSDSC*")))</f>
        <v>0.65169515739982553</v>
      </c>
      <c r="J42" s="3">
        <v>5</v>
      </c>
    </row>
    <row r="43" spans="2:10" ht="15.75" thickBot="1" x14ac:dyDescent="0.25">
      <c r="B43" s="46" t="s">
        <v>503</v>
      </c>
      <c r="C43" s="46" t="s">
        <v>301</v>
      </c>
      <c r="D43" s="46" t="s">
        <v>298</v>
      </c>
      <c r="E43" s="46" t="s">
        <v>274</v>
      </c>
      <c r="F43" s="133">
        <f>MAX(0,1-(1/AVERAGEIFS(COP!$L$2:$L$750,COP!$C$2:$C$750,'Ambient Heat'!$B43,COP!$G$2:$G$750,'Ambient Heat'!F$4,COP!$D$2:$D$750,"RSDSC*")))</f>
        <v>0.48717669983123246</v>
      </c>
      <c r="G43" s="133">
        <f>MAX(0,1-(1/AVERAGEIFS(COP!$L$2:$L$750,COP!$C$2:$C$750,'Ambient Heat'!$B43,COP!$G$2:$G$750,'Ambient Heat'!G$4,COP!$D$2:$D$750,"RSDSC*")))</f>
        <v>0.53379699984657525</v>
      </c>
      <c r="H43" s="133">
        <f>MAX(0,1-(1/AVERAGEIFS(COP!$L$2:$L$750,COP!$C$2:$C$750,'Ambient Heat'!$B43,COP!$G$2:$G$750,'Ambient Heat'!H$4,COP!$D$2:$D$750,"RSDSC*")))</f>
        <v>0.5841973241874856</v>
      </c>
      <c r="I43" s="133">
        <f>MAX(0,1-(1/AVERAGEIFS(COP!$L$2:$L$750,COP!$C$2:$C$750,'Ambient Heat'!$B43,COP!$G$2:$G$750,'Ambient Heat'!I$4,COP!$D$2:$D$750,"RSDSC*")))</f>
        <v>0.61538252487342449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Heat'!$B45,COP!$G$2:$G$750,'Ambient Heat'!F$4,COP!$D$2:$D$750,"RSDWH*")))</f>
        <v>0</v>
      </c>
      <c r="G46" s="84">
        <f>MAX(0,1-(1/AVERAGEIFS(COP!$L$2:$L$750,COP!$C$2:$C$750,'Ambient Heat'!$B45,COP!$G$2:$G$750,'Ambient Heat'!G$4,COP!$D$2:$D$750,"RSDWH*")))</f>
        <v>1.5105185210368188E-2</v>
      </c>
      <c r="H46" s="84">
        <f>MAX(0,1-(1/AVERAGEIFS(COP!$L$2:$L$750,COP!$C$2:$C$750,'Ambient Heat'!$B45,COP!$G$2:$G$750,'Ambient Heat'!H$4,COP!$D$2:$D$750,"RSDWH*")))</f>
        <v>0.15994265797354945</v>
      </c>
      <c r="I46" s="84">
        <f>MAX(0,1-(1/AVERAGEIFS(COP!$L$2:$L$750,COP!$C$2:$C$750,'Ambient Heat'!$B45,COP!$G$2:$G$750,'Ambient Heat'!I$4,COP!$D$2:$D$750,"RSDWH*")))</f>
        <v>0.15994265797354945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MAX(0,1-(1/AVERAGEIFS(COP!$L$2:$L$750,COP!$C$2:$C$750,'Ambient Heat'!$B47,COP!$G$2:$G$750,'Ambient Heat'!F$4,COP!$D$2:$D$750,"RSDWH*")))</f>
        <v>0</v>
      </c>
      <c r="G48" s="133">
        <f>MAX(0,1-(1/AVERAGEIFS(COP!$L$2:$L$750,COP!$C$2:$C$750,'Ambient Heat'!$B47,COP!$G$2:$G$750,'Ambient Heat'!G$4,COP!$D$2:$D$750,"RSDWH*")))</f>
        <v>0</v>
      </c>
      <c r="H48" s="133">
        <f>MAX(0,1-(1/AVERAGEIFS(COP!$L$2:$L$750,COP!$C$2:$C$750,'Ambient Heat'!$B47,COP!$G$2:$G$750,'Ambient Heat'!H$4,COP!$D$2:$D$750,"RSDWH*")))</f>
        <v>0</v>
      </c>
      <c r="I48" s="133">
        <f>MAX(0,1-(1/AVERAGEIFS(COP!$L$2:$L$750,COP!$C$2:$C$750,'Ambient Heat'!$B47,COP!$G$2:$G$750,'Ambient Heat'!I$4,COP!$D$2:$D$750,"RSDWH*")))</f>
        <v>8.2656378854339962E-3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MAX(0,1-(1/AVERAGEIFS(COP!$L$2:$L$750,COP!$C$2:$C$750,'Ambient Heat'!$B51,COP!$G$2:$G$750,'Ambient Heat'!F$4,COP!$D$2:$D$750,"RSDGAS")))</f>
        <v>0.64586561913970664</v>
      </c>
      <c r="G51" s="133">
        <f>MAX(0,1-(1/AVERAGEIFS(COP!$L$2:$L$750,COP!$C$2:$C$750,'Ambient Heat'!$B51,COP!$G$2:$G$750,'Ambient Heat'!G$4,COP!$D$2:$D$750,"RSDGAS")))</f>
        <v>0.68068348840928272</v>
      </c>
      <c r="H51" s="133">
        <f>MAX(0,1-(1/AVERAGEIFS(COP!$L$2:$L$750,COP!$C$2:$C$750,'Ambient Heat'!$B51,COP!$G$2:$G$750,'Ambient Heat'!H$4,COP!$D$2:$D$750,"RSDGAS")))</f>
        <v>0.7026124536631031</v>
      </c>
      <c r="I51" s="133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MAX(0,1-(1/AVERAGEIFS(COP!$L$2:$L$750,COP!$C$2:$C$750,'Ambient Heat'!$B54,COP!$G$2:$G$750,'Ambient Heat'!F$4,COP!$D$2:$D$750,"RSDELC")))</f>
        <v>0.67905129739433201</v>
      </c>
      <c r="G54" s="133">
        <f>MAX(0,1-(1/AVERAGEIFS(COP!$L$2:$L$750,COP!$C$2:$C$750,'Ambient Heat'!$B54,COP!$G$2:$G$750,'Ambient Heat'!G$4,COP!$D$2:$D$750,"RSDELC")))</f>
        <v>0.69911059130718722</v>
      </c>
      <c r="H54" s="133">
        <f>MAX(0,1-(1/AVERAGEIFS(COP!$L$2:$L$750,COP!$C$2:$C$750,'Ambient Heat'!$B54,COP!$G$2:$G$750,'Ambient Heat'!H$4,COP!$D$2:$D$750,"RSDELC")))</f>
        <v>0.73977132221161979</v>
      </c>
      <c r="I54" s="133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504</v>
      </c>
      <c r="C55" s="3" t="s">
        <v>301</v>
      </c>
      <c r="D55" s="3" t="s">
        <v>298</v>
      </c>
      <c r="E55" s="3" t="s">
        <v>522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505</v>
      </c>
      <c r="C56" s="3" t="s">
        <v>301</v>
      </c>
      <c r="D56" s="3" t="s">
        <v>298</v>
      </c>
      <c r="E56" s="3" t="s">
        <v>523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506</v>
      </c>
      <c r="C57" s="3" t="s">
        <v>301</v>
      </c>
      <c r="D57" s="3" t="s">
        <v>298</v>
      </c>
      <c r="E57" s="3" t="s">
        <v>524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507</v>
      </c>
      <c r="C58" s="3" t="s">
        <v>301</v>
      </c>
      <c r="D58" s="3" t="s">
        <v>298</v>
      </c>
      <c r="E58" s="3" t="s">
        <v>525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508</v>
      </c>
      <c r="C59" s="3" t="s">
        <v>301</v>
      </c>
      <c r="D59" s="3" t="s">
        <v>298</v>
      </c>
      <c r="E59" s="3" t="s">
        <v>526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509</v>
      </c>
      <c r="C60" s="46" t="s">
        <v>301</v>
      </c>
      <c r="D60" s="46" t="s">
        <v>298</v>
      </c>
      <c r="E60" s="46" t="s">
        <v>527</v>
      </c>
      <c r="F60" s="133">
        <f>MAX(0,1-(1/AVERAGEIFS(COP!$L$2:$L$750,COP!$C$2:$C$750,'Ambient Heat'!$B60,COP!$G$2:$G$750,'Ambient Heat'!F$4,COP!$D$2:$D$750,"RSDELC")))</f>
        <v>0.67905129739433201</v>
      </c>
      <c r="G60" s="133">
        <f>MAX(0,1-(1/AVERAGEIFS(COP!$L$2:$L$750,COP!$C$2:$C$750,'Ambient Heat'!$B60,COP!$G$2:$G$750,'Ambient Heat'!G$4,COP!$D$2:$D$750,"RSDELC")))</f>
        <v>0.70822845217666552</v>
      </c>
      <c r="H60" s="133">
        <f>MAX(0,1-(1/AVERAGEIFS(COP!$L$2:$L$750,COP!$C$2:$C$750,'Ambient Heat'!$B60,COP!$G$2:$G$750,'Ambient Heat'!H$4,COP!$D$2:$D$750,"RSDELC")))</f>
        <v>0.73977132221161979</v>
      </c>
      <c r="I60" s="133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510</v>
      </c>
      <c r="C61" s="3" t="s">
        <v>301</v>
      </c>
      <c r="D61" s="3" t="s">
        <v>298</v>
      </c>
      <c r="E61" s="3" t="s">
        <v>522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2">
        <v>5</v>
      </c>
    </row>
    <row r="62" spans="2:10" x14ac:dyDescent="0.2">
      <c r="B62" s="3" t="s">
        <v>511</v>
      </c>
      <c r="C62" s="3" t="s">
        <v>301</v>
      </c>
      <c r="D62" s="3" t="s">
        <v>298</v>
      </c>
      <c r="E62" s="3" t="s">
        <v>523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512</v>
      </c>
      <c r="C63" s="3" t="s">
        <v>301</v>
      </c>
      <c r="D63" s="3" t="s">
        <v>298</v>
      </c>
      <c r="E63" s="3" t="s">
        <v>524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513</v>
      </c>
      <c r="C64" s="3" t="s">
        <v>301</v>
      </c>
      <c r="D64" s="3" t="s">
        <v>298</v>
      </c>
      <c r="E64" s="3" t="s">
        <v>525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514</v>
      </c>
      <c r="C65" s="3" t="s">
        <v>301</v>
      </c>
      <c r="D65" s="3" t="s">
        <v>298</v>
      </c>
      <c r="E65" s="3" t="s">
        <v>526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515</v>
      </c>
      <c r="C66" s="46" t="s">
        <v>301</v>
      </c>
      <c r="D66" s="46" t="s">
        <v>298</v>
      </c>
      <c r="E66" s="46" t="s">
        <v>527</v>
      </c>
      <c r="F66" s="133">
        <f>MAX(0,1-(1/AVERAGEIFS(COP!$L$2:$L$750,COP!$C$2:$C$750,'Ambient Heat'!$B66,COP!$G$2:$G$750,'Ambient Heat'!F$4,COP!$D$2:$D$750,"RSDELC")))</f>
        <v>0.67905129739433201</v>
      </c>
      <c r="G66" s="133">
        <f>MAX(0,1-(1/AVERAGEIFS(COP!$L$2:$L$750,COP!$C$2:$C$750,'Ambient Heat'!$B66,COP!$G$2:$G$750,'Ambient Heat'!G$4,COP!$D$2:$D$750,"RSDELC")))</f>
        <v>0.70822845217666552</v>
      </c>
      <c r="H66" s="133">
        <f>MAX(0,1-(1/AVERAGEIFS(COP!$L$2:$L$750,COP!$C$2:$C$750,'Ambient Heat'!$B66,COP!$G$2:$G$750,'Ambient Heat'!H$4,COP!$D$2:$D$750,"RSDELC")))</f>
        <v>0.73977132221161979</v>
      </c>
      <c r="I66" s="133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510</v>
      </c>
      <c r="C67" s="130" t="s">
        <v>301</v>
      </c>
      <c r="D67" s="130" t="s">
        <v>376</v>
      </c>
      <c r="E67" s="3" t="s">
        <v>216</v>
      </c>
      <c r="F67" s="131">
        <f>MAX(0,1-(1/AVERAGEIFS(COP!$L$2:$L$750,COP!$C$2:$C$750,'Ambient Heat'!$B67,COP!$G$2:$G$750,'Ambient Heat'!F$4,COP!$D$2:$D$750,"RSDWH*")))</f>
        <v>0.5415018534204743</v>
      </c>
      <c r="G67" s="131">
        <f>MAX(0,1-(1/AVERAGEIFS(COP!$L$2:$L$750,COP!$C$2:$C$750,'Ambient Heat'!$B67,COP!$G$2:$G$750,'Ambient Heat'!G$4,COP!$D$2:$D$750,"RSDWH*")))</f>
        <v>0.58318350310952205</v>
      </c>
      <c r="H67" s="131">
        <f>MAX(0,1-(1/AVERAGEIFS(COP!$L$2:$L$750,COP!$C$2:$C$750,'Ambient Heat'!$B67,COP!$G$2:$G$750,'Ambient Heat'!H$4,COP!$D$2:$D$750,"RSDWH*")))</f>
        <v>0.62824474601660063</v>
      </c>
      <c r="I67" s="131">
        <f>MAX(0,1-(1/AVERAGEIFS(COP!$L$2:$L$750,COP!$C$2:$C$750,'Ambient Heat'!$B67,COP!$G$2:$G$750,'Ambient Heat'!I$4,COP!$D$2:$D$750,"RSDWH*")))</f>
        <v>0.65612639006535567</v>
      </c>
      <c r="J67" s="3">
        <v>5</v>
      </c>
    </row>
    <row r="68" spans="2:10" x14ac:dyDescent="0.2">
      <c r="B68" s="3" t="s">
        <v>511</v>
      </c>
      <c r="C68" s="130" t="s">
        <v>301</v>
      </c>
      <c r="D68" s="130" t="s">
        <v>376</v>
      </c>
      <c r="E68" s="3" t="s">
        <v>216</v>
      </c>
      <c r="F68" s="131">
        <f>MAX(0,1-(1/AVERAGEIFS(COP!$L$2:$L$750,COP!$C$2:$C$750,'Ambient Heat'!$B68,COP!$G$2:$G$750,'Ambient Heat'!F$4,COP!$D$2:$D$750,"RSDWH*")))</f>
        <v>0.5415018534204743</v>
      </c>
      <c r="G68" s="131">
        <f>MAX(0,1-(1/AVERAGEIFS(COP!$L$2:$L$750,COP!$C$2:$C$750,'Ambient Heat'!$B68,COP!$G$2:$G$750,'Ambient Heat'!G$4,COP!$D$2:$D$750,"RSDWH*")))</f>
        <v>0.58318350310952205</v>
      </c>
      <c r="H68" s="131">
        <f>MAX(0,1-(1/AVERAGEIFS(COP!$L$2:$L$750,COP!$C$2:$C$750,'Ambient Heat'!$B68,COP!$G$2:$G$750,'Ambient Heat'!H$4,COP!$D$2:$D$750,"RSDWH*")))</f>
        <v>0.62824474601660063</v>
      </c>
      <c r="I68" s="131">
        <f>MAX(0,1-(1/AVERAGEIFS(COP!$L$2:$L$750,COP!$C$2:$C$750,'Ambient Heat'!$B68,COP!$G$2:$G$750,'Ambient Heat'!I$4,COP!$D$2:$D$750,"RSDWH*")))</f>
        <v>0.65612639006535567</v>
      </c>
      <c r="J68" s="3">
        <v>5</v>
      </c>
    </row>
    <row r="69" spans="2:10" x14ac:dyDescent="0.2">
      <c r="B69" s="3" t="s">
        <v>512</v>
      </c>
      <c r="C69" s="130" t="s">
        <v>301</v>
      </c>
      <c r="D69" s="130" t="s">
        <v>376</v>
      </c>
      <c r="E69" s="3" t="s">
        <v>216</v>
      </c>
      <c r="F69" s="131">
        <f>MAX(0,1-(1/AVERAGEIFS(COP!$L$2:$L$750,COP!$C$2:$C$750,'Ambient Heat'!$B69,COP!$G$2:$G$750,'Ambient Heat'!F$4,COP!$D$2:$D$750,"RSDWH*")))</f>
        <v>0.5415018534204743</v>
      </c>
      <c r="G69" s="131">
        <f>MAX(0,1-(1/AVERAGEIFS(COP!$L$2:$L$750,COP!$C$2:$C$750,'Ambient Heat'!$B69,COP!$G$2:$G$750,'Ambient Heat'!G$4,COP!$D$2:$D$750,"RSDWH*")))</f>
        <v>0.58318350310952205</v>
      </c>
      <c r="H69" s="131">
        <f>MAX(0,1-(1/AVERAGEIFS(COP!$L$2:$L$750,COP!$C$2:$C$750,'Ambient Heat'!$B69,COP!$G$2:$G$750,'Ambient Heat'!H$4,COP!$D$2:$D$750,"RSDWH*")))</f>
        <v>0.62824474601660063</v>
      </c>
      <c r="I69" s="131">
        <f>MAX(0,1-(1/AVERAGEIFS(COP!$L$2:$L$750,COP!$C$2:$C$750,'Ambient Heat'!$B69,COP!$G$2:$G$750,'Ambient Heat'!I$4,COP!$D$2:$D$750,"RSDWH*")))</f>
        <v>0.65612639006535567</v>
      </c>
      <c r="J69" s="3">
        <v>5</v>
      </c>
    </row>
    <row r="70" spans="2:10" x14ac:dyDescent="0.2">
      <c r="B70" s="3" t="s">
        <v>513</v>
      </c>
      <c r="C70" s="130" t="s">
        <v>301</v>
      </c>
      <c r="D70" s="130" t="s">
        <v>376</v>
      </c>
      <c r="E70" s="3" t="s">
        <v>216</v>
      </c>
      <c r="F70" s="131">
        <f>MAX(0,1-(1/AVERAGEIFS(COP!$L$2:$L$750,COP!$C$2:$C$750,'Ambient Heat'!$B70,COP!$G$2:$G$750,'Ambient Heat'!F$4,COP!$D$2:$D$750,"RSDWH*")))</f>
        <v>0.5415018534204743</v>
      </c>
      <c r="G70" s="131">
        <f>MAX(0,1-(1/AVERAGEIFS(COP!$L$2:$L$750,COP!$C$2:$C$750,'Ambient Heat'!$B70,COP!$G$2:$G$750,'Ambient Heat'!G$4,COP!$D$2:$D$750,"RSDWH*")))</f>
        <v>0.58318350310952205</v>
      </c>
      <c r="H70" s="131">
        <f>MAX(0,1-(1/AVERAGEIFS(COP!$L$2:$L$750,COP!$C$2:$C$750,'Ambient Heat'!$B70,COP!$G$2:$G$750,'Ambient Heat'!H$4,COP!$D$2:$D$750,"RSDWH*")))</f>
        <v>0.62824474601660063</v>
      </c>
      <c r="I70" s="131">
        <f>MAX(0,1-(1/AVERAGEIFS(COP!$L$2:$L$750,COP!$C$2:$C$750,'Ambient Heat'!$B70,COP!$G$2:$G$750,'Ambient Heat'!I$4,COP!$D$2:$D$750,"RSDWH*")))</f>
        <v>0.65612639006535567</v>
      </c>
      <c r="J70" s="3">
        <v>5</v>
      </c>
    </row>
    <row r="71" spans="2:10" x14ac:dyDescent="0.2">
      <c r="B71" s="3" t="s">
        <v>514</v>
      </c>
      <c r="C71" s="130" t="s">
        <v>301</v>
      </c>
      <c r="D71" s="130" t="s">
        <v>376</v>
      </c>
      <c r="E71" s="3" t="s">
        <v>216</v>
      </c>
      <c r="F71" s="131">
        <f>MAX(0,1-(1/AVERAGEIFS(COP!$L$2:$L$750,COP!$C$2:$C$750,'Ambient Heat'!$B71,COP!$G$2:$G$750,'Ambient Heat'!F$4,COP!$D$2:$D$750,"RSDWH*")))</f>
        <v>0.5415018534204743</v>
      </c>
      <c r="G71" s="131">
        <f>MAX(0,1-(1/AVERAGEIFS(COP!$L$2:$L$750,COP!$C$2:$C$750,'Ambient Heat'!$B71,COP!$G$2:$G$750,'Ambient Heat'!G$4,COP!$D$2:$D$750,"RSDWH*")))</f>
        <v>0.58318350310952205</v>
      </c>
      <c r="H71" s="131">
        <f>MAX(0,1-(1/AVERAGEIFS(COP!$L$2:$L$750,COP!$C$2:$C$750,'Ambient Heat'!$B71,COP!$G$2:$G$750,'Ambient Heat'!H$4,COP!$D$2:$D$750,"RSDWH*")))</f>
        <v>0.62824474601660063</v>
      </c>
      <c r="I71" s="131">
        <f>MAX(0,1-(1/AVERAGEIFS(COP!$L$2:$L$750,COP!$C$2:$C$750,'Ambient Heat'!$B71,COP!$G$2:$G$750,'Ambient Heat'!I$4,COP!$D$2:$D$750,"RSDWH*")))</f>
        <v>0.65612639006535567</v>
      </c>
      <c r="J71" s="3">
        <v>5</v>
      </c>
    </row>
    <row r="72" spans="2:10" ht="15.75" thickBot="1" x14ac:dyDescent="0.25">
      <c r="B72" s="46" t="s">
        <v>515</v>
      </c>
      <c r="C72" s="134" t="s">
        <v>301</v>
      </c>
      <c r="D72" s="134" t="s">
        <v>376</v>
      </c>
      <c r="E72" s="46" t="s">
        <v>216</v>
      </c>
      <c r="F72" s="135">
        <f>MAX(0,1-(1/AVERAGEIFS(COP!$L$2:$L$750,COP!$C$2:$C$750,'Ambient Heat'!$B72,COP!$G$2:$G$750,'Ambient Heat'!F$4,COP!$D$2:$D$750,"RSDWH*")))</f>
        <v>0.5415018534204743</v>
      </c>
      <c r="G72" s="135">
        <f>MAX(0,1-(1/AVERAGEIFS(COP!$L$2:$L$750,COP!$C$2:$C$750,'Ambient Heat'!$B72,COP!$G$2:$G$750,'Ambient Heat'!G$4,COP!$D$2:$D$750,"RSDWH*")))</f>
        <v>0.58318350310952205</v>
      </c>
      <c r="H72" s="135">
        <f>MAX(0,1-(1/AVERAGEIFS(COP!$L$2:$L$750,COP!$C$2:$C$750,'Ambient Heat'!$B72,COP!$G$2:$G$750,'Ambient Heat'!H$4,COP!$D$2:$D$750,"RSDWH*")))</f>
        <v>0.62824474601660063</v>
      </c>
      <c r="I72" s="135">
        <f>MAX(0,1-(1/AVERAGEIFS(COP!$L$2:$L$750,COP!$C$2:$C$750,'Ambient Heat'!$B72,COP!$G$2:$G$750,'Ambient Heat'!I$4,COP!$D$2:$D$750,"RSDWH*")))</f>
        <v>0.65612639006535567</v>
      </c>
      <c r="J72" s="46">
        <v>5</v>
      </c>
    </row>
    <row r="73" spans="2:10" x14ac:dyDescent="0.2">
      <c r="B73" s="3" t="s">
        <v>516</v>
      </c>
      <c r="C73" s="3" t="s">
        <v>301</v>
      </c>
      <c r="D73" s="3" t="s">
        <v>298</v>
      </c>
      <c r="E73" s="3" t="s">
        <v>522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517</v>
      </c>
      <c r="C74" s="3" t="s">
        <v>301</v>
      </c>
      <c r="D74" s="3" t="s">
        <v>298</v>
      </c>
      <c r="E74" s="3" t="s">
        <v>523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518</v>
      </c>
      <c r="C75" s="3" t="s">
        <v>301</v>
      </c>
      <c r="D75" s="3" t="s">
        <v>298</v>
      </c>
      <c r="E75" s="3" t="s">
        <v>524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519</v>
      </c>
      <c r="C76" s="3" t="s">
        <v>301</v>
      </c>
      <c r="D76" s="3" t="s">
        <v>298</v>
      </c>
      <c r="E76" s="3" t="s">
        <v>525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520</v>
      </c>
      <c r="C77" s="3" t="s">
        <v>301</v>
      </c>
      <c r="D77" s="3" t="s">
        <v>298</v>
      </c>
      <c r="E77" s="3" t="s">
        <v>526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521</v>
      </c>
      <c r="C78" s="46" t="s">
        <v>301</v>
      </c>
      <c r="D78" s="46" t="s">
        <v>298</v>
      </c>
      <c r="E78" s="46" t="s">
        <v>527</v>
      </c>
      <c r="F78" s="133">
        <f>MAX(0,1-(1/AVERAGEIFS(COP!$L$2:$L$750,COP!$C$2:$C$750,'Ambient Heat'!$B78,COP!$G$2:$G$750,'Ambient Heat'!F$4,COP!$D$2:$D$750,"RSDELC")))</f>
        <v>0.67905129739433201</v>
      </c>
      <c r="G78" s="133">
        <f>MAX(0,1-(1/AVERAGEIFS(COP!$L$2:$L$750,COP!$C$2:$C$750,'Ambient Heat'!$B78,COP!$G$2:$G$750,'Ambient Heat'!G$4,COP!$D$2:$D$750,"RSDELC")))</f>
        <v>0.71085702467957845</v>
      </c>
      <c r="H78" s="133">
        <f>MAX(0,1-(1/AVERAGEIFS(COP!$L$2:$L$750,COP!$C$2:$C$750,'Ambient Heat'!$B78,COP!$G$2:$G$750,'Ambient Heat'!H$4,COP!$D$2:$D$750,"RSDELC")))</f>
        <v>0.73029520789439673</v>
      </c>
      <c r="I78" s="133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516</v>
      </c>
      <c r="C79" s="3" t="s">
        <v>301</v>
      </c>
      <c r="D79" s="3" t="s">
        <v>376</v>
      </c>
      <c r="E79" s="3" t="s">
        <v>216</v>
      </c>
      <c r="F79" s="131">
        <f>MAX(0,1-(1/AVERAGEIFS(COP!$L$2:$L$750,COP!$C$2:$C$750,'Ambient Heat'!$B79,COP!$G$2:$G$750,'Ambient Heat'!F$4,COP!$D$2:$D$750,"RSDWH*")))</f>
        <v>0.5415018534204743</v>
      </c>
      <c r="G79" s="131">
        <f>MAX(0,1-(1/AVERAGEIFS(COP!$L$2:$L$750,COP!$C$2:$C$750,'Ambient Heat'!$B79,COP!$G$2:$G$750,'Ambient Heat'!G$4,COP!$D$2:$D$750,"RSDWH*")))</f>
        <v>0.586938606685112</v>
      </c>
      <c r="H79" s="131">
        <f>MAX(0,1-(1/AVERAGEIFS(COP!$L$2:$L$750,COP!$C$2:$C$750,'Ambient Heat'!$B79,COP!$G$2:$G$750,'Ambient Heat'!H$4,COP!$D$2:$D$750,"RSDWH*")))</f>
        <v>0.61470743984913812</v>
      </c>
      <c r="I79" s="131">
        <f>MAX(0,1-(1/AVERAGEIFS(COP!$L$2:$L$750,COP!$C$2:$C$750,'Ambient Heat'!$B79,COP!$G$2:$G$750,'Ambient Heat'!I$4,COP!$D$2:$D$750,"RSDWH*")))</f>
        <v>0.61470743984913812</v>
      </c>
      <c r="J79" s="3">
        <v>5</v>
      </c>
    </row>
    <row r="80" spans="2:10" x14ac:dyDescent="0.2">
      <c r="B80" s="3" t="s">
        <v>517</v>
      </c>
      <c r="C80" s="3" t="s">
        <v>301</v>
      </c>
      <c r="D80" s="3" t="s">
        <v>376</v>
      </c>
      <c r="E80" s="3" t="s">
        <v>216</v>
      </c>
      <c r="F80" s="131">
        <f>MAX(0,1-(1/AVERAGEIFS(COP!$L$2:$L$750,COP!$C$2:$C$750,'Ambient Heat'!$B80,COP!$G$2:$G$750,'Ambient Heat'!F$4,COP!$D$2:$D$750,"RSDWH*")))</f>
        <v>0.5415018534204743</v>
      </c>
      <c r="G80" s="131">
        <f>MAX(0,1-(1/AVERAGEIFS(COP!$L$2:$L$750,COP!$C$2:$C$750,'Ambient Heat'!$B80,COP!$G$2:$G$750,'Ambient Heat'!G$4,COP!$D$2:$D$750,"RSDWH*")))</f>
        <v>0.586938606685112</v>
      </c>
      <c r="H80" s="131">
        <f>MAX(0,1-(1/AVERAGEIFS(COP!$L$2:$L$750,COP!$C$2:$C$750,'Ambient Heat'!$B80,COP!$G$2:$G$750,'Ambient Heat'!H$4,COP!$D$2:$D$750,"RSDWH*")))</f>
        <v>0.61470743984913812</v>
      </c>
      <c r="I80" s="131">
        <f>MAX(0,1-(1/AVERAGEIFS(COP!$L$2:$L$750,COP!$C$2:$C$750,'Ambient Heat'!$B80,COP!$G$2:$G$750,'Ambient Heat'!I$4,COP!$D$2:$D$750,"RSDWH*")))</f>
        <v>0.61470743984913812</v>
      </c>
      <c r="J80" s="3">
        <v>5</v>
      </c>
    </row>
    <row r="81" spans="2:10" x14ac:dyDescent="0.2">
      <c r="B81" s="3" t="s">
        <v>518</v>
      </c>
      <c r="C81" s="3" t="s">
        <v>301</v>
      </c>
      <c r="D81" s="3" t="s">
        <v>376</v>
      </c>
      <c r="E81" s="3" t="s">
        <v>216</v>
      </c>
      <c r="F81" s="131">
        <f>MAX(0,1-(1/AVERAGEIFS(COP!$L$2:$L$750,COP!$C$2:$C$750,'Ambient Heat'!$B81,COP!$G$2:$G$750,'Ambient Heat'!F$4,COP!$D$2:$D$750,"RSDWH*")))</f>
        <v>0.5415018534204743</v>
      </c>
      <c r="G81" s="131">
        <f>MAX(0,1-(1/AVERAGEIFS(COP!$L$2:$L$750,COP!$C$2:$C$750,'Ambient Heat'!$B81,COP!$G$2:$G$750,'Ambient Heat'!G$4,COP!$D$2:$D$750,"RSDWH*")))</f>
        <v>0.586938606685112</v>
      </c>
      <c r="H81" s="131">
        <f>MAX(0,1-(1/AVERAGEIFS(COP!$L$2:$L$750,COP!$C$2:$C$750,'Ambient Heat'!$B81,COP!$G$2:$G$750,'Ambient Heat'!H$4,COP!$D$2:$D$750,"RSDWH*")))</f>
        <v>0.61470743984913812</v>
      </c>
      <c r="I81" s="131">
        <f>MAX(0,1-(1/AVERAGEIFS(COP!$L$2:$L$750,COP!$C$2:$C$750,'Ambient Heat'!$B81,COP!$G$2:$G$750,'Ambient Heat'!I$4,COP!$D$2:$D$750,"RSDWH*")))</f>
        <v>0.61470743984913812</v>
      </c>
      <c r="J81" s="3">
        <v>5</v>
      </c>
    </row>
    <row r="82" spans="2:10" x14ac:dyDescent="0.2">
      <c r="B82" s="3" t="s">
        <v>519</v>
      </c>
      <c r="C82" s="3" t="s">
        <v>301</v>
      </c>
      <c r="D82" s="3" t="s">
        <v>376</v>
      </c>
      <c r="E82" s="3" t="s">
        <v>216</v>
      </c>
      <c r="F82" s="131">
        <f>MAX(0,1-(1/AVERAGEIFS(COP!$L$2:$L$750,COP!$C$2:$C$750,'Ambient Heat'!$B82,COP!$G$2:$G$750,'Ambient Heat'!F$4,COP!$D$2:$D$750,"RSDWH*")))</f>
        <v>0.5415018534204743</v>
      </c>
      <c r="G82" s="131">
        <f>MAX(0,1-(1/AVERAGEIFS(COP!$L$2:$L$750,COP!$C$2:$C$750,'Ambient Heat'!$B82,COP!$G$2:$G$750,'Ambient Heat'!G$4,COP!$D$2:$D$750,"RSDWH*")))</f>
        <v>0.586938606685112</v>
      </c>
      <c r="H82" s="131">
        <f>MAX(0,1-(1/AVERAGEIFS(COP!$L$2:$L$750,COP!$C$2:$C$750,'Ambient Heat'!$B82,COP!$G$2:$G$750,'Ambient Heat'!H$4,COP!$D$2:$D$750,"RSDWH*")))</f>
        <v>0.61470743984913812</v>
      </c>
      <c r="I82" s="131">
        <f>MAX(0,1-(1/AVERAGEIFS(COP!$L$2:$L$750,COP!$C$2:$C$750,'Ambient Heat'!$B82,COP!$G$2:$G$750,'Ambient Heat'!I$4,COP!$D$2:$D$750,"RSDWH*")))</f>
        <v>0.61470743984913812</v>
      </c>
      <c r="J82" s="3">
        <v>5</v>
      </c>
    </row>
    <row r="83" spans="2:10" x14ac:dyDescent="0.2">
      <c r="B83" s="3" t="s">
        <v>520</v>
      </c>
      <c r="C83" s="3" t="s">
        <v>301</v>
      </c>
      <c r="D83" s="3" t="s">
        <v>376</v>
      </c>
      <c r="E83" s="3" t="s">
        <v>216</v>
      </c>
      <c r="F83" s="131">
        <f>MAX(0,1-(1/AVERAGEIFS(COP!$L$2:$L$750,COP!$C$2:$C$750,'Ambient Heat'!$B83,COP!$G$2:$G$750,'Ambient Heat'!F$4,COP!$D$2:$D$750,"RSDWH*")))</f>
        <v>0.5415018534204743</v>
      </c>
      <c r="G83" s="131">
        <f>MAX(0,1-(1/AVERAGEIFS(COP!$L$2:$L$750,COP!$C$2:$C$750,'Ambient Heat'!$B83,COP!$G$2:$G$750,'Ambient Heat'!G$4,COP!$D$2:$D$750,"RSDWH*")))</f>
        <v>0.586938606685112</v>
      </c>
      <c r="H83" s="131">
        <f>MAX(0,1-(1/AVERAGEIFS(COP!$L$2:$L$750,COP!$C$2:$C$750,'Ambient Heat'!$B83,COP!$G$2:$G$750,'Ambient Heat'!H$4,COP!$D$2:$D$750,"RSDWH*")))</f>
        <v>0.61470743984913812</v>
      </c>
      <c r="I83" s="131">
        <f>MAX(0,1-(1/AVERAGEIFS(COP!$L$2:$L$750,COP!$C$2:$C$750,'Ambient Heat'!$B83,COP!$G$2:$G$750,'Ambient Heat'!I$4,COP!$D$2:$D$750,"RSDWH*")))</f>
        <v>0.61470743984913812</v>
      </c>
      <c r="J83" s="3">
        <v>5</v>
      </c>
    </row>
    <row r="84" spans="2:10" ht="15.75" thickBot="1" x14ac:dyDescent="0.25">
      <c r="B84" s="46" t="s">
        <v>521</v>
      </c>
      <c r="C84" s="46" t="s">
        <v>301</v>
      </c>
      <c r="D84" s="46" t="s">
        <v>376</v>
      </c>
      <c r="E84" s="46" t="s">
        <v>216</v>
      </c>
      <c r="F84" s="135">
        <f>MAX(0,1-(1/AVERAGEIFS(COP!$L$2:$L$750,COP!$C$2:$C$750,'Ambient Heat'!$B84,COP!$G$2:$G$750,'Ambient Heat'!F$4,COP!$D$2:$D$750,"RSDWH*")))</f>
        <v>0.5415018534204743</v>
      </c>
      <c r="G84" s="135">
        <f>MAX(0,1-(1/AVERAGEIFS(COP!$L$2:$L$750,COP!$C$2:$C$750,'Ambient Heat'!$B84,COP!$G$2:$G$750,'Ambient Heat'!G$4,COP!$D$2:$D$750,"RSDWH*")))</f>
        <v>0.586938606685112</v>
      </c>
      <c r="H84" s="135">
        <f>MAX(0,1-(1/AVERAGEIFS(COP!$L$2:$L$750,COP!$C$2:$C$750,'Ambient Heat'!$B84,COP!$G$2:$G$750,'Ambient Heat'!H$4,COP!$D$2:$D$750,"RSDWH*")))</f>
        <v>0.61470743984913812</v>
      </c>
      <c r="I84" s="135">
        <f>MAX(0,1-(1/AVERAGEIFS(COP!$L$2:$L$750,COP!$C$2:$C$750,'Ambient Heat'!$B84,COP!$G$2:$G$750,'Ambient Heat'!I$4,COP!$D$2:$D$750,"RSDWH*")))</f>
        <v>0.61470743984913812</v>
      </c>
      <c r="J84" s="46">
        <v>5</v>
      </c>
    </row>
    <row r="85" spans="2:10" x14ac:dyDescent="0.2">
      <c r="B85" s="3" t="s">
        <v>528</v>
      </c>
      <c r="C85" s="3" t="s">
        <v>301</v>
      </c>
      <c r="D85" s="3" t="s">
        <v>298</v>
      </c>
      <c r="E85" s="3" t="s">
        <v>522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529</v>
      </c>
      <c r="C86" s="3" t="s">
        <v>301</v>
      </c>
      <c r="D86" s="3" t="s">
        <v>298</v>
      </c>
      <c r="E86" s="3" t="s">
        <v>523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530</v>
      </c>
      <c r="C87" s="3" t="s">
        <v>301</v>
      </c>
      <c r="D87" s="3" t="s">
        <v>298</v>
      </c>
      <c r="E87" s="3" t="s">
        <v>524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531</v>
      </c>
      <c r="C88" s="3" t="s">
        <v>301</v>
      </c>
      <c r="D88" s="3" t="s">
        <v>298</v>
      </c>
      <c r="E88" s="3" t="s">
        <v>525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532</v>
      </c>
      <c r="C89" s="3" t="s">
        <v>301</v>
      </c>
      <c r="D89" s="3" t="s">
        <v>298</v>
      </c>
      <c r="E89" s="3" t="s">
        <v>526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533</v>
      </c>
      <c r="C90" s="46" t="s">
        <v>301</v>
      </c>
      <c r="D90" s="46" t="s">
        <v>298</v>
      </c>
      <c r="E90" s="46" t="s">
        <v>527</v>
      </c>
      <c r="F90" s="133">
        <f>MAX(0,1-(1/AVERAGEIFS(COP!$L$2:$L$750,COP!$C$2:$C$750,'Ambient Heat'!$B90,COP!$G$2:$G$750,'Ambient Heat'!F$4,COP!$D$2:$D$750,"RSDELC")))</f>
        <v>0.70822845217666552</v>
      </c>
      <c r="G90" s="133">
        <f>MAX(0,1-(1/AVERAGEIFS(COP!$L$2:$L$750,COP!$C$2:$C$750,'Ambient Heat'!$B90,COP!$G$2:$G$750,'Ambient Heat'!G$4,COP!$D$2:$D$750,"RSDELC")))</f>
        <v>0.72490111205228547</v>
      </c>
      <c r="H90" s="133">
        <f>MAX(0,1-(1/AVERAGEIFS(COP!$L$2:$L$750,COP!$C$2:$C$750,'Ambient Heat'!$B90,COP!$G$2:$G$750,'Ambient Heat'!H$4,COP!$D$2:$D$750,"RSDELC")))</f>
        <v>0.75928847304574842</v>
      </c>
      <c r="I90" s="133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534</v>
      </c>
      <c r="C91" s="3" t="s">
        <v>301</v>
      </c>
      <c r="D91" s="3" t="s">
        <v>298</v>
      </c>
      <c r="E91" s="3" t="s">
        <v>522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535</v>
      </c>
      <c r="C92" s="3" t="s">
        <v>301</v>
      </c>
      <c r="D92" s="3" t="s">
        <v>298</v>
      </c>
      <c r="E92" s="3" t="s">
        <v>523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536</v>
      </c>
      <c r="C93" s="3" t="s">
        <v>301</v>
      </c>
      <c r="D93" s="3" t="s">
        <v>298</v>
      </c>
      <c r="E93" s="3" t="s">
        <v>524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537</v>
      </c>
      <c r="C94" s="3" t="s">
        <v>301</v>
      </c>
      <c r="D94" s="3" t="s">
        <v>298</v>
      </c>
      <c r="E94" s="3" t="s">
        <v>525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538</v>
      </c>
      <c r="C95" s="3" t="s">
        <v>301</v>
      </c>
      <c r="D95" s="3" t="s">
        <v>298</v>
      </c>
      <c r="E95" s="3" t="s">
        <v>526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539</v>
      </c>
      <c r="C96" s="46" t="s">
        <v>301</v>
      </c>
      <c r="D96" s="46" t="s">
        <v>298</v>
      </c>
      <c r="E96" s="46" t="s">
        <v>527</v>
      </c>
      <c r="F96" s="133">
        <f>MAX(0,1-(1/AVERAGEIFS(COP!$L$2:$L$750,COP!$C$2:$C$750,'Ambient Heat'!$B96,COP!$G$2:$G$750,'Ambient Heat'!F$4,COP!$D$2:$D$750,"RSDELC")))</f>
        <v>0.70822845217666552</v>
      </c>
      <c r="G96" s="133">
        <f>MAX(0,1-(1/AVERAGEIFS(COP!$L$2:$L$750,COP!$C$2:$C$750,'Ambient Heat'!$B96,COP!$G$2:$G$750,'Ambient Heat'!G$4,COP!$D$2:$D$750,"RSDELC")))</f>
        <v>0.72490111205228547</v>
      </c>
      <c r="H96" s="133">
        <f>MAX(0,1-(1/AVERAGEIFS(COP!$L$2:$L$750,COP!$C$2:$C$750,'Ambient Heat'!$B96,COP!$G$2:$G$750,'Ambient Heat'!H$4,COP!$D$2:$D$750,"RSDELC")))</f>
        <v>0.75928847304574842</v>
      </c>
      <c r="I96" s="133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0" x14ac:dyDescent="0.2">
      <c r="B97" s="3" t="s">
        <v>534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Heat'!F$4,COP!$D$2:$D$750,"RSDSC*")))</f>
        <v>0.67580939130740614</v>
      </c>
      <c r="G97" s="84">
        <f>MAX(0,1-(1/AVERAGEIFS(COP!$L$2:$L$750,COP!$C$2:$C$750,'Ambient Heat'!$B97,COP!$G$2:$G$750,'Ambient Heat'!G$4,COP!$D$2:$D$750,"RSDSC*")))</f>
        <v>0.69433456894698287</v>
      </c>
      <c r="H97" s="84">
        <f>MAX(0,1-(1/AVERAGEIFS(COP!$L$2:$L$750,COP!$C$2:$C$750,'Ambient Heat'!$B97,COP!$G$2:$G$750,'Ambient Heat'!H$4,COP!$D$2:$D$750,"RSDSC*")))</f>
        <v>0.73254274782860995</v>
      </c>
      <c r="I97" s="84">
        <f>MAX(0,1-(1/AVERAGEIFS(COP!$L$2:$L$750,COP!$C$2:$C$750,'Ambient Heat'!$B97,COP!$G$2:$G$750,'Ambient Heat'!I$4,COP!$D$2:$D$750,"RSDSC*")))</f>
        <v>0.76226022029209783</v>
      </c>
      <c r="J97" s="3">
        <v>5</v>
      </c>
    </row>
    <row r="98" spans="2:10" x14ac:dyDescent="0.2">
      <c r="B98" s="3" t="s">
        <v>535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Heat'!F$4,COP!$D$2:$D$750,"RSDSC*")))</f>
        <v>0.67580939130740614</v>
      </c>
      <c r="G98" s="84">
        <f>MAX(0,1-(1/AVERAGEIFS(COP!$L$2:$L$750,COP!$C$2:$C$750,'Ambient Heat'!$B98,COP!$G$2:$G$750,'Ambient Heat'!G$4,COP!$D$2:$D$750,"RSDSC*")))</f>
        <v>0.69433456894698287</v>
      </c>
      <c r="H98" s="84">
        <f>MAX(0,1-(1/AVERAGEIFS(COP!$L$2:$L$750,COP!$C$2:$C$750,'Ambient Heat'!$B98,COP!$G$2:$G$750,'Ambient Heat'!H$4,COP!$D$2:$D$750,"RSDSC*")))</f>
        <v>0.73254274782860995</v>
      </c>
      <c r="I98" s="84">
        <f>MAX(0,1-(1/AVERAGEIFS(COP!$L$2:$L$750,COP!$C$2:$C$750,'Ambient Heat'!$B98,COP!$G$2:$G$750,'Ambient Heat'!I$4,COP!$D$2:$D$750,"RSDSC*")))</f>
        <v>0.76226022029209783</v>
      </c>
      <c r="J98" s="3">
        <v>5</v>
      </c>
    </row>
    <row r="99" spans="2:10" x14ac:dyDescent="0.2">
      <c r="B99" s="3" t="s">
        <v>536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Heat'!F$4,COP!$D$2:$D$750,"RSDSC*")))</f>
        <v>0.67580939130740614</v>
      </c>
      <c r="G99" s="84">
        <f>MAX(0,1-(1/AVERAGEIFS(COP!$L$2:$L$750,COP!$C$2:$C$750,'Ambient Heat'!$B99,COP!$G$2:$G$750,'Ambient Heat'!G$4,COP!$D$2:$D$750,"RSDSC*")))</f>
        <v>0.69433456894698287</v>
      </c>
      <c r="H99" s="84">
        <f>MAX(0,1-(1/AVERAGEIFS(COP!$L$2:$L$750,COP!$C$2:$C$750,'Ambient Heat'!$B99,COP!$G$2:$G$750,'Ambient Heat'!H$4,COP!$D$2:$D$750,"RSDSC*")))</f>
        <v>0.73254274782860995</v>
      </c>
      <c r="I99" s="84">
        <f>MAX(0,1-(1/AVERAGEIFS(COP!$L$2:$L$750,COP!$C$2:$C$750,'Ambient Heat'!$B99,COP!$G$2:$G$750,'Ambient Heat'!I$4,COP!$D$2:$D$750,"RSDSC*")))</f>
        <v>0.76226022029209783</v>
      </c>
      <c r="J99" s="3">
        <v>5</v>
      </c>
    </row>
    <row r="100" spans="2:10" x14ac:dyDescent="0.2">
      <c r="B100" s="3" t="s">
        <v>537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Heat'!F$4,COP!$D$2:$D$750,"RSDSC*")))</f>
        <v>0.67580939130740614</v>
      </c>
      <c r="G100" s="84">
        <f>MAX(0,1-(1/AVERAGEIFS(COP!$L$2:$L$750,COP!$C$2:$C$750,'Ambient Heat'!$B100,COP!$G$2:$G$750,'Ambient Heat'!G$4,COP!$D$2:$D$750,"RSDSC*")))</f>
        <v>0.69433456894698287</v>
      </c>
      <c r="H100" s="84">
        <f>MAX(0,1-(1/AVERAGEIFS(COP!$L$2:$L$750,COP!$C$2:$C$750,'Ambient Heat'!$B100,COP!$G$2:$G$750,'Ambient Heat'!H$4,COP!$D$2:$D$750,"RSDSC*")))</f>
        <v>0.73254274782860995</v>
      </c>
      <c r="I100" s="84">
        <f>MAX(0,1-(1/AVERAGEIFS(COP!$L$2:$L$750,COP!$C$2:$C$750,'Ambient Heat'!$B100,COP!$G$2:$G$750,'Ambient Heat'!I$4,COP!$D$2:$D$750,"RSDSC*")))</f>
        <v>0.76226022029209783</v>
      </c>
      <c r="J100" s="3">
        <v>5</v>
      </c>
    </row>
    <row r="101" spans="2:10" x14ac:dyDescent="0.2">
      <c r="B101" s="3" t="s">
        <v>538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Heat'!F$4,COP!$D$2:$D$750,"RSDSC*")))</f>
        <v>0.67580939130740614</v>
      </c>
      <c r="G101" s="84">
        <f>MAX(0,1-(1/AVERAGEIFS(COP!$L$2:$L$750,COP!$C$2:$C$750,'Ambient Heat'!$B101,COP!$G$2:$G$750,'Ambient Heat'!G$4,COP!$D$2:$D$750,"RSDSC*")))</f>
        <v>0.69433456894698287</v>
      </c>
      <c r="H101" s="84">
        <f>MAX(0,1-(1/AVERAGEIFS(COP!$L$2:$L$750,COP!$C$2:$C$750,'Ambient Heat'!$B101,COP!$G$2:$G$750,'Ambient Heat'!H$4,COP!$D$2:$D$750,"RSDSC*")))</f>
        <v>0.73254274782860995</v>
      </c>
      <c r="I101" s="84">
        <f>MAX(0,1-(1/AVERAGEIFS(COP!$L$2:$L$750,COP!$C$2:$C$750,'Ambient Heat'!$B101,COP!$G$2:$G$750,'Ambient Heat'!I$4,COP!$D$2:$D$750,"RSDSC*")))</f>
        <v>0.76226022029209783</v>
      </c>
      <c r="J101" s="3">
        <v>5</v>
      </c>
    </row>
    <row r="102" spans="2:10" ht="15.75" thickBot="1" x14ac:dyDescent="0.25">
      <c r="B102" s="46" t="s">
        <v>539</v>
      </c>
      <c r="C102" s="46" t="s">
        <v>301</v>
      </c>
      <c r="D102" s="46" t="s">
        <v>298</v>
      </c>
      <c r="E102" s="46" t="s">
        <v>277</v>
      </c>
      <c r="F102" s="133">
        <f>MAX(0,1-(1/AVERAGEIFS(COP!$L$2:$L$750,COP!$C$2:$C$750,'Ambient Heat'!$B102,COP!$G$2:$G$750,'Ambient Heat'!F$4,COP!$D$2:$D$750,"RSDSC*")))</f>
        <v>0.67580939130740614</v>
      </c>
      <c r="G102" s="133">
        <f>MAX(0,1-(1/AVERAGEIFS(COP!$L$2:$L$750,COP!$C$2:$C$750,'Ambient Heat'!$B102,COP!$G$2:$G$750,'Ambient Heat'!G$4,COP!$D$2:$D$750,"RSDSC*")))</f>
        <v>0.69433456894698287</v>
      </c>
      <c r="H102" s="133">
        <f>MAX(0,1-(1/AVERAGEIFS(COP!$L$2:$L$750,COP!$C$2:$C$750,'Ambient Heat'!$B102,COP!$G$2:$G$750,'Ambient Heat'!H$4,COP!$D$2:$D$750,"RSDSC*")))</f>
        <v>0.73254274782860995</v>
      </c>
      <c r="I102" s="133">
        <f>MAX(0,1-(1/AVERAGEIFS(COP!$L$2:$L$750,COP!$C$2:$C$750,'Ambient Heat'!$B102,COP!$G$2:$G$750,'Ambient Heat'!I$4,COP!$D$2:$D$750,"RSDSC*")))</f>
        <v>0.76226022029209783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Heat'!$B104,COP!$G$2:$G$750,'Ambient Heat'!F$4,COP!$D$2:$D$750,"RSDWH*")))</f>
        <v>0</v>
      </c>
      <c r="G105" s="84">
        <f>MAX(0,1-(1/AVERAGEIFS(COP!$L$2:$L$750,COP!$C$2:$C$750,'Ambient Heat'!$B104,COP!$G$2:$G$750,'Ambient Heat'!G$4,COP!$D$2:$D$750,"RSDWH*")))</f>
        <v>2.3571148477461779E-2</v>
      </c>
      <c r="H105" s="84">
        <f>MAX(0,1-(1/AVERAGEIFS(COP!$L$2:$L$750,COP!$C$2:$C$750,'Ambient Heat'!$B104,COP!$G$2:$G$750,'Ambient Heat'!H$4,COP!$D$2:$D$750,"RSDWH*")))</f>
        <v>0.16716362664254103</v>
      </c>
      <c r="I105" s="84">
        <f>MAX(0,1-(1/AVERAGEIFS(COP!$L$2:$L$750,COP!$C$2:$C$750,'Ambient Heat'!$B104,COP!$G$2:$G$750,'Ambient Heat'!I$4,COP!$D$2:$D$750,"RSDWH*")))</f>
        <v>0.16716362664254103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MAX(0,1-(1/AVERAGEIFS(COP!$L$2:$L$750,COP!$C$2:$C$750,'Ambient Heat'!$B106,COP!$G$2:$G$750,'Ambient Heat'!F$4,COP!$D$2:$D$750,"RSDWH*")))</f>
        <v>0</v>
      </c>
      <c r="G107" s="133">
        <f>MAX(0,1-(1/AVERAGEIFS(COP!$L$2:$L$750,COP!$C$2:$C$750,'Ambient Heat'!$B106,COP!$G$2:$G$750,'Ambient Heat'!G$4,COP!$D$2:$D$750,"RSDWH*")))</f>
        <v>0</v>
      </c>
      <c r="H107" s="133">
        <f>MAX(0,1-(1/AVERAGEIFS(COP!$L$2:$L$750,COP!$C$2:$C$750,'Ambient Heat'!$B106,COP!$G$2:$G$750,'Ambient Heat'!H$4,COP!$D$2:$D$750,"RSDWH*")))</f>
        <v>0</v>
      </c>
      <c r="I107" s="133">
        <f>MAX(0,1-(1/AVERAGEIFS(COP!$L$2:$L$750,COP!$C$2:$C$750,'Ambient Heat'!$B106,COP!$G$2:$G$750,'Ambient Heat'!I$4,COP!$D$2:$D$750,"RSDWH*")))</f>
        <v>1.6790392564104417E-2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MAX(0,1-(1/AVERAGEIFS(COP!$L$2:$L$750,COP!$C$2:$C$750,'Ambient Heat'!$B110,COP!$G$2:$G$750,'Ambient Heat'!F$4,COP!$D$2:$D$750,"RSDGAS")))</f>
        <v>0.64890968903931157</v>
      </c>
      <c r="G110" s="133">
        <f>MAX(0,1-(1/AVERAGEIFS(COP!$L$2:$L$750,COP!$C$2:$C$750,'Ambient Heat'!$B110,COP!$G$2:$G$750,'Ambient Heat'!G$4,COP!$D$2:$D$750,"RSDGAS")))</f>
        <v>0.68342827071203138</v>
      </c>
      <c r="H110" s="133">
        <f>MAX(0,1-(1/AVERAGEIFS(COP!$L$2:$L$750,COP!$C$2:$C$750,'Ambient Heat'!$B110,COP!$G$2:$G$750,'Ambient Heat'!H$4,COP!$D$2:$D$750,"RSDGAS")))</f>
        <v>0.70516873886795206</v>
      </c>
      <c r="I110" s="133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MAX(0,1-(1/AVERAGEIFS(COP!$L$2:$L$750,COP!$C$2:$C$750,'Ambient Heat'!$B113,COP!$G$2:$G$750,'Ambient Heat'!F$4,COP!$D$2:$D$750,"RSDELC")))</f>
        <v>0.67635275799933481</v>
      </c>
      <c r="G113" s="133">
        <f>MAX(0,1-(1/AVERAGEIFS(COP!$L$2:$L$750,COP!$C$2:$C$750,'Ambient Heat'!$B113,COP!$G$2:$G$750,'Ambient Heat'!G$4,COP!$D$2:$D$750,"RSDELC")))</f>
        <v>0.69658071062437732</v>
      </c>
      <c r="H113" s="133">
        <f>MAX(0,1-(1/AVERAGEIFS(COP!$L$2:$L$750,COP!$C$2:$C$750,'Ambient Heat'!$B113,COP!$G$2:$G$750,'Ambient Heat'!H$4,COP!$D$2:$D$750,"RSDELC")))</f>
        <v>0.73758331729675719</v>
      </c>
      <c r="I113" s="133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540</v>
      </c>
      <c r="C114" s="3" t="s">
        <v>301</v>
      </c>
      <c r="D114" s="3" t="s">
        <v>298</v>
      </c>
      <c r="E114" s="3" t="s">
        <v>541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542</v>
      </c>
      <c r="C115" s="3" t="s">
        <v>301</v>
      </c>
      <c r="D115" s="3" t="s">
        <v>298</v>
      </c>
      <c r="E115" s="3" t="s">
        <v>543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544</v>
      </c>
      <c r="C116" s="3" t="s">
        <v>301</v>
      </c>
      <c r="D116" s="3" t="s">
        <v>298</v>
      </c>
      <c r="E116" s="3" t="s">
        <v>545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546</v>
      </c>
      <c r="C117" s="3" t="s">
        <v>301</v>
      </c>
      <c r="D117" s="3" t="s">
        <v>298</v>
      </c>
      <c r="E117" s="3" t="s">
        <v>547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548</v>
      </c>
      <c r="C118" s="3" t="s">
        <v>301</v>
      </c>
      <c r="D118" s="3" t="s">
        <v>298</v>
      </c>
      <c r="E118" s="3" t="s">
        <v>549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550</v>
      </c>
      <c r="C119" s="46" t="s">
        <v>301</v>
      </c>
      <c r="D119" s="46" t="s">
        <v>298</v>
      </c>
      <c r="E119" s="46" t="s">
        <v>551</v>
      </c>
      <c r="F119" s="133">
        <f>MAX(0,1-(1/AVERAGEIFS(COP!$L$2:$L$750,COP!$C$2:$C$750,'Ambient Heat'!$B119,COP!$G$2:$G$750,'Ambient Heat'!F$4,COP!$D$2:$D$750,"RSDELC")))</f>
        <v>0.67635275799933481</v>
      </c>
      <c r="G119" s="133">
        <f>MAX(0,1-(1/AVERAGEIFS(COP!$L$2:$L$750,COP!$C$2:$C$750,'Ambient Heat'!$B119,COP!$G$2:$G$750,'Ambient Heat'!G$4,COP!$D$2:$D$750,"RSDELC")))</f>
        <v>0.70577523454484981</v>
      </c>
      <c r="H119" s="133">
        <f>MAX(0,1-(1/AVERAGEIFS(COP!$L$2:$L$750,COP!$C$2:$C$750,'Ambient Heat'!$B119,COP!$G$2:$G$750,'Ambient Heat'!H$4,COP!$D$2:$D$750,"RSDELC")))</f>
        <v>0.73758331729675719</v>
      </c>
      <c r="I119" s="133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552</v>
      </c>
      <c r="C120" s="3" t="s">
        <v>301</v>
      </c>
      <c r="D120" s="3" t="s">
        <v>298</v>
      </c>
      <c r="E120" s="3" t="s">
        <v>541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2">
        <v>5</v>
      </c>
    </row>
    <row r="121" spans="2:10" x14ac:dyDescent="0.2">
      <c r="B121" s="3" t="s">
        <v>553</v>
      </c>
      <c r="C121" s="3" t="s">
        <v>301</v>
      </c>
      <c r="D121" s="3" t="s">
        <v>298</v>
      </c>
      <c r="E121" s="3" t="s">
        <v>543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554</v>
      </c>
      <c r="C122" s="3" t="s">
        <v>301</v>
      </c>
      <c r="D122" s="3" t="s">
        <v>298</v>
      </c>
      <c r="E122" s="3" t="s">
        <v>545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555</v>
      </c>
      <c r="C123" s="3" t="s">
        <v>301</v>
      </c>
      <c r="D123" s="3" t="s">
        <v>298</v>
      </c>
      <c r="E123" s="3" t="s">
        <v>547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556</v>
      </c>
      <c r="C124" s="3" t="s">
        <v>301</v>
      </c>
      <c r="D124" s="3" t="s">
        <v>298</v>
      </c>
      <c r="E124" s="3" t="s">
        <v>549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557</v>
      </c>
      <c r="C125" s="46" t="s">
        <v>301</v>
      </c>
      <c r="D125" s="46" t="s">
        <v>298</v>
      </c>
      <c r="E125" s="46" t="s">
        <v>551</v>
      </c>
      <c r="F125" s="133">
        <f>MAX(0,1-(1/AVERAGEIFS(COP!$L$2:$L$750,COP!$C$2:$C$750,'Ambient Heat'!$B125,COP!$G$2:$G$750,'Ambient Heat'!F$4,COP!$D$2:$D$750,"RSDELC")))</f>
        <v>0.67635275799933481</v>
      </c>
      <c r="G125" s="133">
        <f>MAX(0,1-(1/AVERAGEIFS(COP!$L$2:$L$750,COP!$C$2:$C$750,'Ambient Heat'!$B125,COP!$G$2:$G$750,'Ambient Heat'!G$4,COP!$D$2:$D$750,"RSDELC")))</f>
        <v>0.70577523454484981</v>
      </c>
      <c r="H125" s="133">
        <f>MAX(0,1-(1/AVERAGEIFS(COP!$L$2:$L$750,COP!$C$2:$C$750,'Ambient Heat'!$B125,COP!$G$2:$G$750,'Ambient Heat'!H$4,COP!$D$2:$D$750,"RSDELC")))</f>
        <v>0.73758331729675719</v>
      </c>
      <c r="I125" s="133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552</v>
      </c>
      <c r="C126" s="130" t="s">
        <v>301</v>
      </c>
      <c r="D126" s="130" t="s">
        <v>376</v>
      </c>
      <c r="E126" s="3" t="s">
        <v>245</v>
      </c>
      <c r="F126" s="131">
        <f>MAX(0,1-(1/AVERAGEIFS(COP!$L$2:$L$750,COP!$C$2:$C$750,'Ambient Heat'!$B126,COP!$G$2:$G$750,'Ambient Heat'!F$4,COP!$D$2:$D$750,"RSDWH*")))</f>
        <v>0.53764679714190677</v>
      </c>
      <c r="G126" s="131">
        <f>MAX(0,1-(1/AVERAGEIFS(COP!$L$2:$L$750,COP!$C$2:$C$750,'Ambient Heat'!$B126,COP!$G$2:$G$750,'Ambient Heat'!G$4,COP!$D$2:$D$750,"RSDWH*")))</f>
        <v>0.57967890649264264</v>
      </c>
      <c r="H126" s="131">
        <f>MAX(0,1-(1/AVERAGEIFS(COP!$L$2:$L$750,COP!$C$2:$C$750,'Ambient Heat'!$B126,COP!$G$2:$G$750,'Ambient Heat'!H$4,COP!$D$2:$D$750,"RSDWH*")))</f>
        <v>0.62511902470965408</v>
      </c>
      <c r="I126" s="131">
        <f>MAX(0,1-(1/AVERAGEIFS(COP!$L$2:$L$750,COP!$C$2:$C$750,'Ambient Heat'!$B126,COP!$G$2:$G$750,'Ambient Heat'!I$4,COP!$D$2:$D$750,"RSDWH*")))</f>
        <v>0.65323509785643008</v>
      </c>
      <c r="J126" s="3">
        <v>5</v>
      </c>
    </row>
    <row r="127" spans="2:10" x14ac:dyDescent="0.2">
      <c r="B127" s="3" t="s">
        <v>553</v>
      </c>
      <c r="C127" s="130" t="s">
        <v>301</v>
      </c>
      <c r="D127" s="130" t="s">
        <v>376</v>
      </c>
      <c r="E127" s="3" t="s">
        <v>245</v>
      </c>
      <c r="F127" s="131">
        <f>MAX(0,1-(1/AVERAGEIFS(COP!$L$2:$L$750,COP!$C$2:$C$750,'Ambient Heat'!$B127,COP!$G$2:$G$750,'Ambient Heat'!F$4,COP!$D$2:$D$750,"RSDWH*")))</f>
        <v>0.53764679714190677</v>
      </c>
      <c r="G127" s="131">
        <f>MAX(0,1-(1/AVERAGEIFS(COP!$L$2:$L$750,COP!$C$2:$C$750,'Ambient Heat'!$B127,COP!$G$2:$G$750,'Ambient Heat'!G$4,COP!$D$2:$D$750,"RSDWH*")))</f>
        <v>0.57967890649264264</v>
      </c>
      <c r="H127" s="131">
        <f>MAX(0,1-(1/AVERAGEIFS(COP!$L$2:$L$750,COP!$C$2:$C$750,'Ambient Heat'!$B127,COP!$G$2:$G$750,'Ambient Heat'!H$4,COP!$D$2:$D$750,"RSDWH*")))</f>
        <v>0.62511902470965408</v>
      </c>
      <c r="I127" s="131">
        <f>MAX(0,1-(1/AVERAGEIFS(COP!$L$2:$L$750,COP!$C$2:$C$750,'Ambient Heat'!$B127,COP!$G$2:$G$750,'Ambient Heat'!I$4,COP!$D$2:$D$750,"RSDWH*")))</f>
        <v>0.65323509785643008</v>
      </c>
      <c r="J127" s="3">
        <v>5</v>
      </c>
    </row>
    <row r="128" spans="2:10" x14ac:dyDescent="0.2">
      <c r="B128" s="3" t="s">
        <v>554</v>
      </c>
      <c r="C128" s="130" t="s">
        <v>301</v>
      </c>
      <c r="D128" s="130" t="s">
        <v>376</v>
      </c>
      <c r="E128" s="3" t="s">
        <v>245</v>
      </c>
      <c r="F128" s="131">
        <f>MAX(0,1-(1/AVERAGEIFS(COP!$L$2:$L$750,COP!$C$2:$C$750,'Ambient Heat'!$B128,COP!$G$2:$G$750,'Ambient Heat'!F$4,COP!$D$2:$D$750,"RSDWH*")))</f>
        <v>0.53764679714190677</v>
      </c>
      <c r="G128" s="131">
        <f>MAX(0,1-(1/AVERAGEIFS(COP!$L$2:$L$750,COP!$C$2:$C$750,'Ambient Heat'!$B128,COP!$G$2:$G$750,'Ambient Heat'!G$4,COP!$D$2:$D$750,"RSDWH*")))</f>
        <v>0.57967890649264264</v>
      </c>
      <c r="H128" s="131">
        <f>MAX(0,1-(1/AVERAGEIFS(COP!$L$2:$L$750,COP!$C$2:$C$750,'Ambient Heat'!$B128,COP!$G$2:$G$750,'Ambient Heat'!H$4,COP!$D$2:$D$750,"RSDWH*")))</f>
        <v>0.62511902470965408</v>
      </c>
      <c r="I128" s="131">
        <f>MAX(0,1-(1/AVERAGEIFS(COP!$L$2:$L$750,COP!$C$2:$C$750,'Ambient Heat'!$B128,COP!$G$2:$G$750,'Ambient Heat'!I$4,COP!$D$2:$D$750,"RSDWH*")))</f>
        <v>0.65323509785643008</v>
      </c>
      <c r="J128" s="3">
        <v>5</v>
      </c>
    </row>
    <row r="129" spans="2:10" x14ac:dyDescent="0.2">
      <c r="B129" s="3" t="s">
        <v>555</v>
      </c>
      <c r="C129" s="130" t="s">
        <v>301</v>
      </c>
      <c r="D129" s="130" t="s">
        <v>376</v>
      </c>
      <c r="E129" s="3" t="s">
        <v>245</v>
      </c>
      <c r="F129" s="131">
        <f>MAX(0,1-(1/AVERAGEIFS(COP!$L$2:$L$750,COP!$C$2:$C$750,'Ambient Heat'!$B129,COP!$G$2:$G$750,'Ambient Heat'!F$4,COP!$D$2:$D$750,"RSDWH*")))</f>
        <v>0.53764679714190677</v>
      </c>
      <c r="G129" s="131">
        <f>MAX(0,1-(1/AVERAGEIFS(COP!$L$2:$L$750,COP!$C$2:$C$750,'Ambient Heat'!$B129,COP!$G$2:$G$750,'Ambient Heat'!G$4,COP!$D$2:$D$750,"RSDWH*")))</f>
        <v>0.57967890649264264</v>
      </c>
      <c r="H129" s="131">
        <f>MAX(0,1-(1/AVERAGEIFS(COP!$L$2:$L$750,COP!$C$2:$C$750,'Ambient Heat'!$B129,COP!$G$2:$G$750,'Ambient Heat'!H$4,COP!$D$2:$D$750,"RSDWH*")))</f>
        <v>0.62511902470965408</v>
      </c>
      <c r="I129" s="131">
        <f>MAX(0,1-(1/AVERAGEIFS(COP!$L$2:$L$750,COP!$C$2:$C$750,'Ambient Heat'!$B129,COP!$G$2:$G$750,'Ambient Heat'!I$4,COP!$D$2:$D$750,"RSDWH*")))</f>
        <v>0.65323509785643008</v>
      </c>
      <c r="J129" s="3">
        <v>5</v>
      </c>
    </row>
    <row r="130" spans="2:10" x14ac:dyDescent="0.2">
      <c r="B130" s="3" t="s">
        <v>556</v>
      </c>
      <c r="C130" s="130" t="s">
        <v>301</v>
      </c>
      <c r="D130" s="130" t="s">
        <v>376</v>
      </c>
      <c r="E130" s="3" t="s">
        <v>245</v>
      </c>
      <c r="F130" s="131">
        <f>MAX(0,1-(1/AVERAGEIFS(COP!$L$2:$L$750,COP!$C$2:$C$750,'Ambient Heat'!$B130,COP!$G$2:$G$750,'Ambient Heat'!F$4,COP!$D$2:$D$750,"RSDWH*")))</f>
        <v>0.53764679714190677</v>
      </c>
      <c r="G130" s="131">
        <f>MAX(0,1-(1/AVERAGEIFS(COP!$L$2:$L$750,COP!$C$2:$C$750,'Ambient Heat'!$B130,COP!$G$2:$G$750,'Ambient Heat'!G$4,COP!$D$2:$D$750,"RSDWH*")))</f>
        <v>0.57967890649264264</v>
      </c>
      <c r="H130" s="131">
        <f>MAX(0,1-(1/AVERAGEIFS(COP!$L$2:$L$750,COP!$C$2:$C$750,'Ambient Heat'!$B130,COP!$G$2:$G$750,'Ambient Heat'!H$4,COP!$D$2:$D$750,"RSDWH*")))</f>
        <v>0.62511902470965408</v>
      </c>
      <c r="I130" s="131">
        <f>MAX(0,1-(1/AVERAGEIFS(COP!$L$2:$L$750,COP!$C$2:$C$750,'Ambient Heat'!$B130,COP!$G$2:$G$750,'Ambient Heat'!I$4,COP!$D$2:$D$750,"RSDWH*")))</f>
        <v>0.65323509785643008</v>
      </c>
      <c r="J130" s="3">
        <v>5</v>
      </c>
    </row>
    <row r="131" spans="2:10" ht="15.75" thickBot="1" x14ac:dyDescent="0.25">
      <c r="B131" s="46" t="s">
        <v>557</v>
      </c>
      <c r="C131" s="134" t="s">
        <v>301</v>
      </c>
      <c r="D131" s="134" t="s">
        <v>376</v>
      </c>
      <c r="E131" s="46" t="s">
        <v>245</v>
      </c>
      <c r="F131" s="135">
        <f>MAX(0,1-(1/AVERAGEIFS(COP!$L$2:$L$750,COP!$C$2:$C$750,'Ambient Heat'!$B131,COP!$G$2:$G$750,'Ambient Heat'!F$4,COP!$D$2:$D$750,"RSDWH*")))</f>
        <v>0.53764679714190677</v>
      </c>
      <c r="G131" s="135">
        <f>MAX(0,1-(1/AVERAGEIFS(COP!$L$2:$L$750,COP!$C$2:$C$750,'Ambient Heat'!$B131,COP!$G$2:$G$750,'Ambient Heat'!G$4,COP!$D$2:$D$750,"RSDWH*")))</f>
        <v>0.57967890649264264</v>
      </c>
      <c r="H131" s="135">
        <f>MAX(0,1-(1/AVERAGEIFS(COP!$L$2:$L$750,COP!$C$2:$C$750,'Ambient Heat'!$B131,COP!$G$2:$G$750,'Ambient Heat'!H$4,COP!$D$2:$D$750,"RSDWH*")))</f>
        <v>0.62511902470965408</v>
      </c>
      <c r="I131" s="135">
        <f>MAX(0,1-(1/AVERAGEIFS(COP!$L$2:$L$750,COP!$C$2:$C$750,'Ambient Heat'!$B131,COP!$G$2:$G$750,'Ambient Heat'!I$4,COP!$D$2:$D$750,"RSDWH*")))</f>
        <v>0.65323509785643008</v>
      </c>
      <c r="J131" s="46">
        <v>5</v>
      </c>
    </row>
    <row r="132" spans="2:10" x14ac:dyDescent="0.2">
      <c r="B132" s="3" t="s">
        <v>558</v>
      </c>
      <c r="C132" s="3" t="s">
        <v>301</v>
      </c>
      <c r="D132" s="3" t="s">
        <v>298</v>
      </c>
      <c r="E132" s="3" t="s">
        <v>541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559</v>
      </c>
      <c r="C133" s="3" t="s">
        <v>301</v>
      </c>
      <c r="D133" s="3" t="s">
        <v>298</v>
      </c>
      <c r="E133" s="3" t="s">
        <v>543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560</v>
      </c>
      <c r="C134" s="3" t="s">
        <v>301</v>
      </c>
      <c r="D134" s="3" t="s">
        <v>298</v>
      </c>
      <c r="E134" s="3" t="s">
        <v>545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561</v>
      </c>
      <c r="C135" s="3" t="s">
        <v>301</v>
      </c>
      <c r="D135" s="3" t="s">
        <v>298</v>
      </c>
      <c r="E135" s="3" t="s">
        <v>547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562</v>
      </c>
      <c r="C136" s="3" t="s">
        <v>301</v>
      </c>
      <c r="D136" s="3" t="s">
        <v>298</v>
      </c>
      <c r="E136" s="3" t="s">
        <v>549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563</v>
      </c>
      <c r="C137" s="46" t="s">
        <v>301</v>
      </c>
      <c r="D137" s="46" t="s">
        <v>298</v>
      </c>
      <c r="E137" s="46" t="s">
        <v>551</v>
      </c>
      <c r="F137" s="133">
        <f>MAX(0,1-(1/AVERAGEIFS(COP!$L$2:$L$750,COP!$C$2:$C$750,'Ambient Heat'!$B137,COP!$G$2:$G$750,'Ambient Heat'!F$4,COP!$D$2:$D$750,"RSDELC")))</f>
        <v>0.67635275799933481</v>
      </c>
      <c r="G137" s="133">
        <f>MAX(0,1-(1/AVERAGEIFS(COP!$L$2:$L$750,COP!$C$2:$C$750,'Ambient Heat'!$B137,COP!$G$2:$G$750,'Ambient Heat'!G$4,COP!$D$2:$D$750,"RSDELC")))</f>
        <v>0.70842590810750883</v>
      </c>
      <c r="H137" s="133">
        <f>MAX(0,1-(1/AVERAGEIFS(COP!$L$2:$L$750,COP!$C$2:$C$750,'Ambient Heat'!$B137,COP!$G$2:$G$750,'Ambient Heat'!H$4,COP!$D$2:$D$750,"RSDELC")))</f>
        <v>0.72802752773053347</v>
      </c>
      <c r="I137" s="133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558</v>
      </c>
      <c r="C138" s="3" t="s">
        <v>301</v>
      </c>
      <c r="D138" s="3" t="s">
        <v>376</v>
      </c>
      <c r="E138" s="3" t="s">
        <v>245</v>
      </c>
      <c r="F138" s="131">
        <f>MAX(0,1-(1/AVERAGEIFS(COP!$L$2:$L$750,COP!$C$2:$C$750,'Ambient Heat'!$B138,COP!$G$2:$G$750,'Ambient Heat'!F$4,COP!$D$2:$D$750,"RSDWH*")))</f>
        <v>0.53764679714190677</v>
      </c>
      <c r="G138" s="131">
        <f>MAX(0,1-(1/AVERAGEIFS(COP!$L$2:$L$750,COP!$C$2:$C$750,'Ambient Heat'!$B138,COP!$G$2:$G$750,'Ambient Heat'!G$4,COP!$D$2:$D$750,"RSDWH*")))</f>
        <v>0.58346558301072693</v>
      </c>
      <c r="H138" s="131">
        <f>MAX(0,1-(1/AVERAGEIFS(COP!$L$2:$L$750,COP!$C$2:$C$750,'Ambient Heat'!$B138,COP!$G$2:$G$750,'Ambient Heat'!H$4,COP!$D$2:$D$750,"RSDWH*")))</f>
        <v>0.61146789675790492</v>
      </c>
      <c r="I138" s="131">
        <f>MAX(0,1-(1/AVERAGEIFS(COP!$L$2:$L$750,COP!$C$2:$C$750,'Ambient Heat'!$B138,COP!$G$2:$G$750,'Ambient Heat'!I$4,COP!$D$2:$D$750,"RSDWH*")))</f>
        <v>0.61146789675790492</v>
      </c>
      <c r="J138" s="3">
        <v>5</v>
      </c>
    </row>
    <row r="139" spans="2:10" x14ac:dyDescent="0.2">
      <c r="B139" s="3" t="s">
        <v>559</v>
      </c>
      <c r="C139" s="3" t="s">
        <v>301</v>
      </c>
      <c r="D139" s="3" t="s">
        <v>376</v>
      </c>
      <c r="E139" s="3" t="s">
        <v>245</v>
      </c>
      <c r="F139" s="131">
        <f>MAX(0,1-(1/AVERAGEIFS(COP!$L$2:$L$750,COP!$C$2:$C$750,'Ambient Heat'!$B139,COP!$G$2:$G$750,'Ambient Heat'!F$4,COP!$D$2:$D$750,"RSDWH*")))</f>
        <v>0.53764679714190677</v>
      </c>
      <c r="G139" s="131">
        <f>MAX(0,1-(1/AVERAGEIFS(COP!$L$2:$L$750,COP!$C$2:$C$750,'Ambient Heat'!$B139,COP!$G$2:$G$750,'Ambient Heat'!G$4,COP!$D$2:$D$750,"RSDWH*")))</f>
        <v>0.58346558301072693</v>
      </c>
      <c r="H139" s="131">
        <f>MAX(0,1-(1/AVERAGEIFS(COP!$L$2:$L$750,COP!$C$2:$C$750,'Ambient Heat'!$B139,COP!$G$2:$G$750,'Ambient Heat'!H$4,COP!$D$2:$D$750,"RSDWH*")))</f>
        <v>0.61146789675790492</v>
      </c>
      <c r="I139" s="131">
        <f>MAX(0,1-(1/AVERAGEIFS(COP!$L$2:$L$750,COP!$C$2:$C$750,'Ambient Heat'!$B139,COP!$G$2:$G$750,'Ambient Heat'!I$4,COP!$D$2:$D$750,"RSDWH*")))</f>
        <v>0.61146789675790492</v>
      </c>
      <c r="J139" s="3">
        <v>5</v>
      </c>
    </row>
    <row r="140" spans="2:10" x14ac:dyDescent="0.2">
      <c r="B140" s="3" t="s">
        <v>560</v>
      </c>
      <c r="C140" s="3" t="s">
        <v>301</v>
      </c>
      <c r="D140" s="3" t="s">
        <v>376</v>
      </c>
      <c r="E140" s="3" t="s">
        <v>245</v>
      </c>
      <c r="F140" s="131">
        <f>MAX(0,1-(1/AVERAGEIFS(COP!$L$2:$L$750,COP!$C$2:$C$750,'Ambient Heat'!$B140,COP!$G$2:$G$750,'Ambient Heat'!F$4,COP!$D$2:$D$750,"RSDWH*")))</f>
        <v>0.53764679714190677</v>
      </c>
      <c r="G140" s="131">
        <f>MAX(0,1-(1/AVERAGEIFS(COP!$L$2:$L$750,COP!$C$2:$C$750,'Ambient Heat'!$B140,COP!$G$2:$G$750,'Ambient Heat'!G$4,COP!$D$2:$D$750,"RSDWH*")))</f>
        <v>0.58346558301072693</v>
      </c>
      <c r="H140" s="131">
        <f>MAX(0,1-(1/AVERAGEIFS(COP!$L$2:$L$750,COP!$C$2:$C$750,'Ambient Heat'!$B140,COP!$G$2:$G$750,'Ambient Heat'!H$4,COP!$D$2:$D$750,"RSDWH*")))</f>
        <v>0.61146789675790492</v>
      </c>
      <c r="I140" s="131">
        <f>MAX(0,1-(1/AVERAGEIFS(COP!$L$2:$L$750,COP!$C$2:$C$750,'Ambient Heat'!$B140,COP!$G$2:$G$750,'Ambient Heat'!I$4,COP!$D$2:$D$750,"RSDWH*")))</f>
        <v>0.61146789675790492</v>
      </c>
      <c r="J140" s="3">
        <v>5</v>
      </c>
    </row>
    <row r="141" spans="2:10" x14ac:dyDescent="0.2">
      <c r="B141" s="3" t="s">
        <v>561</v>
      </c>
      <c r="C141" s="3" t="s">
        <v>301</v>
      </c>
      <c r="D141" s="3" t="s">
        <v>376</v>
      </c>
      <c r="E141" s="3" t="s">
        <v>245</v>
      </c>
      <c r="F141" s="131">
        <f>MAX(0,1-(1/AVERAGEIFS(COP!$L$2:$L$750,COP!$C$2:$C$750,'Ambient Heat'!$B141,COP!$G$2:$G$750,'Ambient Heat'!F$4,COP!$D$2:$D$750,"RSDWH*")))</f>
        <v>0.53764679714190677</v>
      </c>
      <c r="G141" s="131">
        <f>MAX(0,1-(1/AVERAGEIFS(COP!$L$2:$L$750,COP!$C$2:$C$750,'Ambient Heat'!$B141,COP!$G$2:$G$750,'Ambient Heat'!G$4,COP!$D$2:$D$750,"RSDWH*")))</f>
        <v>0.58346558301072693</v>
      </c>
      <c r="H141" s="131">
        <f>MAX(0,1-(1/AVERAGEIFS(COP!$L$2:$L$750,COP!$C$2:$C$750,'Ambient Heat'!$B141,COP!$G$2:$G$750,'Ambient Heat'!H$4,COP!$D$2:$D$750,"RSDWH*")))</f>
        <v>0.61146789675790492</v>
      </c>
      <c r="I141" s="131">
        <f>MAX(0,1-(1/AVERAGEIFS(COP!$L$2:$L$750,COP!$C$2:$C$750,'Ambient Heat'!$B141,COP!$G$2:$G$750,'Ambient Heat'!I$4,COP!$D$2:$D$750,"RSDWH*")))</f>
        <v>0.61146789675790492</v>
      </c>
      <c r="J141" s="3">
        <v>5</v>
      </c>
    </row>
    <row r="142" spans="2:10" x14ac:dyDescent="0.2">
      <c r="B142" s="3" t="s">
        <v>562</v>
      </c>
      <c r="C142" s="3" t="s">
        <v>301</v>
      </c>
      <c r="D142" s="3" t="s">
        <v>376</v>
      </c>
      <c r="E142" s="3" t="s">
        <v>245</v>
      </c>
      <c r="F142" s="131">
        <f>MAX(0,1-(1/AVERAGEIFS(COP!$L$2:$L$750,COP!$C$2:$C$750,'Ambient Heat'!$B142,COP!$G$2:$G$750,'Ambient Heat'!F$4,COP!$D$2:$D$750,"RSDWH*")))</f>
        <v>0.53764679714190677</v>
      </c>
      <c r="G142" s="131">
        <f>MAX(0,1-(1/AVERAGEIFS(COP!$L$2:$L$750,COP!$C$2:$C$750,'Ambient Heat'!$B142,COP!$G$2:$G$750,'Ambient Heat'!G$4,COP!$D$2:$D$750,"RSDWH*")))</f>
        <v>0.58346558301072693</v>
      </c>
      <c r="H142" s="131">
        <f>MAX(0,1-(1/AVERAGEIFS(COP!$L$2:$L$750,COP!$C$2:$C$750,'Ambient Heat'!$B142,COP!$G$2:$G$750,'Ambient Heat'!H$4,COP!$D$2:$D$750,"RSDWH*")))</f>
        <v>0.61146789675790492</v>
      </c>
      <c r="I142" s="131">
        <f>MAX(0,1-(1/AVERAGEIFS(COP!$L$2:$L$750,COP!$C$2:$C$750,'Ambient Heat'!$B142,COP!$G$2:$G$750,'Ambient Heat'!I$4,COP!$D$2:$D$750,"RSDWH*")))</f>
        <v>0.61146789675790492</v>
      </c>
      <c r="J142" s="3">
        <v>5</v>
      </c>
    </row>
    <row r="143" spans="2:10" ht="15.75" thickBot="1" x14ac:dyDescent="0.25">
      <c r="B143" s="46" t="s">
        <v>563</v>
      </c>
      <c r="C143" s="46" t="s">
        <v>301</v>
      </c>
      <c r="D143" s="46" t="s">
        <v>376</v>
      </c>
      <c r="E143" s="46" t="s">
        <v>245</v>
      </c>
      <c r="F143" s="135">
        <f>MAX(0,1-(1/AVERAGEIFS(COP!$L$2:$L$750,COP!$C$2:$C$750,'Ambient Heat'!$B143,COP!$G$2:$G$750,'Ambient Heat'!F$4,COP!$D$2:$D$750,"RSDWH*")))</f>
        <v>0.53764679714190677</v>
      </c>
      <c r="G143" s="135">
        <f>MAX(0,1-(1/AVERAGEIFS(COP!$L$2:$L$750,COP!$C$2:$C$750,'Ambient Heat'!$B143,COP!$G$2:$G$750,'Ambient Heat'!G$4,COP!$D$2:$D$750,"RSDWH*")))</f>
        <v>0.58346558301072693</v>
      </c>
      <c r="H143" s="135">
        <f>MAX(0,1-(1/AVERAGEIFS(COP!$L$2:$L$750,COP!$C$2:$C$750,'Ambient Heat'!$B143,COP!$G$2:$G$750,'Ambient Heat'!H$4,COP!$D$2:$D$750,"RSDWH*")))</f>
        <v>0.61146789675790492</v>
      </c>
      <c r="I143" s="135">
        <f>MAX(0,1-(1/AVERAGEIFS(COP!$L$2:$L$750,COP!$C$2:$C$750,'Ambient Heat'!$B143,COP!$G$2:$G$750,'Ambient Heat'!I$4,COP!$D$2:$D$750,"RSDWH*")))</f>
        <v>0.61146789675790492</v>
      </c>
      <c r="J143" s="46">
        <v>5</v>
      </c>
    </row>
    <row r="144" spans="2:10" x14ac:dyDescent="0.2">
      <c r="B144" s="3" t="s">
        <v>564</v>
      </c>
      <c r="C144" s="3" t="s">
        <v>301</v>
      </c>
      <c r="D144" s="3" t="s">
        <v>298</v>
      </c>
      <c r="E144" s="3" t="s">
        <v>541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565</v>
      </c>
      <c r="C145" s="3" t="s">
        <v>301</v>
      </c>
      <c r="D145" s="3" t="s">
        <v>298</v>
      </c>
      <c r="E145" s="3" t="s">
        <v>543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566</v>
      </c>
      <c r="C146" s="3" t="s">
        <v>301</v>
      </c>
      <c r="D146" s="3" t="s">
        <v>298</v>
      </c>
      <c r="E146" s="3" t="s">
        <v>545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567</v>
      </c>
      <c r="C147" s="3" t="s">
        <v>301</v>
      </c>
      <c r="D147" s="3" t="s">
        <v>298</v>
      </c>
      <c r="E147" s="3" t="s">
        <v>547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568</v>
      </c>
      <c r="C148" s="3" t="s">
        <v>301</v>
      </c>
      <c r="D148" s="3" t="s">
        <v>298</v>
      </c>
      <c r="E148" s="3" t="s">
        <v>549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569</v>
      </c>
      <c r="C149" s="46" t="s">
        <v>301</v>
      </c>
      <c r="D149" s="46" t="s">
        <v>298</v>
      </c>
      <c r="E149" s="46" t="s">
        <v>551</v>
      </c>
      <c r="F149" s="133">
        <f>MAX(0,1-(1/AVERAGEIFS(COP!$L$2:$L$750,COP!$C$2:$C$750,'Ambient Heat'!$B149,COP!$G$2:$G$750,'Ambient Heat'!F$4,COP!$D$2:$D$750,"RSDELC")))</f>
        <v>0.70577523454484981</v>
      </c>
      <c r="G149" s="133">
        <f>MAX(0,1-(1/AVERAGEIFS(COP!$L$2:$L$750,COP!$C$2:$C$750,'Ambient Heat'!$B149,COP!$G$2:$G$750,'Ambient Heat'!G$4,COP!$D$2:$D$750,"RSDELC")))</f>
        <v>0.72258807828514493</v>
      </c>
      <c r="H149" s="133">
        <f>MAX(0,1-(1/AVERAGEIFS(COP!$L$2:$L$750,COP!$C$2:$C$750,'Ambient Heat'!$B149,COP!$G$2:$G$750,'Ambient Heat'!H$4,COP!$D$2:$D$750,"RSDELC")))</f>
        <v>0.75726456849950041</v>
      </c>
      <c r="I149" s="133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570</v>
      </c>
      <c r="C150" s="3" t="s">
        <v>301</v>
      </c>
      <c r="D150" s="3" t="s">
        <v>298</v>
      </c>
      <c r="E150" s="3" t="s">
        <v>541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571</v>
      </c>
      <c r="C151" s="3" t="s">
        <v>301</v>
      </c>
      <c r="D151" s="3" t="s">
        <v>298</v>
      </c>
      <c r="E151" s="3" t="s">
        <v>543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572</v>
      </c>
      <c r="C152" s="3" t="s">
        <v>301</v>
      </c>
      <c r="D152" s="3" t="s">
        <v>298</v>
      </c>
      <c r="E152" s="3" t="s">
        <v>545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573</v>
      </c>
      <c r="C153" s="3" t="s">
        <v>301</v>
      </c>
      <c r="D153" s="3" t="s">
        <v>298</v>
      </c>
      <c r="E153" s="3" t="s">
        <v>547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574</v>
      </c>
      <c r="C154" s="3" t="s">
        <v>301</v>
      </c>
      <c r="D154" s="3" t="s">
        <v>298</v>
      </c>
      <c r="E154" s="3" t="s">
        <v>549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575</v>
      </c>
      <c r="C155" s="46" t="s">
        <v>301</v>
      </c>
      <c r="D155" s="46" t="s">
        <v>298</v>
      </c>
      <c r="E155" s="46" t="s">
        <v>551</v>
      </c>
      <c r="F155" s="133">
        <f>MAX(0,1-(1/AVERAGEIFS(COP!$L$2:$L$750,COP!$C$2:$C$750,'Ambient Heat'!$B155,COP!$G$2:$G$750,'Ambient Heat'!F$4,COP!$D$2:$D$750,"RSDELC")))</f>
        <v>0.70577523454484981</v>
      </c>
      <c r="G155" s="133">
        <f>MAX(0,1-(1/AVERAGEIFS(COP!$L$2:$L$750,COP!$C$2:$C$750,'Ambient Heat'!$B155,COP!$G$2:$G$750,'Ambient Heat'!G$4,COP!$D$2:$D$750,"RSDELC")))</f>
        <v>0.72258807828514493</v>
      </c>
      <c r="H155" s="133">
        <f>MAX(0,1-(1/AVERAGEIFS(COP!$L$2:$L$750,COP!$C$2:$C$750,'Ambient Heat'!$B155,COP!$G$2:$G$750,'Ambient Heat'!H$4,COP!$D$2:$D$750,"RSDELC")))</f>
        <v>0.75726456849950041</v>
      </c>
      <c r="I155" s="133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570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Heat'!F$4,COP!$D$2:$D$750,"RSDSC*")))</f>
        <v>0.67308359393872208</v>
      </c>
      <c r="G156" s="84">
        <f>MAX(0,1-(1/AVERAGEIFS(COP!$L$2:$L$750,COP!$C$2:$C$750,'Ambient Heat'!$B156,COP!$G$2:$G$750,'Ambient Heat'!G$4,COP!$D$2:$D$750,"RSDSC*")))</f>
        <v>0.69176453142793792</v>
      </c>
      <c r="H156" s="84">
        <f>MAX(0,1-(1/AVERAGEIFS(COP!$L$2:$L$750,COP!$C$2:$C$750,'Ambient Heat'!$B156,COP!$G$2:$G$750,'Ambient Heat'!H$4,COP!$D$2:$D$750,"RSDSC*")))</f>
        <v>0.73029396499944566</v>
      </c>
      <c r="I156" s="84">
        <f>MAX(0,1-(1/AVERAGEIFS(COP!$L$2:$L$750,COP!$C$2:$C$750,'Ambient Heat'!$B156,COP!$G$2:$G$750,'Ambient Heat'!I$4,COP!$D$2:$D$750,"RSDSC*")))</f>
        <v>0.7602613022217295</v>
      </c>
      <c r="J156" s="3">
        <v>5</v>
      </c>
    </row>
    <row r="157" spans="2:10" x14ac:dyDescent="0.2">
      <c r="B157" s="3" t="s">
        <v>571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Heat'!F$4,COP!$D$2:$D$750,"RSDSC*")))</f>
        <v>0.67308359393872208</v>
      </c>
      <c r="G157" s="84">
        <f>MAX(0,1-(1/AVERAGEIFS(COP!$L$2:$L$750,COP!$C$2:$C$750,'Ambient Heat'!$B157,COP!$G$2:$G$750,'Ambient Heat'!G$4,COP!$D$2:$D$750,"RSDSC*")))</f>
        <v>0.69176453142793792</v>
      </c>
      <c r="H157" s="84">
        <f>MAX(0,1-(1/AVERAGEIFS(COP!$L$2:$L$750,COP!$C$2:$C$750,'Ambient Heat'!$B157,COP!$G$2:$G$750,'Ambient Heat'!H$4,COP!$D$2:$D$750,"RSDSC*")))</f>
        <v>0.73029396499944566</v>
      </c>
      <c r="I157" s="84">
        <f>MAX(0,1-(1/AVERAGEIFS(COP!$L$2:$L$750,COP!$C$2:$C$750,'Ambient Heat'!$B157,COP!$G$2:$G$750,'Ambient Heat'!I$4,COP!$D$2:$D$750,"RSDSC*")))</f>
        <v>0.7602613022217295</v>
      </c>
      <c r="J157" s="3">
        <v>5</v>
      </c>
    </row>
    <row r="158" spans="2:10" x14ac:dyDescent="0.2">
      <c r="B158" s="3" t="s">
        <v>572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Heat'!F$4,COP!$D$2:$D$750,"RSDSC*")))</f>
        <v>0.67308359393872208</v>
      </c>
      <c r="G158" s="84">
        <f>MAX(0,1-(1/AVERAGEIFS(COP!$L$2:$L$750,COP!$C$2:$C$750,'Ambient Heat'!$B158,COP!$G$2:$G$750,'Ambient Heat'!G$4,COP!$D$2:$D$750,"RSDSC*")))</f>
        <v>0.69176453142793792</v>
      </c>
      <c r="H158" s="84">
        <f>MAX(0,1-(1/AVERAGEIFS(COP!$L$2:$L$750,COP!$C$2:$C$750,'Ambient Heat'!$B158,COP!$G$2:$G$750,'Ambient Heat'!H$4,COP!$D$2:$D$750,"RSDSC*")))</f>
        <v>0.73029396499944566</v>
      </c>
      <c r="I158" s="84">
        <f>MAX(0,1-(1/AVERAGEIFS(COP!$L$2:$L$750,COP!$C$2:$C$750,'Ambient Heat'!$B158,COP!$G$2:$G$750,'Ambient Heat'!I$4,COP!$D$2:$D$750,"RSDSC*")))</f>
        <v>0.7602613022217295</v>
      </c>
      <c r="J158" s="3">
        <v>5</v>
      </c>
    </row>
    <row r="159" spans="2:10" x14ac:dyDescent="0.2">
      <c r="B159" s="3" t="s">
        <v>573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Heat'!F$4,COP!$D$2:$D$750,"RSDSC*")))</f>
        <v>0.67308359393872208</v>
      </c>
      <c r="G159" s="84">
        <f>MAX(0,1-(1/AVERAGEIFS(COP!$L$2:$L$750,COP!$C$2:$C$750,'Ambient Heat'!$B159,COP!$G$2:$G$750,'Ambient Heat'!G$4,COP!$D$2:$D$750,"RSDSC*")))</f>
        <v>0.69176453142793792</v>
      </c>
      <c r="H159" s="84">
        <f>MAX(0,1-(1/AVERAGEIFS(COP!$L$2:$L$750,COP!$C$2:$C$750,'Ambient Heat'!$B159,COP!$G$2:$G$750,'Ambient Heat'!H$4,COP!$D$2:$D$750,"RSDSC*")))</f>
        <v>0.73029396499944566</v>
      </c>
      <c r="I159" s="84">
        <f>MAX(0,1-(1/AVERAGEIFS(COP!$L$2:$L$750,COP!$C$2:$C$750,'Ambient Heat'!$B159,COP!$G$2:$G$750,'Ambient Heat'!I$4,COP!$D$2:$D$750,"RSDSC*")))</f>
        <v>0.7602613022217295</v>
      </c>
      <c r="J159" s="3">
        <v>5</v>
      </c>
    </row>
    <row r="160" spans="2:10" x14ac:dyDescent="0.2">
      <c r="B160" s="3" t="s">
        <v>574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Heat'!F$4,COP!$D$2:$D$750,"RSDSC*")))</f>
        <v>0.67308359393872208</v>
      </c>
      <c r="G160" s="84">
        <f>MAX(0,1-(1/AVERAGEIFS(COP!$L$2:$L$750,COP!$C$2:$C$750,'Ambient Heat'!$B160,COP!$G$2:$G$750,'Ambient Heat'!G$4,COP!$D$2:$D$750,"RSDSC*")))</f>
        <v>0.69176453142793792</v>
      </c>
      <c r="H160" s="84">
        <f>MAX(0,1-(1/AVERAGEIFS(COP!$L$2:$L$750,COP!$C$2:$C$750,'Ambient Heat'!$B160,COP!$G$2:$G$750,'Ambient Heat'!H$4,COP!$D$2:$D$750,"RSDSC*")))</f>
        <v>0.73029396499944566</v>
      </c>
      <c r="I160" s="84">
        <f>MAX(0,1-(1/AVERAGEIFS(COP!$L$2:$L$750,COP!$C$2:$C$750,'Ambient Heat'!$B160,COP!$G$2:$G$750,'Ambient Heat'!I$4,COP!$D$2:$D$750,"RSDSC*")))</f>
        <v>0.7602613022217295</v>
      </c>
      <c r="J160" s="3">
        <v>5</v>
      </c>
    </row>
    <row r="161" spans="2:10" ht="15.75" thickBot="1" x14ac:dyDescent="0.25">
      <c r="B161" s="46" t="s">
        <v>575</v>
      </c>
      <c r="C161" s="46" t="s">
        <v>301</v>
      </c>
      <c r="D161" s="46" t="s">
        <v>298</v>
      </c>
      <c r="E161" s="46" t="s">
        <v>279</v>
      </c>
      <c r="F161" s="133">
        <f>MAX(0,1-(1/AVERAGEIFS(COP!$L$2:$L$750,COP!$C$2:$C$750,'Ambient Heat'!$B161,COP!$G$2:$G$750,'Ambient Heat'!F$4,COP!$D$2:$D$750,"RSDSC*")))</f>
        <v>0.67308359393872208</v>
      </c>
      <c r="G161" s="133">
        <f>MAX(0,1-(1/AVERAGEIFS(COP!$L$2:$L$750,COP!$C$2:$C$750,'Ambient Heat'!$B161,COP!$G$2:$G$750,'Ambient Heat'!G$4,COP!$D$2:$D$750,"RSDSC*")))</f>
        <v>0.69176453142793792</v>
      </c>
      <c r="H161" s="133">
        <f>MAX(0,1-(1/AVERAGEIFS(COP!$L$2:$L$750,COP!$C$2:$C$750,'Ambient Heat'!$B161,COP!$G$2:$G$750,'Ambient Heat'!H$4,COP!$D$2:$D$750,"RSDSC*")))</f>
        <v>0.73029396499944566</v>
      </c>
      <c r="I161" s="133">
        <f>MAX(0,1-(1/AVERAGEIFS(COP!$L$2:$L$750,COP!$C$2:$C$750,'Ambient Heat'!$B161,COP!$G$2:$G$750,'Ambient Heat'!I$4,COP!$D$2:$D$750,"RSDSC*")))</f>
        <v>0.7602613022217295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Heat'!$B163,COP!$G$2:$G$750,'Ambient Heat'!F$4,COP!$D$2:$D$750,"RSDGAS")))</f>
        <v>0.27473829745210465</v>
      </c>
      <c r="G163" s="84">
        <f>MAX(0,1-(1/AVERAGEIFS(COP!$L$2:$L$750,COP!$C$2:$C$750,'Ambient Heat'!$B163,COP!$G$2:$G$750,'Ambient Heat'!G$4,COP!$D$2:$D$750,"RSDGAS")))</f>
        <v>0.32475634590368097</v>
      </c>
      <c r="H163" s="84">
        <f>MAX(0,1-(1/AVERAGEIFS(COP!$L$2:$L$750,COP!$C$2:$C$750,'Ambient Heat'!$B163,COP!$G$2:$G$750,'Ambient Heat'!H$4,COP!$D$2:$D$750,"RSDGAS")))</f>
        <v>0.42405688327078905</v>
      </c>
      <c r="I163" s="84">
        <f>MAX(0,1-(1/AVERAGEIFS(COP!$L$2:$L$750,COP!$C$2:$C$750,'Ambient Heat'!$B163,COP!$G$2:$G$750,'Ambient Heat'!I$4,COP!$D$2:$D$750,"RSDGAS")))</f>
        <v>0.42405688327078905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Heat'!$B163,COP!$G$2:$G$750,'Ambient Heat'!F$4,COP!$D$2:$D$750,"RSDWH*")))</f>
        <v>0</v>
      </c>
      <c r="G164" s="84">
        <f>MAX(0,1-(1/AVERAGEIFS(COP!$L$2:$L$750,COP!$C$2:$C$750,'Ambient Heat'!$B163,COP!$G$2:$G$750,'Ambient Heat'!G$4,COP!$D$2:$D$750,"RSDWH*")))</f>
        <v>3.5366208433834534E-2</v>
      </c>
      <c r="H164" s="84">
        <f>MAX(0,1-(1/AVERAGEIFS(COP!$L$2:$L$750,COP!$C$2:$C$750,'Ambient Heat'!$B163,COP!$G$2:$G$750,'Ambient Heat'!H$4,COP!$D$2:$D$750,"RSDWH*")))</f>
        <v>0.17722411895827073</v>
      </c>
      <c r="I164" s="84">
        <f>MAX(0,1-(1/AVERAGEIFS(COP!$L$2:$L$750,COP!$C$2:$C$750,'Ambient Heat'!$B163,COP!$G$2:$G$750,'Ambient Heat'!I$4,COP!$D$2:$D$750,"RSDWH*")))</f>
        <v>0.17722411895827073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Heat'!$B165,COP!$G$2:$G$750,'Ambient Heat'!F$4,COP!$D$2:$D$750,"RSDGAS")))</f>
        <v>0.27473829745210465</v>
      </c>
      <c r="G165" s="84">
        <f>MAX(0,1-(1/AVERAGEIFS(COP!$L$2:$L$750,COP!$C$2:$C$750,'Ambient Heat'!$B165,COP!$G$2:$G$750,'Ambient Heat'!G$4,COP!$D$2:$D$750,"RSDGAS")))</f>
        <v>0.29813383624396994</v>
      </c>
      <c r="H165" s="84">
        <f>MAX(0,1-(1/AVERAGEIFS(COP!$L$2:$L$750,COP!$C$2:$C$750,'Ambient Heat'!$B165,COP!$G$2:$G$750,'Ambient Heat'!H$4,COP!$D$2:$D$750,"RSDGAS")))</f>
        <v>0.29813383624396994</v>
      </c>
      <c r="I165" s="84">
        <f>MAX(0,1-(1/AVERAGEIFS(COP!$L$2:$L$750,COP!$C$2:$C$750,'Ambient Heat'!$B165,COP!$G$2:$G$750,'Ambient Heat'!I$4,COP!$D$2:$D$750,"RSDGAS")))</f>
        <v>0.32006715386134754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MAX(0,1-(1/AVERAGEIFS(COP!$L$2:$L$750,COP!$C$2:$C$750,'Ambient Heat'!$B165,COP!$G$2:$G$750,'Ambient Heat'!F$4,COP!$D$2:$D$750,"RSDWH*")))</f>
        <v>0</v>
      </c>
      <c r="G166" s="133">
        <f>MAX(0,1-(1/AVERAGEIFS(COP!$L$2:$L$750,COP!$C$2:$C$750,'Ambient Heat'!$B165,COP!$G$2:$G$750,'Ambient Heat'!G$4,COP!$D$2:$D$750,"RSDWH*")))</f>
        <v>0</v>
      </c>
      <c r="H166" s="133">
        <f>MAX(0,1-(1/AVERAGEIFS(COP!$L$2:$L$750,COP!$C$2:$C$750,'Ambient Heat'!$B165,COP!$G$2:$G$750,'Ambient Heat'!H$4,COP!$D$2:$D$750,"RSDWH*")))</f>
        <v>0</v>
      </c>
      <c r="I166" s="133">
        <f>MAX(0,1-(1/AVERAGEIFS(COP!$L$2:$L$750,COP!$C$2:$C$750,'Ambient Heat'!$B165,COP!$G$2:$G$750,'Ambient Heat'!I$4,COP!$D$2:$D$750,"RSDWH*")))</f>
        <v>2.8667362659063333E-2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Heat'!$B168,COP!$G$2:$G$750,'Ambient Heat'!F$4,COP!$D$2:$D$750,"RSDGAS")))</f>
        <v>0.65315078787761993</v>
      </c>
      <c r="G168" s="84">
        <f>MAX(0,1-(1/AVERAGEIFS(COP!$L$2:$L$750,COP!$C$2:$C$750,'Ambient Heat'!$B168,COP!$G$2:$G$750,'Ambient Heat'!G$4,COP!$D$2:$D$750,"RSDGAS")))</f>
        <v>0.68725239217425749</v>
      </c>
      <c r="H168" s="84">
        <f>MAX(0,1-(1/AVERAGEIFS(COP!$L$2:$L$750,COP!$C$2:$C$750,'Ambient Heat'!$B168,COP!$G$2:$G$750,'Ambient Heat'!H$4,COP!$D$2:$D$750,"RSDGAS")))</f>
        <v>0.70873023994060369</v>
      </c>
      <c r="I168" s="84">
        <f>MAX(0,1-(1/AVERAGEIFS(COP!$L$2:$L$750,COP!$C$2:$C$750,'Ambient Heat'!$B168,COP!$G$2:$G$750,'Ambient Heat'!I$4,COP!$D$2:$D$750,"RSDGAS")))</f>
        <v>0.70873023994060369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MAX(0,1-(1/AVERAGEIFS(COP!$L$2:$L$750,COP!$C$2:$C$750,'Ambient Heat'!$B169,COP!$G$2:$G$750,'Ambient Heat'!F$4,COP!$D$2:$D$750,"RSDGAS")))</f>
        <v>0.65315078787761993</v>
      </c>
      <c r="G169" s="133">
        <f>MAX(0,1-(1/AVERAGEIFS(COP!$L$2:$L$750,COP!$C$2:$C$750,'Ambient Heat'!$B169,COP!$G$2:$G$750,'Ambient Heat'!G$4,COP!$D$2:$D$750,"RSDGAS")))</f>
        <v>0.68725239217425749</v>
      </c>
      <c r="H169" s="133">
        <f>MAX(0,1-(1/AVERAGEIFS(COP!$L$2:$L$750,COP!$C$2:$C$750,'Ambient Heat'!$B169,COP!$G$2:$G$750,'Ambient Heat'!H$4,COP!$D$2:$D$750,"RSDGAS")))</f>
        <v>0.70873023994060369</v>
      </c>
      <c r="I169" s="133">
        <f>MAX(0,1-(1/AVERAGEIFS(COP!$L$2:$L$750,COP!$C$2:$C$750,'Ambient Heat'!$B169,COP!$G$2:$G$750,'Ambient Heat'!I$4,COP!$D$2:$D$750,"RSDGAS")))</f>
        <v>0.70873023994060369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43" t="s">
        <v>251</v>
      </c>
      <c r="Z7" s="14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43" t="s">
        <v>458</v>
      </c>
      <c r="Z12" s="14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43" t="s">
        <v>251</v>
      </c>
      <c r="Z7" s="14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43" t="s">
        <v>372</v>
      </c>
      <c r="Z13" s="14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41" t="s">
        <v>38</v>
      </c>
      <c r="F19" s="142"/>
      <c r="G19" s="142"/>
      <c r="H19" s="142"/>
      <c r="I19" s="142"/>
      <c r="J19" s="43"/>
      <c r="K19" s="21"/>
      <c r="L19" s="142" t="s">
        <v>39</v>
      </c>
      <c r="M19" s="142"/>
      <c r="N19" s="142"/>
      <c r="O19" s="142"/>
      <c r="P19" s="14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576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  <c r="Z3" s="140" t="s">
        <v>375</v>
      </c>
      <c r="AA3" s="140"/>
      <c r="AB3" s="140"/>
      <c r="AC3" s="140"/>
      <c r="AD3" s="140"/>
      <c r="AE3" s="140"/>
      <c r="AF3" s="140"/>
      <c r="AG3" s="140"/>
      <c r="AH3" s="140"/>
      <c r="AI3" s="14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43" t="s">
        <v>251</v>
      </c>
      <c r="Z7" s="14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43" t="s">
        <v>372</v>
      </c>
      <c r="Z12" s="14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43" t="s">
        <v>373</v>
      </c>
      <c r="Z15" s="14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41" t="s">
        <v>38</v>
      </c>
      <c r="F19" s="142"/>
      <c r="G19" s="142"/>
      <c r="H19" s="142"/>
      <c r="I19" s="142"/>
      <c r="J19" s="43"/>
      <c r="K19" s="21"/>
      <c r="L19" s="142" t="s">
        <v>39</v>
      </c>
      <c r="M19" s="142"/>
      <c r="N19" s="142"/>
      <c r="O19" s="142"/>
      <c r="P19" s="14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577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  <c r="Z3" s="140" t="s">
        <v>375</v>
      </c>
      <c r="AA3" s="140"/>
      <c r="AB3" s="140"/>
      <c r="AC3" s="140"/>
      <c r="AD3" s="140"/>
      <c r="AE3" s="140"/>
      <c r="AF3" s="14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43" t="s">
        <v>251</v>
      </c>
      <c r="Z7" s="14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43" t="s">
        <v>372</v>
      </c>
      <c r="Z12" s="14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43" t="s">
        <v>373</v>
      </c>
      <c r="Z15" s="14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42" t="s">
        <v>38</v>
      </c>
      <c r="F19" s="142"/>
      <c r="G19" s="142"/>
      <c r="H19" s="142"/>
      <c r="I19" s="142"/>
      <c r="J19" s="43"/>
      <c r="K19" s="21"/>
      <c r="L19" s="142" t="s">
        <v>39</v>
      </c>
      <c r="M19" s="142"/>
      <c r="N19" s="142"/>
      <c r="O19" s="142"/>
      <c r="P19" s="14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578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579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579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2023-03-09T17:41:58Z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482749402523040</vt:r8>
  </property>
</Properties>
</file>