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filterPrivacy="1" codeName="ThisWorkbook" defaultThemeVersion="124226"/>
  <xr:revisionPtr revIDLastSave="0" documentId="13_ncr:1_{C53D3C36-1066-4581-905B-D2A5BC39026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24" r:id="rId1"/>
    <sheet name="Regions" sheetId="15" r:id="rId2"/>
    <sheet name="config" sheetId="20" r:id="rId3"/>
    <sheet name="demand" sheetId="25" r:id="rId4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" i="20" l="1"/>
  <c r="G5" i="25" l="1"/>
  <c r="E5" i="25"/>
  <c r="C17" i="20"/>
  <c r="C11" i="20" l="1"/>
  <c r="C12" i="20"/>
  <c r="C10" i="20"/>
  <c r="I5" i="25" s="1"/>
  <c r="C13" i="20"/>
  <c r="L5" i="25" s="1"/>
  <c r="C14" i="20"/>
  <c r="M5" i="25" s="1"/>
  <c r="C15" i="20"/>
  <c r="N5" i="25" s="1"/>
  <c r="C16" i="20"/>
  <c r="O5" i="25" s="1"/>
  <c r="J5" i="25"/>
  <c r="P5" i="25"/>
  <c r="K5" i="25"/>
  <c r="H5" i="25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F6" i="15"/>
  <c r="N6" i="15"/>
  <c r="V6" i="15"/>
  <c r="AD6" i="15"/>
  <c r="J7" i="15"/>
  <c r="R7" i="15"/>
  <c r="Z7" i="15"/>
  <c r="G6" i="15"/>
  <c r="O6" i="15"/>
  <c r="W6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<sst xmlns="http://schemas.openxmlformats.org/spreadsheetml/2006/main" count="89" uniqueCount="88">
  <si>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</si>
  <si>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</si>
  <si>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</si>
  <si>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</si>
  <si>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</si>
  <si>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</si>
  <si>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</si>
  <si>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</si>
  <si>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</si>
  <si>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</si>
  <si>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</si>
  <si>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</si>
  <si>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</si>
  <si>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</si>
  <si>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</si>
  <si>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</si>
  <si>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</si>
  <si>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</si>
  <si>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</si>
  <si>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</si>
  <si>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</si>
  <si>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</si>
  <si>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</si>
  <si>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</si>
  <si>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</si>
  <si>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</si>
  <si>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</si>
  <si>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</si>
  <si>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</si>
  <si>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</si>
  <si>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</si>
  <si>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</si>
  <si>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</si>
  <si>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</si>
  <si>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</si>
  <si>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</si>
  <si>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</si>
  <si>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</si>
  <si>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</si>
  <si>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</si>
  <si>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</si>
  <si>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</si>
  <si>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</si>
  <si>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</si>
  <si>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</si>
  <si>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</si>
  <si>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</si>
  <si>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</si>
  <si>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</si>
  <si>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</si>
  <si>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</si>
  <si>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</si>
  <si>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</si>
  <si>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</si>
  <si>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</si>
  <si>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</si>
  <si>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</si>
  <si>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</si>
  <si>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</si>
  <si>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</si>
  <si>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</si>
  <si>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Cset_CN</t>
  </si>
  <si>
    <t>Year</t>
  </si>
  <si>
    <t>Attribute</t>
  </si>
  <si>
    <t>Case #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</si>
  <si>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</si>
  <si>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</si>
  <si>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</si>
  <si>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</si>
  <si>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</si>
  <si>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</si>
  <si>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</si>
  <si>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</si>
  <si>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</si>
  <si>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</si>
  <si>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</si>
  <si>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</si>
  <si>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 - Parametric</t>
  </si>
  <si>
    <t>All</t>
  </si>
  <si>
    <t>Olexandr Balyk (UCC, olexandr.balyk@ucc.ie)</t>
  </si>
  <si>
    <t>Specify data centre demand</t>
  </si>
  <si>
    <t>~InputCell:1-3</t>
  </si>
  <si>
    <t>Demand, TWh</t>
  </si>
  <si>
    <t>~TFM_INS-TS</t>
  </si>
  <si>
    <t xml:space="preserve"> </t>
  </si>
  <si>
    <t>Region</t>
  </si>
  <si>
    <t>COM_PROJ</t>
  </si>
  <si>
    <t>SRVDCE-CS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</si>
</sst>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31"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 applyProtection="1">
      <alignment horizontal="left" vertical="center"/>
      <protection locked="0"/>
    </xf>
    <xf numFmtId="0" fontId="2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5" borderId="0" xfId="2" applyFont="1" applyFill="1" applyAlignment="1">
      <alignment vertical="center"/>
    </xf>
    <xf numFmtId="0" fontId="3" fillId="4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4" fillId="4" borderId="0" xfId="2" applyFont="1" applyFill="1" applyAlignment="1">
      <alignment vertical="center"/>
    </xf>
    <xf numFmtId="0" fontId="3" fillId="6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4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164" fontId="9" fillId="5" borderId="0" xfId="2" applyNumberFormat="1" applyFont="1" applyFill="1" applyAlignment="1">
      <alignment horizontal="left" vertical="center"/>
    </xf>
    <xf numFmtId="0" fontId="11" fillId="4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4" fillId="5" borderId="0" xfId="1" applyFill="1" applyAlignment="1">
      <alignment vertical="center"/>
    </xf>
    <xf numFmtId="165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7" borderId="0" xfId="0" applyFont="1" applyFill="1"/>
    <xf numFmtId="0" fontId="10" fillId="0" borderId="0" xfId="0" applyFont="1"/>
    <xf numFmtId="0" fontId="9" fillId="5" borderId="0" xfId="2" applyFont="1" applyFill="1" applyAlignment="1">
      <alignment vertical="center"/>
    </xf>
    <xf numFmtId="0" fontId="5" fillId="5" borderId="0" xfId="2" applyFont="1" applyFill="1" applyAlignment="1">
      <alignment horizontal="center" vertical="center"/>
    </xf>
    <xf numFmtId="0" fontId="4" fillId="5" borderId="0" xfId="1" applyFill="1" applyAlignment="1">
      <alignment vertical="center"/>
    </xf>
    <xf numFmtId="164" fontId="14" fillId="0" borderId="0" xfId="0" applyNumberFormat="1" applyFont="1"/>
  </cellXfs>
  <cellStyles count="3">
    <cellStyle name="Hyperlink" xfId="1" builtinId="8"/>
    <cellStyle name="Normal" xfId="0" builtinId="0"/>
    <cellStyle name="Normal 2" xfId="2" xr:uid="{1494D221-184F-44A1-8114-99305ADA40B4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5D97-54F2-4C7A-839A-18DE73A7A25B}">
  <sheetPr codeName="Sheet5"/>
  <dimension ref="A1:Z99"/>
  <sheetViews>
    <sheetView showGridLines="0" topLeftCell="A16" zoomScaleNormal="100" workbookViewId="0">
      <selection activeCell="E20" sqref="E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7"/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x14ac:dyDescent="0.25">
      <c r="A2" s="7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7"/>
      <c r="B3" s="7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5">
      <c r="A4" s="7"/>
      <c r="B4" s="7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x14ac:dyDescent="0.25">
      <c r="A5" s="7"/>
      <c r="B5" s="7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x14ac:dyDescent="0.25">
      <c r="A6" s="7"/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x14ac:dyDescent="0.25">
      <c r="A7" s="7"/>
      <c r="B7" s="7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x14ac:dyDescent="0.25">
      <c r="A8" s="7"/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x14ac:dyDescent="0.25">
      <c r="A9" s="7"/>
      <c r="B9" s="7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x14ac:dyDescent="0.25">
      <c r="A10" s="7"/>
      <c r="B10" s="7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x14ac:dyDescent="0.25">
      <c r="A11" s="7"/>
      <c r="B11" s="7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x14ac:dyDescent="0.25">
      <c r="A12" s="7"/>
      <c r="B12" s="7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x14ac:dyDescent="0.25">
      <c r="A13" s="7"/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x14ac:dyDescent="0.25">
      <c r="A14" s="7"/>
      <c r="B14" s="7"/>
      <c r="C14" s="7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25">
      <c r="A15" s="7"/>
      <c r="B15" s="7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02.75" customHeight="1" x14ac:dyDescent="0.25">
      <c r="A16" s="28" t="s">
        <v>65</v>
      </c>
      <c r="B16" s="28"/>
      <c r="C16" s="28"/>
      <c r="D16" s="28"/>
      <c r="E16" s="9"/>
      <c r="F16" s="9"/>
      <c r="G16" s="10"/>
      <c r="H16" s="10"/>
      <c r="I16" s="10"/>
      <c r="J16" s="10"/>
      <c r="K16" s="10"/>
      <c r="L16" s="10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7.25" customHeight="1" x14ac:dyDescent="0.25">
      <c r="A17" s="11"/>
      <c r="B17" s="11"/>
      <c r="C17" s="11"/>
      <c r="D17" s="1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7.25" customHeight="1" x14ac:dyDescent="0.25">
      <c r="A18" s="11"/>
      <c r="B18" s="11"/>
      <c r="C18" s="11"/>
      <c r="D18" s="11"/>
      <c r="E18" s="12"/>
      <c r="F18" s="12"/>
      <c r="G18" s="13"/>
      <c r="H18" s="13"/>
      <c r="I18" s="13"/>
      <c r="J18" s="13"/>
      <c r="K18" s="13"/>
      <c r="L18" s="13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7.25" customHeight="1" x14ac:dyDescent="0.25">
      <c r="A19" s="14" t="s">
        <v>66</v>
      </c>
      <c r="B19" s="27" t="s">
        <v>77</v>
      </c>
      <c r="C19" s="27"/>
      <c r="D19" s="27"/>
      <c r="E19" s="15"/>
      <c r="F19" s="15"/>
      <c r="G19" s="16"/>
      <c r="H19" s="16"/>
      <c r="I19" s="16"/>
      <c r="J19" s="16"/>
      <c r="K19" s="16"/>
      <c r="L19" s="1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7.25" customHeight="1" x14ac:dyDescent="0.25">
      <c r="A20" s="14" t="s">
        <v>67</v>
      </c>
      <c r="B20" s="27" t="s">
        <v>78</v>
      </c>
      <c r="C20" s="27"/>
      <c r="D20" s="27"/>
      <c r="E20" s="15"/>
      <c r="F20" s="15"/>
      <c r="G20" s="16"/>
      <c r="H20" s="16"/>
      <c r="I20" s="16"/>
      <c r="J20" s="16"/>
      <c r="K20" s="16"/>
      <c r="L20" s="1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7.25" customHeight="1" x14ac:dyDescent="0.25">
      <c r="A21" s="14" t="s">
        <v>68</v>
      </c>
      <c r="B21" s="17" t="s">
        <v>80</v>
      </c>
      <c r="C21" s="17"/>
      <c r="D21" s="17"/>
      <c r="E21" s="15"/>
      <c r="F21" s="15"/>
      <c r="G21" s="16"/>
      <c r="H21" s="16"/>
      <c r="I21" s="16"/>
      <c r="J21" s="16"/>
      <c r="K21" s="16"/>
      <c r="L21" s="1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7.25" customHeight="1" x14ac:dyDescent="0.25">
      <c r="A22" s="14"/>
      <c r="B22" s="17"/>
      <c r="C22" s="17"/>
      <c r="D22" s="17"/>
      <c r="E22" s="15"/>
      <c r="F22" s="15"/>
      <c r="G22" s="16"/>
      <c r="H22" s="16"/>
      <c r="I22" s="16"/>
      <c r="J22" s="16"/>
      <c r="K22" s="16"/>
      <c r="L22" s="1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7.25" customHeight="1" x14ac:dyDescent="0.25">
      <c r="A23" s="14" t="s">
        <v>69</v>
      </c>
      <c r="B23" s="27" t="s">
        <v>79</v>
      </c>
      <c r="C23" s="27"/>
      <c r="D23" s="2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7.25" customHeight="1" x14ac:dyDescent="0.25">
      <c r="A24" s="14"/>
      <c r="B24" s="17"/>
      <c r="C24" s="17"/>
      <c r="D24" s="1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7.25" customHeight="1" x14ac:dyDescent="0.25">
      <c r="A25" s="14"/>
      <c r="B25" s="17"/>
      <c r="C25" s="17"/>
      <c r="D25" s="17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7.25" customHeight="1" x14ac:dyDescent="0.25">
      <c r="A26" s="14" t="s">
        <v>70</v>
      </c>
      <c r="B26" s="27" t="s">
        <v>79</v>
      </c>
      <c r="C26" s="27"/>
      <c r="D26" s="2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7.25" customHeight="1" x14ac:dyDescent="0.25">
      <c r="A27" s="14"/>
      <c r="B27" s="17"/>
      <c r="C27" s="17"/>
      <c r="D27" s="1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7.25" customHeight="1" x14ac:dyDescent="0.25">
      <c r="A28" s="14"/>
      <c r="B28" s="17"/>
      <c r="C28" s="17"/>
      <c r="D28" s="1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7.25" customHeight="1" x14ac:dyDescent="0.25">
      <c r="A29" s="14" t="s">
        <v>71</v>
      </c>
      <c r="B29" s="18">
        <v>1</v>
      </c>
      <c r="C29" s="17"/>
      <c r="D29" s="1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7.25" customHeight="1" x14ac:dyDescent="0.25">
      <c r="A30" s="14" t="s">
        <v>72</v>
      </c>
      <c r="B30" s="29" t="s">
        <v>73</v>
      </c>
      <c r="C30" s="27"/>
      <c r="D30" s="27"/>
      <c r="E30" s="19"/>
      <c r="F30" s="1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7.25" customHeight="1" x14ac:dyDescent="0.25">
      <c r="A31" s="14" t="s">
        <v>74</v>
      </c>
      <c r="B31" s="27" t="s">
        <v>75</v>
      </c>
      <c r="C31" s="27"/>
      <c r="D31" s="27"/>
      <c r="E31" s="19"/>
      <c r="F31" s="1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7.25" customHeight="1" x14ac:dyDescent="0.25">
      <c r="A32" s="20"/>
      <c r="B32" s="21" t="s">
        <v>76</v>
      </c>
      <c r="C32" s="20"/>
      <c r="D32" s="20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x14ac:dyDescent="0.25">
      <c r="A33" s="7"/>
      <c r="B33" s="7"/>
      <c r="C33" s="7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x14ac:dyDescent="0.25">
      <c r="A34" s="7"/>
      <c r="B34" s="7"/>
      <c r="C34" s="7"/>
      <c r="D34" s="7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x14ac:dyDescent="0.25">
      <c r="A35" s="7"/>
      <c r="B35" s="7"/>
      <c r="C35" s="7"/>
      <c r="D35" s="7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x14ac:dyDescent="0.25">
      <c r="A36" s="7"/>
      <c r="B36" s="7"/>
      <c r="C36" s="7"/>
      <c r="D36" s="7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x14ac:dyDescent="0.25">
      <c r="A37" s="7"/>
      <c r="B37" s="7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x14ac:dyDescent="0.25">
      <c r="A38" s="7"/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x14ac:dyDescent="0.25">
      <c r="A39" s="7"/>
      <c r="B39" s="7"/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x14ac:dyDescent="0.25">
      <c r="A40" s="7"/>
      <c r="B40" s="7"/>
      <c r="C40" s="7"/>
      <c r="D40" s="7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x14ac:dyDescent="0.25">
      <c r="A41" s="7"/>
      <c r="B41" s="7"/>
      <c r="C41" s="7"/>
      <c r="D41" s="7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x14ac:dyDescent="0.25">
      <c r="A42" s="7"/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1CEE63B2-BDCF-4EB6-A1B1-F680A139503F}"/>
    <hyperlink ref="B32" r:id="rId2" xr:uid="{B034561A-DFA3-4D47-B1D7-18312A7C8D0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" t="str" cm="1">
        <f t="array" ref="C3">IF(LEFT(INDEX(C5:C7,$A$4),1)&lt;&gt;"*",INDEX(C5:C7,$A$4),"")</f>
        <v>IE</v>
      </c>
      <c r="D3" s="1" t="str" cm="1">
        <f t="array" ref="D3">IF(LEFT(INDEX(D5:D7,$A$4),1)&lt;&gt;"*",INDEX(D5:D7,$A$4),"")</f>
        <v>National</v>
      </c>
      <c r="E3" s="1" t="str" cm="1">
        <f t="array" ref="E3">IF(LEFT(INDEX(E5:E7,$A$4),1)&lt;&gt;"*",INDEX(E5:E7,$A$4),"")</f>
        <v>IE-CW</v>
      </c>
      <c r="F3" s="1" t="str" cm="1">
        <f t="array" ref="F3">IF(LEFT(INDEX(F5:F7,$A$4),1)&lt;&gt;"*",INDEX(F5:F7,$A$4),"")</f>
        <v>IE-D</v>
      </c>
      <c r="G3" s="1" t="str" cm="1">
        <f t="array" ref="G3">IF(LEFT(INDEX(G5:G7,$A$4),1)&lt;&gt;"*",INDEX(G5:G7,$A$4),"")</f>
        <v>IE-KE</v>
      </c>
      <c r="H3" s="1" t="str" cm="1">
        <f t="array" ref="H3">IF(LEFT(INDEX(H5:H7,$A$4),1)&lt;&gt;"*",INDEX(H5:H7,$A$4),"")</f>
        <v>IE-KK</v>
      </c>
      <c r="I3" s="1" t="str" cm="1">
        <f t="array" ref="I3">IF(LEFT(INDEX(I5:I7,$A$4),1)&lt;&gt;"*",INDEX(I5:I7,$A$4),"")</f>
        <v>IE-LS</v>
      </c>
      <c r="J3" s="1" t="str" cm="1">
        <f t="array" ref="J3">IF(LEFT(INDEX(J5:J7,$A$4),1)&lt;&gt;"*",INDEX(J5:J7,$A$4),"")</f>
        <v>IE-LD</v>
      </c>
      <c r="K3" s="1" t="str" cm="1">
        <f t="array" ref="K3">IF(LEFT(INDEX(K5:K7,$A$4),1)&lt;&gt;"*",INDEX(K5:K7,$A$4),"")</f>
        <v>IE-LH</v>
      </c>
      <c r="L3" s="1" t="str" cm="1">
        <f t="array" ref="L3">IF(LEFT(INDEX(L5:L7,$A$4),1)&lt;&gt;"*",INDEX(L5:L7,$A$4),"")</f>
        <v>IE-MH</v>
      </c>
      <c r="M3" s="1" t="str" cm="1">
        <f t="array" ref="M3">IF(LEFT(INDEX(M5:M7,$A$4),1)&lt;&gt;"*",INDEX(M5:M7,$A$4),"")</f>
        <v>IE-OY</v>
      </c>
      <c r="N3" s="1" t="str" cm="1">
        <f t="array" ref="N3">IF(LEFT(INDEX(N5:N7,$A$4),1)&lt;&gt;"*",INDEX(N5:N7,$A$4),"")</f>
        <v>IE-WH</v>
      </c>
      <c r="O3" s="1" t="str" cm="1">
        <f t="array" ref="O3">IF(LEFT(INDEX(O5:O7,$A$4),1)&lt;&gt;"*",INDEX(O5:O7,$A$4),"")</f>
        <v>IE-WX</v>
      </c>
      <c r="P3" s="1" t="str" cm="1">
        <f t="array" ref="P3">IF(LEFT(INDEX(P5:P7,$A$4),1)&lt;&gt;"*",INDEX(P5:P7,$A$4),"")</f>
        <v>IE-WW</v>
      </c>
      <c r="Q3" s="1" t="str" cm="1">
        <f t="array" ref="Q3">IF(LEFT(INDEX(Q5:Q7,$A$4),1)&lt;&gt;"*",INDEX(Q5:Q7,$A$4),"")</f>
        <v>IE-CE</v>
      </c>
      <c r="R3" s="1" t="str" cm="1">
        <f t="array" ref="R3">IF(LEFT(INDEX(R5:R7,$A$4),1)&lt;&gt;"*",INDEX(R5:R7,$A$4),"")</f>
        <v>IE-CO</v>
      </c>
      <c r="S3" s="1" t="str" cm="1">
        <f t="array" ref="S3">IF(LEFT(INDEX(S5:S7,$A$4),1)&lt;&gt;"*",INDEX(S5:S7,$A$4),"")</f>
        <v>IE-KY</v>
      </c>
      <c r="T3" s="1" t="str" cm="1">
        <f t="array" ref="T3">IF(LEFT(INDEX(T5:T7,$A$4),1)&lt;&gt;"*",INDEX(T5:T7,$A$4),"")</f>
        <v>IE-LK</v>
      </c>
      <c r="U3" s="1" t="str" cm="1">
        <f t="array" ref="U3">IF(LEFT(INDEX(U5:U7,$A$4),1)&lt;&gt;"*",INDEX(U5:U7,$A$4),"")</f>
        <v>IE-TA</v>
      </c>
      <c r="V3" s="1" t="str" cm="1">
        <f t="array" ref="V3">IF(LEFT(INDEX(V5:V7,$A$4),1)&lt;&gt;"*",INDEX(V5:V7,$A$4),"")</f>
        <v>IE-WD</v>
      </c>
      <c r="W3" s="1" t="str" cm="1">
        <f t="array" ref="W3">IF(LEFT(INDEX(W5:W7,$A$4),1)&lt;&gt;"*",INDEX(W5:W7,$A$4),"")</f>
        <v>IE-G</v>
      </c>
      <c r="X3" s="1" t="str" cm="1">
        <f t="array" ref="X3">IF(LEFT(INDEX(X5:X7,$A$4),1)&lt;&gt;"*",INDEX(X5:X7,$A$4),"")</f>
        <v>IE-LM</v>
      </c>
      <c r="Y3" s="1" t="str" cm="1">
        <f t="array" ref="Y3">IF(LEFT(INDEX(Y5:Y7,$A$4),1)&lt;&gt;"*",INDEX(Y5:Y7,$A$4),"")</f>
        <v>IE-MO</v>
      </c>
      <c r="Z3" s="1" t="str" cm="1">
        <f t="array" ref="Z3">IF(LEFT(INDEX(Z5:Z7,$A$4),1)&lt;&gt;"*",INDEX(Z5:Z7,$A$4),"")</f>
        <v>IE-RN</v>
      </c>
      <c r="AA3" s="1" t="str" cm="1">
        <f t="array" ref="AA3">IF(LEFT(INDEX(AA5:AA7,$A$4),1)&lt;&gt;"*",INDEX(AA5:AA7,$A$4),"")</f>
        <v>IE-SO</v>
      </c>
      <c r="AB3" s="1" t="str" cm="1">
        <f t="array" ref="AB3">IF(LEFT(INDEX(AB5:AB7,$A$4),1)&lt;&gt;"*",INDEX(AB5:AB7,$A$4),"")</f>
        <v>IE-CN</v>
      </c>
      <c r="AC3" s="1" t="str" cm="1">
        <f t="array" ref="AC3">IF(LEFT(INDEX(AC5:AC7,$A$4),1)&lt;&gt;"*",INDEX(AC5:AC7,$A$4),"")</f>
        <v>IE-DL</v>
      </c>
      <c r="AD3" s="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27</v>
      </c>
      <c r="C5" s="2" t="s">
        <v>28</v>
      </c>
      <c r="D5" s="2" t="s">
        <v>29</v>
      </c>
      <c r="E5" s="1" t="str">
        <f>Regions!A11</f>
        <v>IE-CW</v>
      </c>
      <c r="F5" s="1" t="str">
        <f>Regions!A16</f>
        <v>IE-D</v>
      </c>
      <c r="G5" s="1" t="str">
        <f>Regions!A19</f>
        <v>IE-KE</v>
      </c>
      <c r="H5" s="1" t="str">
        <f>Regions!A20</f>
        <v>IE-KK</v>
      </c>
      <c r="I5" s="1" t="str">
        <f>Regions!A21</f>
        <v>IE-LS</v>
      </c>
      <c r="J5" s="1" t="str">
        <f>Regions!A24</f>
        <v>IE-LD</v>
      </c>
      <c r="K5" s="1" t="str">
        <f>Regions!A25</f>
        <v>IE-LH</v>
      </c>
      <c r="L5" s="1" t="str">
        <f>Regions!A27</f>
        <v>IE-MH</v>
      </c>
      <c r="M5" s="1" t="str">
        <f>Regions!A29</f>
        <v>IE-OY</v>
      </c>
      <c r="N5" s="1" t="str">
        <f>Regions!A34</f>
        <v>IE-WH</v>
      </c>
      <c r="O5" s="1" t="str">
        <f>Regions!A35</f>
        <v>IE-WX</v>
      </c>
      <c r="P5" s="1" t="str">
        <f>Regions!A36</f>
        <v>IE-WW</v>
      </c>
      <c r="Q5" s="1" t="str">
        <f>Regions!A13</f>
        <v>IE-CE</v>
      </c>
      <c r="R5" s="1" t="str">
        <f>Regions!A14</f>
        <v>IE-CO</v>
      </c>
      <c r="S5" s="1" t="str">
        <f>Regions!A18</f>
        <v>IE-KY</v>
      </c>
      <c r="T5" s="1" t="str">
        <f>Regions!A23</f>
        <v>IE-LK</v>
      </c>
      <c r="U5" s="1" t="str">
        <f>Regions!A32</f>
        <v>IE-TA</v>
      </c>
      <c r="V5" s="1" t="str">
        <f>Regions!A33</f>
        <v>IE-WD</v>
      </c>
      <c r="W5" s="1" t="str">
        <f>Regions!A17</f>
        <v>IE-G</v>
      </c>
      <c r="X5" s="1" t="str">
        <f>Regions!A22</f>
        <v>IE-LM</v>
      </c>
      <c r="Y5" s="1" t="str">
        <f>Regions!A26</f>
        <v>IE-MO</v>
      </c>
      <c r="Z5" s="1" t="str">
        <f>Regions!A30</f>
        <v>IE-RN</v>
      </c>
      <c r="AA5" s="1" t="str">
        <f>Regions!A31</f>
        <v>IE-SO</v>
      </c>
      <c r="AB5" s="1" t="str">
        <f>Regions!A12</f>
        <v>IE-CN</v>
      </c>
      <c r="AC5" s="1" t="str">
        <f>Regions!A15</f>
        <v>IE-DL</v>
      </c>
      <c r="AD5" s="1" t="str">
        <f>Regions!A28</f>
        <v>IE-MN</v>
      </c>
    </row>
    <row r="6" spans="1:30" x14ac:dyDescent="0.25">
      <c r="A6" t="s">
        <v>30</v>
      </c>
      <c r="C6" s="1" t="str">
        <f>C5</f>
        <v>IE</v>
      </c>
      <c r="D6" s="1" t="str">
        <f>IF(LEFT(D5,1)&lt;&gt;"*","*"&amp;D5,D5)</f>
        <v>*National</v>
      </c>
      <c r="E6" s="1" t="str">
        <f t="shared" ref="E6:AD6" si="0">IF(LEFT(E5,1)&lt;&gt;"*","*"&amp;E5,E5)</f>
        <v>*IE-CW</v>
      </c>
      <c r="F6" s="1" t="str">
        <f t="shared" si="0"/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 x14ac:dyDescent="0.25">
      <c r="A7" t="s">
        <v>31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 x14ac:dyDescent="0.3">
      <c r="A10" s="3" t="s">
        <v>32</v>
      </c>
      <c r="B10" s="3" t="s">
        <v>33</v>
      </c>
    </row>
    <row r="11" spans="1:30" x14ac:dyDescent="0.25">
      <c r="A11" s="4" t="s">
        <v>34</v>
      </c>
      <c r="B11" s="4" t="s">
        <v>26</v>
      </c>
    </row>
    <row r="12" spans="1:30" x14ac:dyDescent="0.25">
      <c r="A12" s="5" t="s">
        <v>35</v>
      </c>
      <c r="B12" s="5" t="s">
        <v>25</v>
      </c>
    </row>
    <row r="13" spans="1:30" x14ac:dyDescent="0.25">
      <c r="A13" s="5" t="s">
        <v>36</v>
      </c>
      <c r="B13" s="5" t="s">
        <v>24</v>
      </c>
    </row>
    <row r="14" spans="1:30" x14ac:dyDescent="0.25">
      <c r="A14" s="5" t="s">
        <v>37</v>
      </c>
      <c r="B14" s="5" t="s">
        <v>23</v>
      </c>
    </row>
    <row r="15" spans="1:30" x14ac:dyDescent="0.25">
      <c r="A15" s="5" t="s">
        <v>38</v>
      </c>
      <c r="B15" s="5" t="s">
        <v>22</v>
      </c>
    </row>
    <row r="16" spans="1:30" x14ac:dyDescent="0.25">
      <c r="A16" s="5" t="s">
        <v>39</v>
      </c>
      <c r="B16" s="5" t="s">
        <v>21</v>
      </c>
    </row>
    <row r="17" spans="1:2" x14ac:dyDescent="0.25">
      <c r="A17" s="5" t="s">
        <v>40</v>
      </c>
      <c r="B17" s="5" t="s">
        <v>20</v>
      </c>
    </row>
    <row r="18" spans="1:2" x14ac:dyDescent="0.25">
      <c r="A18" s="5" t="s">
        <v>41</v>
      </c>
      <c r="B18" s="5" t="s">
        <v>19</v>
      </c>
    </row>
    <row r="19" spans="1:2" x14ac:dyDescent="0.25">
      <c r="A19" s="5" t="s">
        <v>42</v>
      </c>
      <c r="B19" s="5" t="s">
        <v>18</v>
      </c>
    </row>
    <row r="20" spans="1:2" x14ac:dyDescent="0.25">
      <c r="A20" s="5" t="s">
        <v>43</v>
      </c>
      <c r="B20" s="5" t="s">
        <v>17</v>
      </c>
    </row>
    <row r="21" spans="1:2" x14ac:dyDescent="0.25">
      <c r="A21" s="5" t="s">
        <v>44</v>
      </c>
      <c r="B21" s="5" t="s">
        <v>16</v>
      </c>
    </row>
    <row r="22" spans="1:2" x14ac:dyDescent="0.25">
      <c r="A22" s="5" t="s">
        <v>45</v>
      </c>
      <c r="B22" s="5" t="s">
        <v>15</v>
      </c>
    </row>
    <row r="23" spans="1:2" x14ac:dyDescent="0.25">
      <c r="A23" s="5" t="s">
        <v>46</v>
      </c>
      <c r="B23" s="5" t="s">
        <v>14</v>
      </c>
    </row>
    <row r="24" spans="1:2" x14ac:dyDescent="0.25">
      <c r="A24" s="5" t="s">
        <v>47</v>
      </c>
      <c r="B24" s="5" t="s">
        <v>13</v>
      </c>
    </row>
    <row r="25" spans="1:2" x14ac:dyDescent="0.25">
      <c r="A25" s="5" t="s">
        <v>48</v>
      </c>
      <c r="B25" s="5" t="s">
        <v>12</v>
      </c>
    </row>
    <row r="26" spans="1:2" x14ac:dyDescent="0.25">
      <c r="A26" s="5" t="s">
        <v>49</v>
      </c>
      <c r="B26" s="5" t="s">
        <v>11</v>
      </c>
    </row>
    <row r="27" spans="1:2" x14ac:dyDescent="0.25">
      <c r="A27" s="5" t="s">
        <v>50</v>
      </c>
      <c r="B27" s="5" t="s">
        <v>10</v>
      </c>
    </row>
    <row r="28" spans="1:2" x14ac:dyDescent="0.25">
      <c r="A28" s="5" t="s">
        <v>51</v>
      </c>
      <c r="B28" s="5" t="s">
        <v>9</v>
      </c>
    </row>
    <row r="29" spans="1:2" x14ac:dyDescent="0.25">
      <c r="A29" s="5" t="s">
        <v>52</v>
      </c>
      <c r="B29" s="5" t="s">
        <v>8</v>
      </c>
    </row>
    <row r="30" spans="1:2" x14ac:dyDescent="0.25">
      <c r="A30" s="5" t="s">
        <v>53</v>
      </c>
      <c r="B30" s="5" t="s">
        <v>7</v>
      </c>
    </row>
    <row r="31" spans="1:2" x14ac:dyDescent="0.25">
      <c r="A31" s="5" t="s">
        <v>54</v>
      </c>
      <c r="B31" s="5" t="s">
        <v>6</v>
      </c>
    </row>
    <row r="32" spans="1:2" x14ac:dyDescent="0.25">
      <c r="A32" s="5" t="s">
        <v>55</v>
      </c>
      <c r="B32" s="5" t="s">
        <v>5</v>
      </c>
    </row>
    <row r="33" spans="1:2" x14ac:dyDescent="0.25">
      <c r="A33" s="5" t="s">
        <v>56</v>
      </c>
      <c r="B33" s="5" t="s">
        <v>4</v>
      </c>
    </row>
    <row r="34" spans="1:2" x14ac:dyDescent="0.25">
      <c r="A34" s="5" t="s">
        <v>57</v>
      </c>
      <c r="B34" s="5" t="s">
        <v>3</v>
      </c>
    </row>
    <row r="35" spans="1:2" x14ac:dyDescent="0.25">
      <c r="A35" s="5" t="s">
        <v>58</v>
      </c>
      <c r="B35" s="5" t="s">
        <v>2</v>
      </c>
    </row>
    <row r="36" spans="1:2" x14ac:dyDescent="0.25">
      <c r="A36" s="5" t="s">
        <v>59</v>
      </c>
      <c r="B36" s="5" t="s">
        <v>1</v>
      </c>
    </row>
    <row r="37" spans="1:2" x14ac:dyDescent="0.25">
      <c r="A37" s="6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B2:I17"/>
  <sheetViews>
    <sheetView tabSelected="1" workbookViewId="0">
      <selection activeCell="G19" sqref="G19"/>
    </sheetView>
  </sheetViews>
  <sheetFormatPr defaultRowHeight="15" x14ac:dyDescent="0.25"/>
  <cols>
    <col min="2" max="3" width="13.5703125" bestFit="1" customWidth="1"/>
    <col min="4" max="4" width="28" bestFit="1" customWidth="1"/>
    <col min="9" max="9" width="17.7109375" bestFit="1" customWidth="1"/>
    <col min="13" max="13" width="10.5703125" bestFit="1" customWidth="1"/>
    <col min="14" max="14" width="12" bestFit="1" customWidth="1"/>
  </cols>
  <sheetData>
    <row r="2" spans="2:9" x14ac:dyDescent="0.25">
      <c r="B2" t="s">
        <v>81</v>
      </c>
    </row>
    <row r="3" spans="2:9" x14ac:dyDescent="0.25">
      <c r="B3">
        <v>1</v>
      </c>
    </row>
    <row r="6" spans="2:9" x14ac:dyDescent="0.25">
      <c r="H6" t="s">
        <v>64</v>
      </c>
      <c r="I6">
        <v>2030</v>
      </c>
    </row>
    <row r="7" spans="2:9" x14ac:dyDescent="0.25">
      <c r="B7" t="s">
        <v>62</v>
      </c>
      <c r="C7" t="s">
        <v>82</v>
      </c>
      <c r="H7">
        <v>1</v>
      </c>
      <c r="I7">
        <v>16.5</v>
      </c>
    </row>
    <row r="8" spans="2:9" x14ac:dyDescent="0.25">
      <c r="B8">
        <v>2021</v>
      </c>
      <c r="C8" s="22">
        <v>3.9929999999999999</v>
      </c>
      <c r="H8">
        <v>2</v>
      </c>
      <c r="I8">
        <v>8</v>
      </c>
    </row>
    <row r="9" spans="2:9" x14ac:dyDescent="0.25">
      <c r="B9">
        <v>2022</v>
      </c>
      <c r="C9" s="30">
        <f>17.1311/3.6</f>
        <v>4.7586388888888891</v>
      </c>
      <c r="H9">
        <v>3</v>
      </c>
      <c r="I9">
        <v>5</v>
      </c>
    </row>
    <row r="10" spans="2:9" x14ac:dyDescent="0.25">
      <c r="B10">
        <v>2023</v>
      </c>
      <c r="C10" s="24">
        <f>($C$17-$C$9)/($B$17-$B$9)*(B10-$B$9)+$C$9</f>
        <v>6.2263090277777779</v>
      </c>
    </row>
    <row r="11" spans="2:9" x14ac:dyDescent="0.25">
      <c r="B11">
        <v>2024</v>
      </c>
      <c r="C11" s="24">
        <f t="shared" ref="C11:C16" si="0">($C$17-$C$9)/($B$17-$B$9)*(B11-$B$9)+$C$9</f>
        <v>7.6939791666666668</v>
      </c>
    </row>
    <row r="12" spans="2:9" x14ac:dyDescent="0.25">
      <c r="B12">
        <v>2025</v>
      </c>
      <c r="C12" s="24">
        <f t="shared" si="0"/>
        <v>9.1616493055555566</v>
      </c>
    </row>
    <row r="13" spans="2:9" x14ac:dyDescent="0.25">
      <c r="B13">
        <v>2026</v>
      </c>
      <c r="C13" s="24">
        <f t="shared" si="0"/>
        <v>10.629319444444445</v>
      </c>
    </row>
    <row r="14" spans="2:9" x14ac:dyDescent="0.25">
      <c r="B14">
        <v>2027</v>
      </c>
      <c r="C14" s="24">
        <f t="shared" si="0"/>
        <v>12.096989583333333</v>
      </c>
    </row>
    <row r="15" spans="2:9" x14ac:dyDescent="0.25">
      <c r="B15">
        <v>2028</v>
      </c>
      <c r="C15" s="24">
        <f t="shared" si="0"/>
        <v>13.564659722222222</v>
      </c>
    </row>
    <row r="16" spans="2:9" x14ac:dyDescent="0.25">
      <c r="B16">
        <v>2029</v>
      </c>
      <c r="C16" s="24">
        <f t="shared" si="0"/>
        <v>15.032329861111112</v>
      </c>
    </row>
    <row r="17" spans="2:3" x14ac:dyDescent="0.25">
      <c r="B17">
        <v>2030</v>
      </c>
      <c r="C17">
        <f>VLOOKUP(B3,H7:I9,2,FALSE)</f>
        <v>16.5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CD28-42D1-4065-A61D-99892D29F9FE}">
  <dimension ref="C3:P5"/>
  <sheetViews>
    <sheetView workbookViewId="0">
      <selection activeCell="H23" sqref="H23"/>
    </sheetView>
  </sheetViews>
  <sheetFormatPr defaultRowHeight="15" x14ac:dyDescent="0.25"/>
  <cols>
    <col min="3" max="3" width="12.42578125" bestFit="1" customWidth="1"/>
    <col min="4" max="6" width="10.7109375" bestFit="1" customWidth="1"/>
  </cols>
  <sheetData>
    <row r="3" spans="3:16" x14ac:dyDescent="0.25">
      <c r="C3" s="26" t="s">
        <v>83</v>
      </c>
      <c r="D3" t="s">
        <v>84</v>
      </c>
    </row>
    <row r="4" spans="3:16" x14ac:dyDescent="0.25">
      <c r="C4" s="25" t="s">
        <v>0</v>
      </c>
      <c r="D4" s="25" t="s">
        <v>63</v>
      </c>
      <c r="E4" s="25" t="s">
        <v>85</v>
      </c>
      <c r="F4" s="25" t="s">
        <v>61</v>
      </c>
      <c r="G4" s="25">
        <v>2021</v>
      </c>
      <c r="H4" s="25">
        <v>2022</v>
      </c>
      <c r="I4" s="25">
        <v>2023</v>
      </c>
      <c r="J4" s="25">
        <v>2024</v>
      </c>
      <c r="K4" s="25">
        <v>2025</v>
      </c>
      <c r="L4" s="25">
        <v>2026</v>
      </c>
      <c r="M4" s="25">
        <v>2027</v>
      </c>
      <c r="N4" s="25">
        <v>2028</v>
      </c>
      <c r="O4" s="25">
        <v>2029</v>
      </c>
      <c r="P4" s="25">
        <v>2030</v>
      </c>
    </row>
    <row r="5" spans="3:16" x14ac:dyDescent="0.25">
      <c r="D5" t="s">
        <v>86</v>
      </c>
      <c r="E5" t="str">
        <f>_xlfn.TEXTJOIN(",",TRUE,Regions!$C$3,Regions!$D$3)</f>
        <v>IE,National</v>
      </c>
      <c r="F5" t="s">
        <v>87</v>
      </c>
      <c r="G5" s="23">
        <f>VLOOKUP(demand!G4,config!$B$8:$C$17,2,FALSE)*3.6</f>
        <v>14.3748</v>
      </c>
      <c r="H5" s="23">
        <f>VLOOKUP(demand!H4,config!$B$8:$C$17,2,FALSE)*3.6</f>
        <v>17.1311</v>
      </c>
      <c r="I5" s="23">
        <f>VLOOKUP(demand!I4,config!$B$8:$C$17,2,FALSE)*3.6</f>
        <v>22.4147125</v>
      </c>
      <c r="J5" s="23">
        <f>VLOOKUP(demand!J4,config!$B$8:$C$17,2,FALSE)*3.6</f>
        <v>27.698325000000001</v>
      </c>
      <c r="K5" s="23">
        <f>VLOOKUP(demand!K4,config!$B$8:$C$17,2,FALSE)*3.6</f>
        <v>32.981937500000008</v>
      </c>
      <c r="L5" s="23">
        <f>VLOOKUP(demand!L4,config!$B$8:$C$17,2,FALSE)*3.6</f>
        <v>38.265550000000005</v>
      </c>
      <c r="M5" s="23">
        <f>VLOOKUP(demand!M4,config!$B$8:$C$17,2,FALSE)*3.6</f>
        <v>43.549162500000001</v>
      </c>
      <c r="N5" s="23">
        <f>VLOOKUP(demand!N4,config!$B$8:$C$17,2,FALSE)*3.6</f>
        <v>48.832774999999998</v>
      </c>
      <c r="O5" s="23">
        <f>VLOOKUP(demand!O4,config!$B$8:$C$17,2,FALSE)*3.6</f>
        <v>54.116387500000002</v>
      </c>
      <c r="P5" s="23">
        <f>VLOOKUP(demand!P4,config!$B$8:$C$17,2,FALSE)*3.6</f>
        <v>59.4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Regions</vt:lpstr>
      <vt:lpstr>config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2022-10-04T04:39:29Z</dcterms:created>
  <dcterms:modified xsi:type="dcterms:W3CDTF">2022-10-05T23:00:08Z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754401803016662</vt:r8>
  </property>
</Properties>
</file>