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9FED5F0-CE70-4382-B55E-66CEAB645C55}" xr6:coauthVersionLast="45" xr6:coauthVersionMax="47" xr10:uidLastSave="{00000000-0000-0000-0000-000000000000}"/>
  <bookViews>
    <workbookView xWindow="1890" yWindow="600" windowWidth="21600" windowHeight="11385" activeTab="3" xr2:uid="{2EA072F4-62CE-45F6-8797-FBD7616D2DDD}"/>
  </bookViews>
  <sheets>
    <sheet name="Cover" sheetId="3" r:id="rId1"/>
    <sheet name="Regions" sheetId="2" r:id="rId2"/>
    <sheet name="UC_DH_dwelling" sheetId="1" r:id="rId3"/>
    <sheet name="UC_DH_Flows" sheetId="6" r:id="rId4"/>
    <sheet name="Dwelling_Data" sheetId="4" r:id="rId5"/>
    <sheet name="Fuel_Data" sheetId="5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xlnm._FilterDatabase" localSheetId="3" hidden="1">UC_DH_Flows!#REF!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" i="6" l="1"/>
  <c r="G10" i="1" l="1"/>
  <c r="G11" i="1"/>
  <c r="G12" i="1"/>
  <c r="G9" i="1"/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O12" i="1"/>
  <c r="O11" i="1"/>
  <c r="O10" i="1"/>
  <c r="N10" i="1" s="1"/>
  <c r="O9" i="1"/>
  <c r="M9" i="1"/>
  <c r="M10" i="1"/>
  <c r="C9" i="1"/>
  <c r="C10" i="1"/>
  <c r="N9" i="1" l="1"/>
  <c r="N11" i="1" l="1"/>
  <c r="N12" i="1"/>
  <c r="M12" i="1"/>
  <c r="C12" i="1"/>
  <c r="M11" i="1"/>
  <c r="C11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<sst xmlns="http://schemas.openxmlformats.org/spreadsheetml/2006/main" count="433" uniqueCount="132">
  <si>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</si>
  <si>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</si>
  <si>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</si>
  <si>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</si>
  <si>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</si>
  <si>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</si>
  <si>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</si>
  <si>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</si>
  <si>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</si>
  <si>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</si>
  <si>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</si>
  <si>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</si>
  <si>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</si>
  <si>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</si>
  <si>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</si>
  <si>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</si>
  <si>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</si>
  <si>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</si>
  <si>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</si>
  <si>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</si>
  <si>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</si>
  <si>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</si>
  <si>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</si>
  <si>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</si>
  <si>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</si>
  <si>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</si>
  <si>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</si>
  <si>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</si>
  <si>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</si>
  <si>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</si>
  <si>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</si>
  <si>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</si>
  <si>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</si>
  <si>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</si>
  <si>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</si>
  <si>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</si>
  <si>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</si>
  <si>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</si>
  <si>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</si>
  <si>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</si>
  <si>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</si>
  <si>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</si>
  <si>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</si>
  <si>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</si>
  <si>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</si>
  <si>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</si>
  <si>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</si>
  <si>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</si>
  <si>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</si>
  <si>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</si>
  <si>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</si>
  <si>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</si>
  <si>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</si>
  <si>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</si>
  <si>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</si>
  <si>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</si>
  <si>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</si>
  <si>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</si>
  <si>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</si>
  <si>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</si>
  <si>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</si>
  <si>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</si>
  <si>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</si>
  <si>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</si>
  <si>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</si>
  <si>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</si>
  <si>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</si>
  <si>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</si>
  <si>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</si>
  <si>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</si>
  <si>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</si>
  <si>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</si>
  <si>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</si>
  <si>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</si>
  <si>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</si>
  <si>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</si>
  <si>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</si>
  <si>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</si>
  <si>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</si>
  <si>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</si>
  <si>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</si>
  <si>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</si>
  <si>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</si>
  <si>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</si>
  <si>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</si>
  <si>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</si>
  <si>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</si>
  <si>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</si>
  <si>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</si>
  <si>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</si>
  <si>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</si>
  <si>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</si>
  <si>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</si>
  <si>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</si>
  <si>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</si>
  <si>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</si>
  <si>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</si>
  <si>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</si>
  <si>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</si>
  <si>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</si>
  <si>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</si>
  <si>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</si>
  <si>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</si>
  <si>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</si>
  <si>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</si>
  <si>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</si>
  <si>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</si>
  <si>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</si>
  <si>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</si>
  <si>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</si>
  <si>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</si>
  <si>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</si>
  <si>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</si>
  <si>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FT-RSDHET_2</t>
  </si>
  <si>
    <t>FT-RSDHET_3</t>
  </si>
  <si>
    <t>YEAR</t>
  </si>
  <si>
    <t>UC_RHSRTS</t>
  </si>
  <si>
    <t>Attribute</t>
  </si>
  <si>
    <t>LO</t>
  </si>
  <si>
    <t>FT-RSDHET_C</t>
  </si>
  <si>
    <t>FT-RSDHET_1</t>
  </si>
  <si>
    <t>~UC_Sets: R_E: IE</t>
  </si>
  <si>
    <t>RSDHET</t>
  </si>
  <si>
    <t>UC_RHSRT</t>
  </si>
  <si>
    <t>UC_RHSRT~0</t>
  </si>
  <si>
    <t>AllRegions</t>
  </si>
  <si>
    <t>~UC_T: UC_RHSRT</t>
  </si>
  <si>
    <t>UP</t>
  </si>
  <si>
    <t>~UC_Sets: R_E: AllRegions</t>
  </si>
  <si>
    <t>DH_HET-GRID_UC</t>
  </si>
  <si>
    <t>FT-RSDHET_X</t>
  </si>
  <si>
    <t>HET-GRID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</si>
</sst>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0.0000"/>
    <numFmt numFmtId="170" formatCode="_ * #,##0_ ;_ * \-#,##0_ ;_ * &quot;-&quot;_ ;_ @_ "/>
    <numFmt numFmtId="171" formatCode="_ * #,##0.00_ ;_ * \-#,##0.00_ ;_ * &quot;-&quot;??_ ;_ @_ "/>
    <numFmt numFmtId="172" formatCode="_-[$€-2]\ * #,##0.00_-;\-[$€-2]\ * #,##0.00_-;_-[$€-2]\ * &quot;-&quot;??_-"/>
    <numFmt numFmtId="173" formatCode="_-&quot;€&quot;\ * #,##0.00_-;\-&quot;€&quot;\ * #,##0.00_-;_-&quot;€&quot;\ * &quot;-&quot;??_-;_-@_-"/>
    <numFmt numFmtId="174" formatCode="_([$€]* #,##0.00_);_([$€]* \(#,##0.00\);_([$€]* &quot;-&quot;??_);_(@_)"/>
    <numFmt numFmtId="175" formatCode="#,##0;\-\ #,##0;_-\ &quot;- &quot;"/>
    <numFmt numFmtId="176" formatCode="#,##0;#\ ##0"/>
    <numFmt numFmtId="177" formatCode="_-[$€-2]* #,##0.00_-;\-[$€-2]* #,##0.00_-;_-[$€-2]* &quot;-&quot;??_-"/>
    <numFmt numFmtId="178" formatCode="_-* #,##0.00\ _k_r_-;\-* #,##0.00\ _k_r_-;_-* &quot;-&quot;??\ _k_r_-;_-@_-"/>
    <numFmt numFmtId="179" formatCode="0_ ;\-0\ "/>
    <numFmt numFmtId="180" formatCode="_ &quot;kr&quot;\ * #,##0_ ;_ &quot;kr&quot;\ * \-#,##0_ ;_ &quot;kr&quot;\ * &quot;-&quot;_ ;_ @_ "/>
    <numFmt numFmtId="181" formatCode="_ &quot;kr&quot;\ * #,##0.00_ ;_ &quot;kr&quot;\ * \-#,##0.00_ ;_ &quot;kr&quot;\ * &quot;-&quot;??_ ;_ @_ "/>
  </numFmts>
  <fonts count="8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8471">
    <xf numFmtId="0" fontId="0" fillId="0" borderId="0"/>
    <xf numFmtId="0" fontId="7" fillId="0" borderId="0"/>
    <xf numFmtId="0" fontId="3" fillId="0" borderId="0"/>
    <xf numFmtId="0" fontId="9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7" fillId="11" borderId="0" applyNumberFormat="0" applyBorder="0" applyAlignment="0" applyProtection="0"/>
    <xf numFmtId="0" fontId="28" fillId="13" borderId="17" applyNumberFormat="0" applyAlignment="0" applyProtection="0"/>
    <xf numFmtId="0" fontId="29" fillId="14" borderId="18" applyNumberFormat="0" applyAlignment="0" applyProtection="0"/>
    <xf numFmtId="0" fontId="30" fillId="14" borderId="17" applyNumberFormat="0" applyAlignment="0" applyProtection="0"/>
    <xf numFmtId="0" fontId="31" fillId="0" borderId="19" applyNumberFormat="0" applyFill="0" applyAlignment="0" applyProtection="0"/>
    <xf numFmtId="0" fontId="32" fillId="15" borderId="2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22" applyNumberFormat="0" applyFill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1" fillId="0" borderId="0"/>
    <xf numFmtId="0" fontId="40" fillId="11" borderId="0" applyNumberFormat="0" applyBorder="0" applyAlignment="0" applyProtection="0"/>
    <xf numFmtId="0" fontId="39" fillId="0" borderId="0"/>
    <xf numFmtId="0" fontId="39" fillId="0" borderId="0"/>
    <xf numFmtId="0" fontId="7" fillId="0" borderId="0"/>
    <xf numFmtId="0" fontId="39" fillId="0" borderId="0"/>
    <xf numFmtId="0" fontId="41" fillId="0" borderId="0"/>
    <xf numFmtId="0" fontId="39" fillId="0" borderId="0"/>
    <xf numFmtId="9" fontId="7" fillId="0" borderId="0" applyFont="0" applyFill="0" applyBorder="0" applyAlignment="0" applyProtection="0"/>
    <xf numFmtId="0" fontId="38" fillId="41" borderId="0" applyNumberFormat="0" applyBorder="0" applyAlignment="0" applyProtection="0"/>
    <xf numFmtId="9" fontId="1" fillId="0" borderId="0" applyFont="0" applyFill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4" fontId="43" fillId="55" borderId="24">
      <alignment horizontal="right" vertical="center"/>
    </xf>
    <xf numFmtId="4" fontId="43" fillId="55" borderId="24">
      <alignment horizontal="right" vertical="center"/>
    </xf>
    <xf numFmtId="0" fontId="44" fillId="56" borderId="25" applyNumberFormat="0" applyAlignment="0" applyProtection="0"/>
    <xf numFmtId="0" fontId="45" fillId="0" borderId="26" applyNumberFormat="0" applyFill="0" applyAlignment="0" applyProtection="0"/>
    <xf numFmtId="0" fontId="46" fillId="57" borderId="27" applyNumberFormat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8" fillId="0" borderId="28">
      <alignment horizontal="left" vertical="center" wrapText="1" indent="2"/>
    </xf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4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2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" fontId="48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1" fillId="62" borderId="0" applyNumberFormat="0" applyBorder="0" applyAlignment="0" applyProtection="0"/>
    <xf numFmtId="0" fontId="39" fillId="0" borderId="0"/>
    <xf numFmtId="0" fontId="1" fillId="0" borderId="0"/>
    <xf numFmtId="0" fontId="1" fillId="0" borderId="0"/>
    <xf numFmtId="0" fontId="52" fillId="0" borderId="0"/>
    <xf numFmtId="0" fontId="41" fillId="0" borderId="0"/>
    <xf numFmtId="0" fontId="1" fillId="0" borderId="0"/>
    <xf numFmtId="0" fontId="41" fillId="0" borderId="0"/>
    <xf numFmtId="0" fontId="47" fillId="0" borderId="0"/>
    <xf numFmtId="0" fontId="7" fillId="0" borderId="0"/>
    <xf numFmtId="4" fontId="48" fillId="0" borderId="4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4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62" fillId="43" borderId="0" applyNumberFormat="0" applyBorder="0" applyAlignment="0" applyProtection="0"/>
    <xf numFmtId="4" fontId="48" fillId="0" borderId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7" fillId="0" borderId="0"/>
    <xf numFmtId="0" fontId="63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5" fillId="40" borderId="0" applyNumberFormat="0" applyBorder="0" applyAlignment="0" applyProtection="0"/>
    <xf numFmtId="0" fontId="7" fillId="0" borderId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4" fontId="48" fillId="0" borderId="24" applyFill="0" applyBorder="0" applyProtection="0">
      <alignment horizontal="right" vertical="center"/>
    </xf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1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171" fontId="7" fillId="0" borderId="0" applyFont="0" applyFill="0" applyBorder="0" applyAlignment="0" applyProtection="0"/>
    <xf numFmtId="0" fontId="7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0" fontId="62" fillId="43" borderId="0" applyNumberFormat="0" applyBorder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67" fillId="0" borderId="0"/>
    <xf numFmtId="0" fontId="68" fillId="0" borderId="0">
      <alignment horizontal="right"/>
    </xf>
    <xf numFmtId="0" fontId="69" fillId="0" borderId="0"/>
    <xf numFmtId="0" fontId="70" fillId="0" borderId="0"/>
    <xf numFmtId="0" fontId="71" fillId="0" borderId="0"/>
    <xf numFmtId="0" fontId="72" fillId="0" borderId="34" applyNumberFormat="0" applyAlignment="0"/>
    <xf numFmtId="0" fontId="73" fillId="0" borderId="0" applyAlignment="0">
      <alignment horizontal="left"/>
    </xf>
    <xf numFmtId="0" fontId="73" fillId="0" borderId="0">
      <alignment horizontal="right"/>
    </xf>
    <xf numFmtId="165" fontId="73" fillId="0" borderId="0">
      <alignment horizontal="right"/>
    </xf>
    <xf numFmtId="164" fontId="74" fillId="0" borderId="0">
      <alignment horizontal="right"/>
    </xf>
    <xf numFmtId="0" fontId="75" fillId="0" borderId="0"/>
    <xf numFmtId="0" fontId="44" fillId="56" borderId="25" applyNumberFormat="0" applyAlignment="0" applyProtection="0"/>
    <xf numFmtId="0" fontId="46" fillId="57" borderId="27" applyNumberFormat="0" applyAlignment="0" applyProtection="0"/>
    <xf numFmtId="171" fontId="7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38" fillId="41" borderId="0" applyNumberFormat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51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65" fillId="0" borderId="0"/>
    <xf numFmtId="0" fontId="1" fillId="0" borderId="0"/>
    <xf numFmtId="0" fontId="77" fillId="0" borderId="0" applyFill="0" applyBorder="0"/>
    <xf numFmtId="0" fontId="1" fillId="0" borderId="0"/>
    <xf numFmtId="0" fontId="7" fillId="0" borderId="0"/>
    <xf numFmtId="0" fontId="1" fillId="0" borderId="0"/>
    <xf numFmtId="0" fontId="78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65" borderId="24" applyNumberFormat="0" applyProtection="0">
      <alignment horizontal="right"/>
    </xf>
    <xf numFmtId="1" fontId="7" fillId="0" borderId="24" applyFill="0" applyProtection="0">
      <alignment horizontal="right" vertical="top" wrapText="1"/>
    </xf>
    <xf numFmtId="0" fontId="7" fillId="0" borderId="24" applyFill="0" applyProtection="0">
      <alignment horizontal="right" vertical="top" wrapText="1"/>
    </xf>
    <xf numFmtId="0" fontId="2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56" fillId="0" borderId="0" applyNumberFormat="0" applyFill="0" applyBorder="0" applyAlignment="0" applyProtection="0"/>
    <xf numFmtId="0" fontId="79" fillId="0" borderId="35" applyNumberFormat="0">
      <alignment vertical="center"/>
    </xf>
    <xf numFmtId="176" fontId="80" fillId="0" borderId="35">
      <alignment horizontal="right" vertical="center"/>
    </xf>
    <xf numFmtId="0" fontId="7" fillId="0" borderId="0"/>
    <xf numFmtId="177" fontId="7" fillId="0" borderId="0"/>
    <xf numFmtId="177" fontId="7" fillId="0" borderId="0"/>
    <xf numFmtId="3" fontId="7" fillId="6" borderId="25" applyFont="0" applyFill="0" applyBorder="0" applyAlignment="0" applyProtection="0"/>
    <xf numFmtId="3" fontId="7" fillId="6" borderId="25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0" fillId="11" borderId="0" applyNumberFormat="0" applyBorder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3" fontId="81" fillId="66" borderId="25" applyNumberFormat="0" applyBorder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30" fillId="14" borderId="17" applyNumberFormat="0" applyAlignment="0" applyProtection="0"/>
    <xf numFmtId="0" fontId="44" fillId="56" borderId="25" applyNumberFormat="0" applyAlignment="0" applyProtection="0"/>
    <xf numFmtId="0" fontId="82" fillId="4" borderId="25" applyNumberFormat="0" applyBorder="0" applyAlignment="0" applyProtection="0"/>
    <xf numFmtId="171" fontId="3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7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6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7" fontId="83" fillId="0" borderId="0" applyNumberFormat="0" applyFill="0" applyBorder="0" applyAlignment="0" applyProtection="0">
      <alignment vertical="top"/>
      <protection locked="0"/>
    </xf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1" fillId="0" borderId="0" applyFont="0" applyFill="0" applyBorder="0" applyAlignment="0" applyProtection="0"/>
    <xf numFmtId="178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9" fontId="84" fillId="67" borderId="0" applyNumberFormat="0" applyBorder="0" applyAlignment="0" applyProtection="0">
      <alignment horizontal="center" vertical="top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7" fillId="0" borderId="0"/>
    <xf numFmtId="0" fontId="77" fillId="0" borderId="0" applyFill="0" applyBorder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85" fillId="0" borderId="0"/>
    <xf numFmtId="0" fontId="39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85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179" fontId="82" fillId="4" borderId="0" applyNumberFormat="0" applyBorder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ill="0" applyBorder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82" fillId="4" borderId="0" applyNumberFormat="0" applyBorder="0" applyAlignment="0"/>
    <xf numFmtId="0" fontId="7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82" fillId="4" borderId="0" applyNumberFormat="0" applyBorder="0" applyAlignment="0"/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37" fillId="64" borderId="23" applyNumberFormat="0" applyFont="0" applyAlignment="0" applyProtection="0"/>
    <xf numFmtId="0" fontId="37" fillId="64" borderId="23" applyNumberFormat="0" applyFont="0" applyAlignment="0" applyProtection="0"/>
    <xf numFmtId="0" fontId="37" fillId="16" borderId="21" applyNumberFormat="0" applyFont="0" applyAlignment="0" applyProtection="0"/>
    <xf numFmtId="0" fontId="1" fillId="16" borderId="21" applyNumberFormat="0" applyFont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0" fontId="1" fillId="0" borderId="0"/>
    <xf numFmtId="0" fontId="1" fillId="0" borderId="0"/>
    <xf numFmtId="175" fontId="7" fillId="0" borderId="0" applyFont="0" applyFill="0" applyBorder="0" applyAlignment="0" applyProtection="0"/>
    <xf numFmtId="175" fontId="4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7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171" fontId="8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86" fillId="0" borderId="0" applyFont="0" applyFill="0" applyBorder="0" applyAlignment="0" applyProtection="0"/>
    <xf numFmtId="180" fontId="86" fillId="0" borderId="0" applyFont="0" applyFill="0" applyBorder="0" applyAlignment="0" applyProtection="0"/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0" fontId="87" fillId="65" borderId="0" applyNumberFormat="0" applyBorder="0" applyProtection="0">
      <alignment horizontal="left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left"/>
    </xf>
    <xf numFmtId="0" fontId="20" fillId="65" borderId="4" applyNumberFormat="0" applyProtection="0">
      <alignment horizontal="lef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0" fontId="88" fillId="68" borderId="0" applyNumberFormat="0" applyBorder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57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6" fillId="0" borderId="2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2" fillId="43" borderId="0" applyNumberFormat="0" applyBorder="0" applyAlignment="0" applyProtection="0"/>
    <xf numFmtId="0" fontId="1" fillId="0" borderId="0"/>
    <xf numFmtId="0" fontId="38" fillId="41" borderId="0" applyNumberFormat="0" applyBorder="0" applyAlignment="0" applyProtection="0"/>
    <xf numFmtId="181" fontId="86" fillId="0" borderId="0" applyFon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33" fillId="0" borderId="0" applyNumberFormat="0" applyFill="0" applyBorder="0" applyAlignment="0" applyProtection="0"/>
    <xf numFmtId="0" fontId="1" fillId="0" borderId="0"/>
    <xf numFmtId="171" fontId="1" fillId="0" borderId="0" applyFont="0" applyFill="0" applyBorder="0" applyAlignment="0" applyProtection="0"/>
    <xf numFmtId="0" fontId="7" fillId="0" borderId="0"/>
  </cellStyleXfs>
  <cellXfs count="69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2" borderId="2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2"/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164" fontId="13" fillId="4" borderId="0" xfId="1" applyNumberFormat="1" applyFont="1" applyFill="1" applyAlignment="1">
      <alignment horizontal="left" vertical="center"/>
    </xf>
    <xf numFmtId="0" fontId="15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0" fontId="9" fillId="4" borderId="0" xfId="3" applyFill="1" applyAlignment="1">
      <alignment vertical="center"/>
    </xf>
    <xf numFmtId="0" fontId="17" fillId="0" borderId="0" xfId="0" quotePrefix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quotePrefix="1" applyFont="1" applyAlignment="1">
      <alignment horizontal="left" vertical="top"/>
    </xf>
    <xf numFmtId="0" fontId="17" fillId="0" borderId="0" xfId="0" applyFont="1" applyAlignment="1">
      <alignment vertical="center"/>
    </xf>
    <xf numFmtId="165" fontId="0" fillId="0" borderId="0" xfId="5" applyNumberFormat="1" applyFont="1"/>
    <xf numFmtId="165" fontId="17" fillId="0" borderId="0" xfId="5" applyNumberFormat="1" applyFont="1" applyAlignment="1">
      <alignment vertical="center"/>
    </xf>
    <xf numFmtId="0" fontId="17" fillId="0" borderId="6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center"/>
    </xf>
    <xf numFmtId="0" fontId="18" fillId="0" borderId="7" xfId="0" quotePrefix="1" applyFont="1" applyBorder="1" applyAlignment="1">
      <alignment horizontal="center"/>
    </xf>
    <xf numFmtId="0" fontId="18" fillId="0" borderId="6" xfId="0" quotePrefix="1" applyFont="1" applyBorder="1" applyAlignment="1">
      <alignment horizontal="left" vertical="top"/>
    </xf>
    <xf numFmtId="0" fontId="0" fillId="0" borderId="0" xfId="0" applyBorder="1"/>
    <xf numFmtId="0" fontId="17" fillId="0" borderId="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8" fillId="0" borderId="8" xfId="0" quotePrefix="1" applyFont="1" applyBorder="1" applyAlignment="1">
      <alignment horizontal="left" vertical="top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9" fillId="0" borderId="0" xfId="0" applyFont="1"/>
    <xf numFmtId="0" fontId="20" fillId="5" borderId="0" xfId="0" applyFont="1" applyFill="1"/>
    <xf numFmtId="0" fontId="20" fillId="9" borderId="0" xfId="0" applyFont="1" applyFill="1"/>
    <xf numFmtId="0" fontId="20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4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3" fillId="4" borderId="0" xfId="1" applyFont="1" applyFill="1" applyAlignment="1">
      <alignment vertical="center"/>
    </xf>
    <xf numFmtId="0" fontId="8" fillId="4" borderId="0" xfId="1" applyFont="1" applyFill="1" applyAlignment="1">
      <alignment horizontal="center" vertical="center"/>
    </xf>
    <xf numFmtId="0" fontId="9" fillId="4" borderId="0" xfId="3" applyFill="1" applyAlignment="1">
      <alignment vertical="center"/>
    </xf>
    <xf numFmtId="0" fontId="13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2" fontId="0" fillId="0" borderId="0" xfId="0" applyNumberFormat="1" applyFont="1" applyAlignment="1"/>
    <xf numFmtId="0" fontId="0" fillId="0" borderId="0" xfId="0" applyFont="1"/>
    <xf numFmtId="0" fontId="0" fillId="0" borderId="0" xfId="0" applyFont="1" applyFill="1"/>
    <xf numFmtId="0" fontId="1" fillId="0" borderId="0" xfId="27"/>
  </cellXfs>
  <cellStyles count="8471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>
      <c r="A4" s="4">
        <v>1</v>
      </c>
    </row>
    <row r="5" spans="1:30" ht="15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>
      <c r="A10" s="8" t="s">
        <v>62</v>
      </c>
      <c r="B10" s="8" t="s">
        <v>61</v>
      </c>
    </row>
    <row r="11" spans="1:30">
      <c r="A11" s="7" t="s">
        <v>60</v>
      </c>
      <c r="B11" s="7" t="s">
        <v>59</v>
      </c>
    </row>
    <row r="12" spans="1:30">
      <c r="A12" s="6" t="s">
        <v>58</v>
      </c>
      <c r="B12" s="6" t="s">
        <v>57</v>
      </c>
    </row>
    <row r="13" spans="1:30">
      <c r="A13" s="6" t="s">
        <v>56</v>
      </c>
      <c r="B13" s="6" t="s">
        <v>55</v>
      </c>
    </row>
    <row r="14" spans="1:30">
      <c r="A14" s="6" t="s">
        <v>54</v>
      </c>
      <c r="B14" s="6" t="s">
        <v>53</v>
      </c>
    </row>
    <row r="15" spans="1:30">
      <c r="A15" s="6" t="s">
        <v>52</v>
      </c>
      <c r="B15" s="6" t="s">
        <v>51</v>
      </c>
    </row>
    <row r="16" spans="1:30">
      <c r="A16" s="6" t="s">
        <v>50</v>
      </c>
      <c r="B16" s="6" t="s">
        <v>49</v>
      </c>
    </row>
    <row r="17" spans="1:2">
      <c r="A17" s="6" t="s">
        <v>48</v>
      </c>
      <c r="B17" s="6" t="s">
        <v>47</v>
      </c>
    </row>
    <row r="18" spans="1:2">
      <c r="A18" s="6" t="s">
        <v>46</v>
      </c>
      <c r="B18" s="6" t="s">
        <v>45</v>
      </c>
    </row>
    <row r="19" spans="1:2">
      <c r="A19" s="6" t="s">
        <v>44</v>
      </c>
      <c r="B19" s="6" t="s">
        <v>43</v>
      </c>
    </row>
    <row r="20" spans="1:2">
      <c r="A20" s="6" t="s">
        <v>42</v>
      </c>
      <c r="B20" s="6" t="s">
        <v>41</v>
      </c>
    </row>
    <row r="21" spans="1:2">
      <c r="A21" s="6" t="s">
        <v>40</v>
      </c>
      <c r="B21" s="6" t="s">
        <v>39</v>
      </c>
    </row>
    <row r="22" spans="1:2">
      <c r="A22" s="6" t="s">
        <v>38</v>
      </c>
      <c r="B22" s="6" t="s">
        <v>37</v>
      </c>
    </row>
    <row r="23" spans="1:2">
      <c r="A23" s="6" t="s">
        <v>36</v>
      </c>
      <c r="B23" s="6" t="s">
        <v>35</v>
      </c>
    </row>
    <row r="24" spans="1:2">
      <c r="A24" s="6" t="s">
        <v>34</v>
      </c>
      <c r="B24" s="6" t="s">
        <v>33</v>
      </c>
    </row>
    <row r="25" spans="1:2">
      <c r="A25" s="6" t="s">
        <v>32</v>
      </c>
      <c r="B25" s="6" t="s">
        <v>31</v>
      </c>
    </row>
    <row r="26" spans="1:2">
      <c r="A26" s="6" t="s">
        <v>30</v>
      </c>
      <c r="B26" s="6" t="s">
        <v>29</v>
      </c>
    </row>
    <row r="27" spans="1:2">
      <c r="A27" s="6" t="s">
        <v>28</v>
      </c>
      <c r="B27" s="6" t="s">
        <v>27</v>
      </c>
    </row>
    <row r="28" spans="1:2">
      <c r="A28" s="6" t="s">
        <v>26</v>
      </c>
      <c r="B28" s="6" t="s">
        <v>25</v>
      </c>
    </row>
    <row r="29" spans="1:2">
      <c r="A29" s="6" t="s">
        <v>24</v>
      </c>
      <c r="B29" s="6" t="s">
        <v>23</v>
      </c>
    </row>
    <row r="30" spans="1:2">
      <c r="A30" s="6" t="s">
        <v>22</v>
      </c>
      <c r="B30" s="6" t="s">
        <v>21</v>
      </c>
    </row>
    <row r="31" spans="1:2">
      <c r="A31" s="6" t="s">
        <v>20</v>
      </c>
      <c r="B31" s="6" t="s">
        <v>19</v>
      </c>
    </row>
    <row r="32" spans="1:2">
      <c r="A32" s="6" t="s">
        <v>18</v>
      </c>
      <c r="B32" s="6" t="s">
        <v>17</v>
      </c>
    </row>
    <row r="33" spans="1:2">
      <c r="A33" s="6" t="s">
        <v>16</v>
      </c>
      <c r="B33" s="6" t="s">
        <v>15</v>
      </c>
    </row>
    <row r="34" spans="1:2">
      <c r="A34" s="6" t="s">
        <v>14</v>
      </c>
      <c r="B34" s="6" t="s">
        <v>13</v>
      </c>
    </row>
    <row r="35" spans="1:2">
      <c r="A35" s="6" t="s">
        <v>12</v>
      </c>
      <c r="B35" s="6" t="s">
        <v>11</v>
      </c>
    </row>
    <row r="36" spans="1:2">
      <c r="A36" s="6" t="s">
        <v>10</v>
      </c>
      <c r="B36" s="6" t="s">
        <v>9</v>
      </c>
    </row>
    <row r="37" spans="1:2" ht="1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6"/>
  <sheetViews>
    <sheetView topLeftCell="N1" zoomScaleNormal="100" workbookViewId="0">
      <selection activeCell="AQ9" sqref="AQ9"/>
    </sheetView>
  </sheetViews>
  <sheetFormatPr defaultRowHeight="12.75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>
      <c r="A1" s="3" t="s">
        <v>85</v>
      </c>
    </row>
    <row r="4" spans="1:43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>
      <c r="A5" s="4"/>
      <c r="B5" s="4"/>
      <c r="C5" s="43" t="s">
        <v>121</v>
      </c>
      <c r="D5" s="4"/>
      <c r="E5" s="4"/>
      <c r="F5" s="4"/>
      <c r="G5" s="51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4" t="s">
        <v>116</v>
      </c>
    </row>
    <row r="6" spans="1:43" ht="1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>
      <c r="B7" s="4"/>
      <c r="C7" s="4"/>
      <c r="D7" s="4"/>
      <c r="E7" s="4"/>
      <c r="F7" s="4"/>
      <c r="G7" s="4"/>
      <c r="H7" s="51"/>
      <c r="I7" s="4"/>
      <c r="J7" s="51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117</v>
      </c>
      <c r="J8" s="46" t="s">
        <v>115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123</v>
      </c>
      <c r="AQ8" s="44" t="s">
        <v>124</v>
      </c>
    </row>
    <row r="9" spans="1:43">
      <c r="A9" s="1" t="s">
        <v>6</v>
      </c>
      <c r="B9" s="4"/>
      <c r="C9" s="4" t="str">
        <f>"DH_C_"&amp;A9&amp;"_UC"</f>
        <v>DH_C_Det_UC</v>
      </c>
      <c r="D9" s="4"/>
      <c r="E9" s="51" t="s">
        <v>119</v>
      </c>
      <c r="F9" s="51"/>
      <c r="G9" s="51" t="str">
        <f>"R-S*_"&amp;A9&amp;"*"</f>
        <v>R-S*_Det*</v>
      </c>
      <c r="H9" s="51" t="s">
        <v>122</v>
      </c>
      <c r="I9" s="51"/>
      <c r="J9" s="51">
        <v>2018</v>
      </c>
      <c r="K9" s="56" t="s">
        <v>118</v>
      </c>
      <c r="L9" s="4">
        <v>-1</v>
      </c>
      <c r="M9" s="4" t="str">
        <f>"Upper share of "&amp;A9&amp;" dwellings supplied by district heating in Cities "</f>
        <v xml:space="preserve">Upper share of Det dwellings supplied by district heating in Cities </v>
      </c>
      <c r="N9" s="53">
        <f>O9</f>
        <v>5.1434483577431585E-2</v>
      </c>
      <c r="O9" s="54">
        <f>INDEX(Dwelling_Data!$Y$6:$AA$32,MATCH(O8,Dwelling_Data!$A$6:$A$32,0),MATCH($A$9,Dwelling_Data!$Y$5:$AA$5,0))</f>
        <v>5.1434483577431585E-2</v>
      </c>
      <c r="P9" s="54">
        <f>INDEX(Dwelling_Data!$Y$6:$AA$32,MATCH(P8,Dwelling_Data!$A$6:$A$32,0),MATCH($A$9,Dwelling_Data!$Y$5:$AA$5,0))</f>
        <v>7.441860465116279E-2</v>
      </c>
      <c r="Q9" s="54">
        <f>INDEX(Dwelling_Data!$Y$6:$AA$32,MATCH(Q8,Dwelling_Data!$A$6:$A$32,0),MATCH($A$9,Dwelling_Data!$Y$5:$AA$5,0))</f>
        <v>3.793624583694831E-2</v>
      </c>
      <c r="R9" s="54">
        <f>INDEX(Dwelling_Data!$Y$6:$AA$32,MATCH(R8,Dwelling_Data!$A$6:$A$32,0),MATCH($A$9,Dwelling_Data!$Y$5:$AA$5,0))</f>
        <v>0.10083782166367444</v>
      </c>
      <c r="S9" s="54">
        <f>INDEX(Dwelling_Data!$Y$6:$AA$32,MATCH(S8,Dwelling_Data!$A$6:$A$32,0),MATCH($A$9,Dwelling_Data!$Y$5:$AA$5,0))</f>
        <v>8.0225988700564965E-2</v>
      </c>
      <c r="T9" s="54">
        <f>INDEX(Dwelling_Data!$Y$6:$AA$32,MATCH(T8,Dwelling_Data!$A$6:$A$32,0),MATCH($A$9,Dwelling_Data!$Y$5:$AA$5,0))</f>
        <v>0.1515527950310559</v>
      </c>
      <c r="U9" s="54">
        <f>INDEX(Dwelling_Data!$Y$6:$AA$32,MATCH(U8,Dwelling_Data!$A$6:$A$32,0),MATCH($A$9,Dwelling_Data!$Y$5:$AA$5,0))</f>
        <v>5.0458715596330278E-2</v>
      </c>
      <c r="V9" s="54">
        <f>INDEX(Dwelling_Data!$Y$6:$AA$32,MATCH(V8,Dwelling_Data!$A$6:$A$32,0),MATCH($A$9,Dwelling_Data!$Y$5:$AA$5,0))</f>
        <v>6.3639891346526964E-2</v>
      </c>
      <c r="W9" s="54">
        <f>INDEX(Dwelling_Data!$Y$6:$AA$32,MATCH(W8,Dwelling_Data!$A$6:$A$32,0),MATCH($A$9,Dwelling_Data!$Y$5:$AA$5,0))</f>
        <v>0.12007062978222484</v>
      </c>
      <c r="X9" s="54">
        <f>INDEX(Dwelling_Data!$Y$6:$AA$32,MATCH(X8,Dwelling_Data!$A$6:$A$32,0),MATCH($A$9,Dwelling_Data!$Y$5:$AA$5,0))</f>
        <v>3.9525691699604744E-2</v>
      </c>
      <c r="Y9" s="54">
        <f>INDEX(Dwelling_Data!$Y$6:$AA$32,MATCH(Y8,Dwelling_Data!$A$6:$A$32,0),MATCH($A$9,Dwelling_Data!$Y$5:$AA$5,0))</f>
        <v>3.949044585987261E-2</v>
      </c>
      <c r="Z9" s="54">
        <f>INDEX(Dwelling_Data!$Y$6:$AA$32,MATCH(Z8,Dwelling_Data!$A$6:$A$32,0),MATCH($A$9,Dwelling_Data!$Y$5:$AA$5,0))</f>
        <v>9.9173553719008267E-2</v>
      </c>
      <c r="AA9" s="54">
        <f>INDEX(Dwelling_Data!$Y$6:$AA$32,MATCH(AA8,Dwelling_Data!$A$6:$A$32,0),MATCH($A$9,Dwelling_Data!$Y$5:$AA$5,0))</f>
        <v>9.9038118988243676E-2</v>
      </c>
      <c r="AB9" s="54">
        <f>INDEX(Dwelling_Data!$Y$6:$AA$32,MATCH(AB8,Dwelling_Data!$A$6:$A$32,0),MATCH($A$9,Dwelling_Data!$Y$5:$AA$5,0))</f>
        <v>7.7872744539411204E-2</v>
      </c>
      <c r="AC9" s="54">
        <f>INDEX(Dwelling_Data!$Y$6:$AA$32,MATCH(AC8,Dwelling_Data!$A$6:$A$32,0),MATCH($A$9,Dwelling_Data!$Y$5:$AA$5,0))</f>
        <v>6.241914618369987E-2</v>
      </c>
      <c r="AD9" s="54">
        <f>INDEX(Dwelling_Data!$Y$6:$AA$32,MATCH(AD8,Dwelling_Data!$A$6:$A$32,0),MATCH($A$9,Dwelling_Data!$Y$5:$AA$5,0))</f>
        <v>8.4169884169884177E-2</v>
      </c>
      <c r="AE9" s="54">
        <f>INDEX(Dwelling_Data!$Y$6:$AA$32,MATCH(AE8,Dwelling_Data!$A$6:$A$32,0),MATCH($A$9,Dwelling_Data!$Y$5:$AA$5,0))</f>
        <v>4.0532365396249243E-2</v>
      </c>
      <c r="AF9" s="54">
        <f>INDEX(Dwelling_Data!$Y$6:$AA$32,MATCH(AF8,Dwelling_Data!$A$6:$A$32,0),MATCH($A$9,Dwelling_Data!$Y$5:$AA$5,0))</f>
        <v>7.18232044198895E-2</v>
      </c>
      <c r="AG9" s="54">
        <f>INDEX(Dwelling_Data!$Y$6:$AA$32,MATCH(AG8,Dwelling_Data!$A$6:$A$32,0),MATCH($A$9,Dwelling_Data!$Y$5:$AA$5,0))</f>
        <v>6.5067248273355138E-2</v>
      </c>
      <c r="AH9" s="54">
        <f>INDEX(Dwelling_Data!$Y$6:$AA$32,MATCH(AH8,Dwelling_Data!$A$6:$A$32,0),MATCH($A$9,Dwelling_Data!$Y$5:$AA$5,0))</f>
        <v>7.4332909783989834E-2</v>
      </c>
      <c r="AI9" s="54">
        <f>INDEX(Dwelling_Data!$Y$6:$AA$32,MATCH(AI8,Dwelling_Data!$A$6:$A$32,0),MATCH($A$9,Dwelling_Data!$Y$5:$AA$5,0))</f>
        <v>8.3969465648854963E-2</v>
      </c>
      <c r="AJ9" s="54">
        <f>INDEX(Dwelling_Data!$Y$6:$AA$32,MATCH(AJ8,Dwelling_Data!$A$6:$A$32,0),MATCH($A$9,Dwelling_Data!$Y$5:$AA$5,0))</f>
        <v>6.4516129032258063E-2</v>
      </c>
      <c r="AK9" s="54">
        <f>INDEX(Dwelling_Data!$Y$6:$AA$32,MATCH(AK8,Dwelling_Data!$A$6:$A$32,0),MATCH($A$9,Dwelling_Data!$Y$5:$AA$5,0))</f>
        <v>2.5316455696202531E-2</v>
      </c>
      <c r="AL9" s="54">
        <f>INDEX(Dwelling_Data!$Y$6:$AA$32,MATCH(AL8,Dwelling_Data!$A$6:$A$32,0),MATCH($A$9,Dwelling_Data!$Y$5:$AA$5,0))</f>
        <v>3.5919540229885055E-2</v>
      </c>
      <c r="AM9" s="54">
        <f>INDEX(Dwelling_Data!$Y$6:$AA$32,MATCH(AM8,Dwelling_Data!$A$6:$A$32,0),MATCH($A$9,Dwelling_Data!$Y$5:$AA$5,0))</f>
        <v>6.3492063492063489E-2</v>
      </c>
      <c r="AN9" s="54">
        <f>INDEX(Dwelling_Data!$Y$6:$AA$32,MATCH(AN8,Dwelling_Data!$A$6:$A$32,0),MATCH($A$9,Dwelling_Data!$Y$5:$AA$5,0))</f>
        <v>7.0381231671554259E-2</v>
      </c>
      <c r="AO9" s="54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s="52" customFormat="1">
      <c r="A10" s="52" t="s">
        <v>6</v>
      </c>
      <c r="B10" s="51"/>
      <c r="C10" s="51" t="str">
        <f>"DH_1_"&amp;A9&amp;"_UC"</f>
        <v>DH_1_Det_UC</v>
      </c>
      <c r="D10" s="51"/>
      <c r="E10" s="51" t="s">
        <v>120</v>
      </c>
      <c r="F10" s="51"/>
      <c r="G10" s="51" t="str">
        <f t="shared" ref="G10:G12" si="0">"R-S*_"&amp;A10&amp;"*"</f>
        <v>R-S*_Det*</v>
      </c>
      <c r="H10" s="51" t="s">
        <v>122</v>
      </c>
      <c r="I10" s="51"/>
      <c r="J10" s="51">
        <v>2018</v>
      </c>
      <c r="K10" s="56" t="s">
        <v>118</v>
      </c>
      <c r="L10" s="51">
        <v>-1</v>
      </c>
      <c r="M10" s="51" t="str">
        <f>"Upper share of "&amp;A9&amp;" dwellings supplied by district heating in high density "</f>
        <v xml:space="preserve">Upper share of Det dwellings supplied by district heating in high density </v>
      </c>
      <c r="N10" s="53">
        <f>O10</f>
        <v>5.1434483577431585E-2</v>
      </c>
      <c r="O10" s="54">
        <f>INDEX(Dwelling_Data!$Y$6:$AA$32,MATCH(O8,Dwelling_Data!$A$6:$A$32,0),MATCH($A$9,Dwelling_Data!$Y$5:$AA$5,0))</f>
        <v>5.1434483577431585E-2</v>
      </c>
      <c r="P10" s="54">
        <f>INDEX(Dwelling_Data!$Y$6:$AA$32,MATCH(P8,Dwelling_Data!$A$6:$A$32,0),MATCH($A$9,Dwelling_Data!$Y$5:$AA$5,0))</f>
        <v>7.441860465116279E-2</v>
      </c>
      <c r="Q10" s="54">
        <f>INDEX(Dwelling_Data!$Y$6:$AA$32,MATCH(Q8,Dwelling_Data!$A$6:$A$32,0),MATCH($A$9,Dwelling_Data!$Y$5:$AA$5,0))</f>
        <v>3.793624583694831E-2</v>
      </c>
      <c r="R10" s="54">
        <f>INDEX(Dwelling_Data!$Y$6:$AA$32,MATCH(R8,Dwelling_Data!$A$6:$A$32,0),MATCH($A$9,Dwelling_Data!$Y$5:$AA$5,0))</f>
        <v>0.10083782166367444</v>
      </c>
      <c r="S10" s="54">
        <f>INDEX(Dwelling_Data!$Y$6:$AA$32,MATCH(S8,Dwelling_Data!$A$6:$A$32,0),MATCH($A$9,Dwelling_Data!$Y$5:$AA$5,0))</f>
        <v>8.0225988700564965E-2</v>
      </c>
      <c r="T10" s="54">
        <f>INDEX(Dwelling_Data!$Y$6:$AA$32,MATCH(T8,Dwelling_Data!$A$6:$A$32,0),MATCH($A$9,Dwelling_Data!$Y$5:$AA$5,0))</f>
        <v>0.1515527950310559</v>
      </c>
      <c r="U10" s="54">
        <f>INDEX(Dwelling_Data!$Y$6:$AA$32,MATCH(U8,Dwelling_Data!$A$6:$A$32,0),MATCH($A$9,Dwelling_Data!$Y$5:$AA$5,0))</f>
        <v>5.0458715596330278E-2</v>
      </c>
      <c r="V10" s="54">
        <f>INDEX(Dwelling_Data!$Y$6:$AA$32,MATCH(V8,Dwelling_Data!$A$6:$A$32,0),MATCH($A$9,Dwelling_Data!$Y$5:$AA$5,0))</f>
        <v>6.3639891346526964E-2</v>
      </c>
      <c r="W10" s="54">
        <f>INDEX(Dwelling_Data!$Y$6:$AA$32,MATCH(W8,Dwelling_Data!$A$6:$A$32,0),MATCH($A$9,Dwelling_Data!$Y$5:$AA$5,0))</f>
        <v>0.12007062978222484</v>
      </c>
      <c r="X10" s="54">
        <f>INDEX(Dwelling_Data!$Y$6:$AA$32,MATCH(X8,Dwelling_Data!$A$6:$A$32,0),MATCH($A$9,Dwelling_Data!$Y$5:$AA$5,0))</f>
        <v>3.9525691699604744E-2</v>
      </c>
      <c r="Y10" s="54">
        <f>INDEX(Dwelling_Data!$Y$6:$AA$32,MATCH(Y8,Dwelling_Data!$A$6:$A$32,0),MATCH($A$9,Dwelling_Data!$Y$5:$AA$5,0))</f>
        <v>3.949044585987261E-2</v>
      </c>
      <c r="Z10" s="54">
        <f>INDEX(Dwelling_Data!$Y$6:$AA$32,MATCH(Z8,Dwelling_Data!$A$6:$A$32,0),MATCH($A$9,Dwelling_Data!$Y$5:$AA$5,0))</f>
        <v>9.9173553719008267E-2</v>
      </c>
      <c r="AA10" s="54">
        <f>INDEX(Dwelling_Data!$Y$6:$AA$32,MATCH(AA8,Dwelling_Data!$A$6:$A$32,0),MATCH($A$9,Dwelling_Data!$Y$5:$AA$5,0))</f>
        <v>9.9038118988243676E-2</v>
      </c>
      <c r="AB10" s="54">
        <f>INDEX(Dwelling_Data!$Y$6:$AA$32,MATCH(AB8,Dwelling_Data!$A$6:$A$32,0),MATCH($A$9,Dwelling_Data!$Y$5:$AA$5,0))</f>
        <v>7.7872744539411204E-2</v>
      </c>
      <c r="AC10" s="54">
        <f>INDEX(Dwelling_Data!$Y$6:$AA$32,MATCH(AC8,Dwelling_Data!$A$6:$A$32,0),MATCH($A$9,Dwelling_Data!$Y$5:$AA$5,0))</f>
        <v>6.241914618369987E-2</v>
      </c>
      <c r="AD10" s="54">
        <f>INDEX(Dwelling_Data!$Y$6:$AA$32,MATCH(AD8,Dwelling_Data!$A$6:$A$32,0),MATCH($A$9,Dwelling_Data!$Y$5:$AA$5,0))</f>
        <v>8.4169884169884177E-2</v>
      </c>
      <c r="AE10" s="54">
        <f>INDEX(Dwelling_Data!$Y$6:$AA$32,MATCH(AE8,Dwelling_Data!$A$6:$A$32,0),MATCH($A$9,Dwelling_Data!$Y$5:$AA$5,0))</f>
        <v>4.0532365396249243E-2</v>
      </c>
      <c r="AF10" s="54">
        <f>INDEX(Dwelling_Data!$Y$6:$AA$32,MATCH(AF8,Dwelling_Data!$A$6:$A$32,0),MATCH($A$9,Dwelling_Data!$Y$5:$AA$5,0))</f>
        <v>7.18232044198895E-2</v>
      </c>
      <c r="AG10" s="54">
        <f>INDEX(Dwelling_Data!$Y$6:$AA$32,MATCH(AG8,Dwelling_Data!$A$6:$A$32,0),MATCH($A$9,Dwelling_Data!$Y$5:$AA$5,0))</f>
        <v>6.5067248273355138E-2</v>
      </c>
      <c r="AH10" s="54">
        <f>INDEX(Dwelling_Data!$Y$6:$AA$32,MATCH(AH8,Dwelling_Data!$A$6:$A$32,0),MATCH($A$9,Dwelling_Data!$Y$5:$AA$5,0))</f>
        <v>7.4332909783989834E-2</v>
      </c>
      <c r="AI10" s="54">
        <f>INDEX(Dwelling_Data!$Y$6:$AA$32,MATCH(AI8,Dwelling_Data!$A$6:$A$32,0),MATCH($A$9,Dwelling_Data!$Y$5:$AA$5,0))</f>
        <v>8.3969465648854963E-2</v>
      </c>
      <c r="AJ10" s="54">
        <f>INDEX(Dwelling_Data!$Y$6:$AA$32,MATCH(AJ8,Dwelling_Data!$A$6:$A$32,0),MATCH($A$9,Dwelling_Data!$Y$5:$AA$5,0))</f>
        <v>6.4516129032258063E-2</v>
      </c>
      <c r="AK10" s="54">
        <f>INDEX(Dwelling_Data!$Y$6:$AA$32,MATCH(AK8,Dwelling_Data!$A$6:$A$32,0),MATCH($A$9,Dwelling_Data!$Y$5:$AA$5,0))</f>
        <v>2.5316455696202531E-2</v>
      </c>
      <c r="AL10" s="54">
        <f>INDEX(Dwelling_Data!$Y$6:$AA$32,MATCH(AL8,Dwelling_Data!$A$6:$A$32,0),MATCH($A$9,Dwelling_Data!$Y$5:$AA$5,0))</f>
        <v>3.5919540229885055E-2</v>
      </c>
      <c r="AM10" s="54">
        <f>INDEX(Dwelling_Data!$Y$6:$AA$32,MATCH(AM8,Dwelling_Data!$A$6:$A$32,0),MATCH($A$9,Dwelling_Data!$Y$5:$AA$5,0))</f>
        <v>6.3492063492063489E-2</v>
      </c>
      <c r="AN10" s="54">
        <f>INDEX(Dwelling_Data!$Y$6:$AA$32,MATCH(AN8,Dwelling_Data!$A$6:$A$32,0),MATCH($A$9,Dwelling_Data!$Y$5:$AA$5,0))</f>
        <v>7.0381231671554259E-2</v>
      </c>
      <c r="AO10" s="54">
        <f>INDEX(Dwelling_Data!$Y$6:$AA$32,MATCH(AO8,Dwelling_Data!$A$6:$A$32,0),MATCH($A$9,Dwelling_Data!$Y$5:$AA$5,0))</f>
        <v>6.5934065934065936E-2</v>
      </c>
      <c r="AP10" s="52">
        <v>0</v>
      </c>
      <c r="AQ10" s="52">
        <v>5</v>
      </c>
    </row>
    <row r="11" spans="1:43">
      <c r="A11" s="1" t="s">
        <v>6</v>
      </c>
      <c r="B11" s="4"/>
      <c r="C11" s="4" t="str">
        <f>"DH_2_"&amp;A11&amp;"_UC"</f>
        <v>DH_2_Det_UC</v>
      </c>
      <c r="D11" s="4"/>
      <c r="E11" s="51" t="s">
        <v>113</v>
      </c>
      <c r="F11" s="51"/>
      <c r="G11" s="51" t="str">
        <f t="shared" si="0"/>
        <v>R-S*_Det*</v>
      </c>
      <c r="H11" s="51" t="s">
        <v>122</v>
      </c>
      <c r="I11" s="51"/>
      <c r="J11" s="51">
        <v>2018</v>
      </c>
      <c r="K11" s="56" t="s">
        <v>118</v>
      </c>
      <c r="L11" s="4">
        <v>-1</v>
      </c>
      <c r="M11" s="4" t="str">
        <f>"Upper share of "&amp;A11&amp;" dwellings supplied by district heating in medium density "</f>
        <v xml:space="preserve">Upper share of Det dwellings supplied by district heating in medium density </v>
      </c>
      <c r="N11" s="53">
        <f>O11</f>
        <v>0.16871353887503593</v>
      </c>
      <c r="O11" s="50">
        <f>INDEX(Dwelling_Data!$P$6:$R$32,MATCH(O8,Dwelling_Data!$A$6:$A$32,0),MATCH($A$11,Dwelling_Data!$P$5:$R$5,0))</f>
        <v>0.16871353887503593</v>
      </c>
      <c r="P11" s="50">
        <f>INDEX(Dwelling_Data!$P$6:$R$32,MATCH(P8,Dwelling_Data!$A$6:$A$32,0),MATCH($A$11,Dwelling_Data!$P$5:$R$5,0))</f>
        <v>0.14050056882821388</v>
      </c>
      <c r="Q11" s="50">
        <f>INDEX(Dwelling_Data!$P$6:$R$32,MATCH(Q8,Dwelling_Data!$A$6:$A$32,0),MATCH($A$11,Dwelling_Data!$P$5:$R$5,0))</f>
        <v>0.12740963855421686</v>
      </c>
      <c r="R11" s="50">
        <f>INDEX(Dwelling_Data!$P$6:$R$32,MATCH(R8,Dwelling_Data!$A$6:$A$32,0),MATCH($A$11,Dwelling_Data!$P$5:$R$5,0))</f>
        <v>0.2127433090024331</v>
      </c>
      <c r="S11" s="50">
        <f>INDEX(Dwelling_Data!$P$6:$R$32,MATCH(S8,Dwelling_Data!$A$6:$A$32,0),MATCH($A$11,Dwelling_Data!$P$5:$R$5,0))</f>
        <v>0.17231638418079095</v>
      </c>
      <c r="T11" s="50">
        <f>INDEX(Dwelling_Data!$P$6:$R$32,MATCH(T8,Dwelling_Data!$A$6:$A$32,0),MATCH($A$11,Dwelling_Data!$P$5:$R$5,0))</f>
        <v>0.25650178480367158</v>
      </c>
      <c r="U11" s="50">
        <f>INDEX(Dwelling_Data!$P$6:$R$32,MATCH(U8,Dwelling_Data!$A$6:$A$32,0),MATCH($A$11,Dwelling_Data!$P$5:$R$5,0))</f>
        <v>0.17156286721504113</v>
      </c>
      <c r="V11" s="50">
        <f>INDEX(Dwelling_Data!$P$6:$R$32,MATCH(V8,Dwelling_Data!$A$6:$A$32,0),MATCH($A$11,Dwelling_Data!$P$5:$R$5,0))</f>
        <v>0.16129720503520376</v>
      </c>
      <c r="W11" s="50">
        <f>INDEX(Dwelling_Data!$P$6:$R$32,MATCH(W8,Dwelling_Data!$A$6:$A$32,0),MATCH($A$11,Dwelling_Data!$P$5:$R$5,0))</f>
        <v>0.2263686304224285</v>
      </c>
      <c r="X11" s="50">
        <f>INDEX(Dwelling_Data!$P$6:$R$32,MATCH(X8,Dwelling_Data!$A$6:$A$32,0),MATCH($A$11,Dwelling_Data!$P$5:$R$5,0))</f>
        <v>0.17887432536622977</v>
      </c>
      <c r="Y11" s="50">
        <f>INDEX(Dwelling_Data!$P$6:$R$32,MATCH(Y8,Dwelling_Data!$A$6:$A$32,0),MATCH($A$11,Dwelling_Data!$P$5:$R$5,0))</f>
        <v>0.15068493150684931</v>
      </c>
      <c r="Z11" s="50">
        <f>INDEX(Dwelling_Data!$P$6:$R$32,MATCH(Z8,Dwelling_Data!$A$6:$A$32,0),MATCH($A$11,Dwelling_Data!$P$5:$R$5,0))</f>
        <v>0.19209993247805537</v>
      </c>
      <c r="AA11" s="50">
        <f>INDEX(Dwelling_Data!$P$6:$R$32,MATCH(AA8,Dwelling_Data!$A$6:$A$32,0),MATCH($A$11,Dwelling_Data!$P$5:$R$5,0))</f>
        <v>0.26583882412569693</v>
      </c>
      <c r="AB11" s="50">
        <f>INDEX(Dwelling_Data!$P$6:$R$32,MATCH(AB8,Dwelling_Data!$A$6:$A$32,0),MATCH($A$11,Dwelling_Data!$P$5:$R$5,0))</f>
        <v>0.2246203037569944</v>
      </c>
      <c r="AC11" s="50">
        <f>INDEX(Dwelling_Data!$P$6:$R$32,MATCH(AC8,Dwelling_Data!$A$6:$A$32,0),MATCH($A$11,Dwelling_Data!$P$5:$R$5,0))</f>
        <v>0.19334294640711366</v>
      </c>
      <c r="AD11" s="50">
        <f>INDEX(Dwelling_Data!$P$6:$R$32,MATCH(AD8,Dwelling_Data!$A$6:$A$32,0),MATCH($A$11,Dwelling_Data!$P$5:$R$5,0))</f>
        <v>0.18867924528301888</v>
      </c>
      <c r="AE11" s="50">
        <f>INDEX(Dwelling_Data!$P$6:$R$32,MATCH(AE8,Dwelling_Data!$A$6:$A$32,0),MATCH($A$11,Dwelling_Data!$P$5:$R$5,0))</f>
        <v>0.14687859057832248</v>
      </c>
      <c r="AF11" s="50">
        <f>INDEX(Dwelling_Data!$P$6:$R$32,MATCH(AF8,Dwelling_Data!$A$6:$A$32,0),MATCH($A$11,Dwelling_Data!$P$5:$R$5,0))</f>
        <v>0.14393482196741098</v>
      </c>
      <c r="AG11" s="50">
        <f>INDEX(Dwelling_Data!$P$6:$R$32,MATCH(AG8,Dwelling_Data!$A$6:$A$32,0),MATCH($A$11,Dwelling_Data!$P$5:$R$5,0))</f>
        <v>0.19353940406571984</v>
      </c>
      <c r="AH11" s="50">
        <f>INDEX(Dwelling_Data!$P$6:$R$32,MATCH(AH8,Dwelling_Data!$A$6:$A$32,0),MATCH($A$11,Dwelling_Data!$P$5:$R$5,0))</f>
        <v>0.21782023175696838</v>
      </c>
      <c r="AI11" s="50">
        <f>INDEX(Dwelling_Data!$P$6:$R$32,MATCH(AI8,Dwelling_Data!$A$6:$A$32,0),MATCH($A$11,Dwelling_Data!$P$5:$R$5,0))</f>
        <v>0.30039525691699603</v>
      </c>
      <c r="AJ11" s="50">
        <f>INDEX(Dwelling_Data!$P$6:$R$32,MATCH(AJ8,Dwelling_Data!$A$6:$A$32,0),MATCH($A$11,Dwelling_Data!$P$5:$R$5,0))</f>
        <v>0.184304932735426</v>
      </c>
      <c r="AK11" s="50">
        <f>INDEX(Dwelling_Data!$P$6:$R$32,MATCH(AK8,Dwelling_Data!$A$6:$A$32,0),MATCH($A$11,Dwelling_Data!$P$5:$R$5,0))</f>
        <v>0.1189083820662768</v>
      </c>
      <c r="AL11" s="50">
        <f>INDEX(Dwelling_Data!$P$6:$R$32,MATCH(AL8,Dwelling_Data!$A$6:$A$32,0),MATCH($A$11,Dwelling_Data!$P$5:$R$5,0))</f>
        <v>0.15242494226327943</v>
      </c>
      <c r="AM11" s="50">
        <f>INDEX(Dwelling_Data!$P$6:$R$32,MATCH(AM8,Dwelling_Data!$A$6:$A$32,0),MATCH($A$11,Dwelling_Data!$P$5:$R$5,0))</f>
        <v>0.12763819095477386</v>
      </c>
      <c r="AN11" s="50">
        <f>INDEX(Dwelling_Data!$P$6:$R$32,MATCH(AN8,Dwelling_Data!$A$6:$A$32,0),MATCH($A$11,Dwelling_Data!$P$5:$R$5,0))</f>
        <v>0.20583468395461912</v>
      </c>
      <c r="AO11" s="50">
        <f>INDEX(Dwelling_Data!$P$6:$R$32,MATCH(AO8,Dwelling_Data!$A$6:$A$32,0),MATCH($A$11,Dwelling_Data!$P$5:$R$5,0))</f>
        <v>7.0257611241217793E-2</v>
      </c>
      <c r="AP11" s="1">
        <v>0</v>
      </c>
      <c r="AQ11" s="1">
        <v>5</v>
      </c>
    </row>
    <row r="12" spans="1:43">
      <c r="A12" s="1" t="s">
        <v>6</v>
      </c>
      <c r="B12" s="4"/>
      <c r="C12" s="4" t="str">
        <f>"DH_3_"&amp;A12&amp;"_UC"</f>
        <v>DH_3_Det_UC</v>
      </c>
      <c r="D12" s="4"/>
      <c r="E12" s="51" t="s">
        <v>114</v>
      </c>
      <c r="F12" s="51"/>
      <c r="G12" s="51" t="str">
        <f t="shared" si="0"/>
        <v>R-S*_Det*</v>
      </c>
      <c r="H12" s="51" t="s">
        <v>122</v>
      </c>
      <c r="I12" s="51"/>
      <c r="J12" s="51">
        <v>2018</v>
      </c>
      <c r="K12" s="56" t="s">
        <v>118</v>
      </c>
      <c r="L12" s="4">
        <v>-1</v>
      </c>
      <c r="M12" s="4" t="str">
        <f>"Upper share of "&amp;A12&amp;" dwellings supplied by district heating in low density "</f>
        <v xml:space="preserve">Upper share of Det dwellings supplied by district heating in low density </v>
      </c>
      <c r="N12" s="53">
        <f>O12</f>
        <v>0.32876892584277057</v>
      </c>
      <c r="O12" s="50">
        <f>INDEX(Dwelling_Data!$G$6:$I$32,MATCH(O8,Dwelling_Data!$A$6:$A$32,0),MATCH($A$12,Dwelling_Data!$G$5:$I$5,0))</f>
        <v>0.32876892584277057</v>
      </c>
      <c r="P12" s="50">
        <f>INDEX(Dwelling_Data!$G$6:$I$32,MATCH(P8,Dwelling_Data!$A$6:$A$32,0),MATCH($A$12,Dwelling_Data!$G$5:$I$5,0))</f>
        <v>0.36983944954128439</v>
      </c>
      <c r="Q12" s="50">
        <f>INDEX(Dwelling_Data!$G$6:$I$32,MATCH(Q8,Dwelling_Data!$A$6:$A$32,0),MATCH($A$12,Dwelling_Data!$G$5:$I$5,0))</f>
        <v>0.19108471322294215</v>
      </c>
      <c r="R12" s="50">
        <f>INDEX(Dwelling_Data!$G$6:$I$32,MATCH(R8,Dwelling_Data!$A$6:$A$32,0),MATCH($A$12,Dwelling_Data!$G$5:$I$5,0))</f>
        <v>0.30185089084933403</v>
      </c>
      <c r="S12" s="50">
        <f>INDEX(Dwelling_Data!$G$6:$I$32,MATCH(S8,Dwelling_Data!$A$6:$A$32,0),MATCH($A$12,Dwelling_Data!$G$5:$I$5,0))</f>
        <v>0.31262211801484957</v>
      </c>
      <c r="T12" s="50">
        <f>INDEX(Dwelling_Data!$G$6:$I$32,MATCH(T8,Dwelling_Data!$A$6:$A$32,0),MATCH($A$12,Dwelling_Data!$G$5:$I$5,0))</f>
        <v>0.30314097881665447</v>
      </c>
      <c r="U12" s="50">
        <f>INDEX(Dwelling_Data!$G$6:$I$32,MATCH(U8,Dwelling_Data!$A$6:$A$32,0),MATCH($A$12,Dwelling_Data!$G$5:$I$5,0))</f>
        <v>0.36356589147286822</v>
      </c>
      <c r="V12" s="50">
        <f>INDEX(Dwelling_Data!$G$6:$I$32,MATCH(V8,Dwelling_Data!$A$6:$A$32,0),MATCH($A$12,Dwelling_Data!$G$5:$I$5,0))</f>
        <v>0.34463702587289624</v>
      </c>
      <c r="W12" s="50">
        <f>INDEX(Dwelling_Data!$G$6:$I$32,MATCH(W8,Dwelling_Data!$A$6:$A$32,0),MATCH($A$12,Dwelling_Data!$G$5:$I$5,0))</f>
        <v>0.32330598602248556</v>
      </c>
      <c r="X12" s="50">
        <f>INDEX(Dwelling_Data!$G$6:$I$32,MATCH(X8,Dwelling_Data!$A$6:$A$32,0),MATCH($A$12,Dwelling_Data!$G$5:$I$5,0))</f>
        <v>0.26618705035971224</v>
      </c>
      <c r="Y12" s="50">
        <f>INDEX(Dwelling_Data!$G$6:$I$32,MATCH(Y8,Dwelling_Data!$A$6:$A$32,0),MATCH($A$12,Dwelling_Data!$G$5:$I$5,0))</f>
        <v>0.24331870761866772</v>
      </c>
      <c r="Z12" s="50">
        <f>INDEX(Dwelling_Data!$G$6:$I$32,MATCH(Z8,Dwelling_Data!$A$6:$A$32,0),MATCH($A$12,Dwelling_Data!$G$5:$I$5,0))</f>
        <v>0.4841688654353562</v>
      </c>
      <c r="AA12" s="50">
        <f>INDEX(Dwelling_Data!$G$6:$I$32,MATCH(AA8,Dwelling_Data!$A$6:$A$32,0),MATCH($A$12,Dwelling_Data!$G$5:$I$5,0))</f>
        <v>0.38530960140386061</v>
      </c>
      <c r="AB12" s="50">
        <f>INDEX(Dwelling_Data!$G$6:$I$32,MATCH(AB8,Dwelling_Data!$A$6:$A$32,0),MATCH($A$12,Dwelling_Data!$G$5:$I$5,0))</f>
        <v>0.31287219422812645</v>
      </c>
      <c r="AC12" s="50">
        <f>INDEX(Dwelling_Data!$G$6:$I$32,MATCH(AC8,Dwelling_Data!$A$6:$A$32,0),MATCH($A$12,Dwelling_Data!$G$5:$I$5,0))</f>
        <v>0.36640630497501936</v>
      </c>
      <c r="AD12" s="50">
        <f>INDEX(Dwelling_Data!$G$6:$I$32,MATCH(AD8,Dwelling_Data!$A$6:$A$32,0),MATCH($A$12,Dwelling_Data!$G$5:$I$5,0))</f>
        <v>0.44163312248418629</v>
      </c>
      <c r="AE12" s="50">
        <f>INDEX(Dwelling_Data!$G$6:$I$32,MATCH(AE8,Dwelling_Data!$A$6:$A$32,0),MATCH($A$12,Dwelling_Data!$G$5:$I$5,0))</f>
        <v>0.25227362593910635</v>
      </c>
      <c r="AF12" s="50">
        <f>INDEX(Dwelling_Data!$G$6:$I$32,MATCH(AF8,Dwelling_Data!$A$6:$A$32,0),MATCH($A$12,Dwelling_Data!$G$5:$I$5,0))</f>
        <v>0.28832271762208067</v>
      </c>
      <c r="AG12" s="50">
        <f>INDEX(Dwelling_Data!$G$6:$I$32,MATCH(AG8,Dwelling_Data!$A$6:$A$32,0),MATCH($A$12,Dwelling_Data!$G$5:$I$5,0))</f>
        <v>0.3616833431430253</v>
      </c>
      <c r="AH12" s="50">
        <f>INDEX(Dwelling_Data!$G$6:$I$32,MATCH(AH8,Dwelling_Data!$A$6:$A$32,0),MATCH($A$12,Dwelling_Data!$G$5:$I$5,0))</f>
        <v>0.40211970074812969</v>
      </c>
      <c r="AI12" s="50">
        <f>INDEX(Dwelling_Data!$G$6:$I$32,MATCH(AI8,Dwelling_Data!$A$6:$A$32,0),MATCH($A$12,Dwelling_Data!$G$5:$I$5,0))</f>
        <v>0.37364043506078054</v>
      </c>
      <c r="AJ12" s="50">
        <f>INDEX(Dwelling_Data!$G$6:$I$32,MATCH(AJ8,Dwelling_Data!$A$6:$A$32,0),MATCH($A$12,Dwelling_Data!$G$5:$I$5,0))</f>
        <v>0.36950286806883365</v>
      </c>
      <c r="AK12" s="50">
        <f>INDEX(Dwelling_Data!$G$6:$I$32,MATCH(AK8,Dwelling_Data!$A$6:$A$32,0),MATCH($A$12,Dwelling_Data!$G$5:$I$5,0))</f>
        <v>0.35307621671258033</v>
      </c>
      <c r="AL12" s="50">
        <f>INDEX(Dwelling_Data!$G$6:$I$32,MATCH(AL8,Dwelling_Data!$A$6:$A$32,0),MATCH($A$12,Dwelling_Data!$G$5:$I$5,0))</f>
        <v>0.32592592592592595</v>
      </c>
      <c r="AM12" s="50">
        <f>INDEX(Dwelling_Data!$G$6:$I$32,MATCH(AM8,Dwelling_Data!$A$6:$A$32,0),MATCH($A$12,Dwelling_Data!$G$5:$I$5,0))</f>
        <v>0.32150101419878296</v>
      </c>
      <c r="AN12" s="50">
        <f>INDEX(Dwelling_Data!$G$6:$I$32,MATCH(AN8,Dwelling_Data!$A$6:$A$32,0),MATCH($A$12,Dwelling_Data!$G$5:$I$5,0))</f>
        <v>0.41375941948088196</v>
      </c>
      <c r="AO12" s="50">
        <f>INDEX(Dwelling_Data!$G$6:$I$32,MATCH(AO8,Dwelling_Data!$A$6:$A$32,0),MATCH($A$12,Dwelling_Data!$G$5:$I$5,0))</f>
        <v>0.22955010224948874</v>
      </c>
      <c r="AP12" s="1">
        <v>0</v>
      </c>
      <c r="AQ12" s="1">
        <v>5</v>
      </c>
    </row>
    <row r="13" spans="1:43" s="52" customFormat="1">
      <c r="B13" s="51"/>
      <c r="C13" s="51"/>
      <c r="D13" s="51"/>
      <c r="E13" s="51"/>
      <c r="F13" s="51"/>
      <c r="G13" s="51"/>
      <c r="H13" s="51"/>
      <c r="I13" s="51"/>
      <c r="J13" s="51"/>
      <c r="M13" s="51"/>
      <c r="N13" s="53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</row>
    <row r="14" spans="1:43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</row>
    <row r="15" spans="1:43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  <row r="16" spans="1:43">
      <c r="A16" s="1" t="s">
        <v>4</v>
      </c>
      <c r="B16" s="4"/>
      <c r="C16" s="4"/>
      <c r="D16" s="4"/>
      <c r="E16" s="4"/>
      <c r="F16" s="4"/>
      <c r="G16" s="4"/>
      <c r="H16" s="51"/>
      <c r="I16" s="4"/>
      <c r="J16" s="51"/>
      <c r="K16" s="4"/>
      <c r="L16" s="4"/>
      <c r="M16" s="4"/>
      <c r="N16" s="4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483C-6762-423F-A1E7-0601E0170993}">
  <sheetPr>
    <tabColor theme="9" tint="0.39997558519241921"/>
  </sheetPr>
  <dimension ref="A1:O13"/>
  <sheetViews>
    <sheetView tabSelected="1" zoomScaleNormal="100" workbookViewId="0">
      <selection activeCell="H5" sqref="H5"/>
    </sheetView>
  </sheetViews>
  <sheetFormatPr defaultRowHeight="12.75"/>
  <cols>
    <col min="1" max="1" width="13.140625" style="52" customWidth="1"/>
    <col min="2" max="2" width="10.140625" style="52" customWidth="1"/>
    <col min="3" max="3" width="14.85546875" style="52" customWidth="1"/>
    <col min="4" max="4" width="10.85546875" style="52" customWidth="1"/>
    <col min="5" max="5" width="26.7109375" style="52" customWidth="1"/>
    <col min="6" max="6" width="8.7109375" style="52" customWidth="1"/>
    <col min="7" max="7" width="15.7109375" style="52" customWidth="1"/>
    <col min="8" max="8" width="8.7109375" style="52" customWidth="1"/>
    <col min="9" max="10" width="12.7109375" style="52" customWidth="1"/>
    <col min="11" max="11" width="8.7109375" style="52" customWidth="1"/>
    <col min="12" max="12" width="8.7109375" style="51" customWidth="1"/>
    <col min="13" max="13" width="62.85546875" style="52" customWidth="1"/>
    <col min="14" max="14" width="8.7109375" style="52" customWidth="1"/>
    <col min="15" max="16384" width="9.140625" style="52"/>
  </cols>
  <sheetData>
    <row r="1" spans="1:15" ht="21">
      <c r="A1" s="3" t="s">
        <v>85</v>
      </c>
    </row>
    <row r="4" spans="1:15">
      <c r="A4" s="51" t="s">
        <v>105</v>
      </c>
      <c r="B4" s="51"/>
      <c r="C4" s="51"/>
      <c r="D4" s="51"/>
      <c r="E4" s="51"/>
      <c r="G4" s="51"/>
      <c r="H4" s="51"/>
      <c r="I4" s="51"/>
      <c r="M4" s="51"/>
      <c r="N4" s="51"/>
    </row>
    <row r="5" spans="1:15" ht="15">
      <c r="A5" s="51"/>
      <c r="B5" s="51"/>
      <c r="C5" s="43" t="s">
        <v>128</v>
      </c>
      <c r="D5" s="51"/>
      <c r="E5" s="51"/>
      <c r="G5" s="51"/>
      <c r="H5" s="51"/>
      <c r="I5" s="51"/>
      <c r="M5" s="51"/>
      <c r="N5" s="51"/>
    </row>
    <row r="6" spans="1:15" ht="15">
      <c r="A6" s="51"/>
      <c r="B6" s="51"/>
      <c r="C6" s="43" t="s">
        <v>0</v>
      </c>
      <c r="D6" s="51"/>
      <c r="E6" s="51"/>
      <c r="F6" s="51"/>
      <c r="G6" s="51"/>
      <c r="H6" s="51"/>
      <c r="I6" s="51"/>
      <c r="K6" s="51"/>
      <c r="M6" s="51"/>
      <c r="N6" s="51"/>
    </row>
    <row r="7" spans="1:15" ht="15">
      <c r="B7" s="51"/>
      <c r="C7" s="51"/>
      <c r="D7" s="51"/>
      <c r="E7" s="51"/>
      <c r="F7" s="51"/>
      <c r="G7" s="51"/>
      <c r="H7" s="51"/>
      <c r="I7" s="51"/>
      <c r="J7" s="51"/>
      <c r="K7" s="68" t="s">
        <v>126</v>
      </c>
      <c r="M7" s="51"/>
      <c r="N7" s="51"/>
    </row>
    <row r="8" spans="1:15" ht="13.5" thickBot="1">
      <c r="A8" s="2" t="s">
        <v>7</v>
      </c>
      <c r="B8" s="51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117</v>
      </c>
      <c r="J8" s="46" t="s">
        <v>115</v>
      </c>
      <c r="K8" s="46" t="s">
        <v>2</v>
      </c>
      <c r="L8" s="46" t="s">
        <v>112</v>
      </c>
      <c r="M8" s="44" t="s">
        <v>3</v>
      </c>
      <c r="N8" s="44" t="s">
        <v>125</v>
      </c>
      <c r="O8" s="44" t="s">
        <v>124</v>
      </c>
    </row>
    <row r="9" spans="1:15">
      <c r="A9" s="52" t="s">
        <v>6</v>
      </c>
      <c r="B9" s="51"/>
      <c r="C9" s="66" t="s">
        <v>129</v>
      </c>
      <c r="D9" s="66"/>
      <c r="E9" s="66" t="s">
        <v>130</v>
      </c>
      <c r="F9" s="66"/>
      <c r="G9" s="51" t="s">
        <v>131</v>
      </c>
      <c r="H9" s="51"/>
      <c r="I9" s="66"/>
      <c r="J9" s="66">
        <v>2018</v>
      </c>
      <c r="K9" s="67" t="s">
        <v>127</v>
      </c>
      <c r="L9" s="66">
        <v>1</v>
      </c>
      <c r="M9" s="66" t="str">
        <f>"Upper share of "&amp;A9&amp;" dwellings supplied by district heating in Cities "</f>
        <v xml:space="preserve">Upper share of Det dwellings supplied by district heating in Cities </v>
      </c>
      <c r="N9" s="65">
        <v>0.6</v>
      </c>
      <c r="O9" s="52">
        <v>5</v>
      </c>
    </row>
    <row r="10" spans="1:15">
      <c r="B10" s="51"/>
      <c r="C10" s="51"/>
      <c r="D10" s="51"/>
      <c r="E10" s="51"/>
      <c r="F10" s="51"/>
      <c r="G10" s="51"/>
      <c r="H10" s="51"/>
      <c r="I10" s="51"/>
      <c r="J10" s="51"/>
      <c r="L10" s="52"/>
      <c r="M10" s="51"/>
      <c r="N10" s="53"/>
    </row>
    <row r="11" spans="1:15">
      <c r="A11" s="52" t="s">
        <v>4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M11" s="51"/>
      <c r="N11" s="49"/>
    </row>
    <row r="12" spans="1:15">
      <c r="A12" s="52" t="s">
        <v>4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M12" s="51"/>
      <c r="N12" s="51"/>
    </row>
    <row r="13" spans="1:15">
      <c r="A13" s="52" t="s">
        <v>4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M13" s="51"/>
      <c r="N13" s="5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/>
  <cols>
    <col min="9" max="9" width="9.140625" style="4"/>
    <col min="18" max="18" width="9.140625" style="4"/>
  </cols>
  <sheetData>
    <row r="1" spans="1:29">
      <c r="A1" t="s">
        <v>86</v>
      </c>
      <c r="U1" s="55"/>
      <c r="V1" s="55"/>
      <c r="W1" s="55"/>
    </row>
    <row r="2" spans="1:29">
      <c r="V2" s="51"/>
      <c r="W2" s="51"/>
    </row>
    <row r="4" spans="1:29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/>
  <cols>
    <col min="1" max="16384" width="9.140625" style="4"/>
  </cols>
  <sheetData>
    <row r="1" spans="1:14">
      <c r="A1" s="4" t="s">
        <v>86</v>
      </c>
    </row>
    <row r="3" spans="1:14" ht="13.5" thickBot="1"/>
    <row r="4" spans="1:14" ht="13.5" thickBot="1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/>
    <row r="35" spans="2:14" ht="13.5" thickBot="1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/>
    <row r="66" spans="2:14" ht="13.5" thickBot="1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UC_DH_dwelling</vt:lpstr>
      <vt:lpstr>UC_DH_Flows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2022-07-12T09:54:26Z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354771912097930</vt:r8>
  </property>
</Properties>
</file>