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5B89F1B-143D-45DF-90E9-41245EBBB777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8" l="1"/>
  <c r="B6" i="8" l="1"/>
  <c r="B16" i="8" l="1"/>
  <c r="B2" i="8"/>
  <c r="B9" i="8" l="1"/>
  <c r="B13" i="8"/>
  <c r="H39" i="8" l="1"/>
  <c r="H38" i="8"/>
  <c r="G37" i="8"/>
  <c r="F37" i="8"/>
  <c r="B19" i="8" l="1"/>
  <c r="J19" i="8" l="1"/>
  <c r="L19" i="8"/>
  <c r="N19" i="8"/>
  <c r="J13" i="8" l="1"/>
  <c r="N13" i="8" l="1"/>
  <c r="N16" i="8" l="1"/>
  <c r="J9" i="8" l="1"/>
  <c r="B11" i="8" l="1"/>
  <c r="B14" i="8"/>
  <c r="B9" i="5" l="1"/>
  <c r="H29" i="5" l="1"/>
  <c r="J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J7" i="8" l="1"/>
  <c r="J17" i="8" l="1"/>
  <c r="L18" i="8" l="1"/>
  <c r="L17" i="8"/>
  <c r="N18" i="8"/>
  <c r="N17" i="8"/>
  <c r="B18" i="8"/>
  <c r="G16" i="7" l="1"/>
  <c r="F16" i="7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<sst xmlns="http://schemas.openxmlformats.org/spreadsheetml/2006/main" count="528" uniqueCount="236">
  <si>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</si>
  <si>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</si>
  <si>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</si>
  <si>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</si>
  <si>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</si>
  <si>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</si>
  <si>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</si>
  <si>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</si>
  <si>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</si>
  <si>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</si>
  <si>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</si>
  <si>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</si>
  <si>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</si>
  <si>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</si>
  <si>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</si>
  <si>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</si>
  <si>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</si>
  <si>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</si>
  <si>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</si>
  <si>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</si>
  <si>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</si>
  <si>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</si>
  <si>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</si>
  <si>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</si>
  <si>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</si>
  <si>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</si>
  <si>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</si>
  <si>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</si>
  <si>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</si>
  <si>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</si>
  <si>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</si>
  <si>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</si>
  <si>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</si>
  <si>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</si>
  <si>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</si>
  <si>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</si>
  <si>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</si>
  <si>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</si>
  <si>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</si>
  <si>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</si>
  <si>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</si>
  <si>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</si>
  <si>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</si>
  <si>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</si>
  <si>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</si>
  <si>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</si>
  <si>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</si>
  <si>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</si>
  <si>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</si>
  <si>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</si>
  <si>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</si>
  <si>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</si>
  <si>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</si>
  <si>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</si>
  <si>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</si>
  <si>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</si>
  <si>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</si>
  <si>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</si>
  <si>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</si>
  <si>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</si>
  <si>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</si>
  <si>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</si>
  <si>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</si>
  <si>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</si>
  <si>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</si>
  <si>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</si>
  <si>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</si>
  <si>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</si>
  <si>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</si>
  <si>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</si>
  <si>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</si>
  <si>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</si>
  <si>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</si>
  <si>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</si>
  <si>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</si>
  <si>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</si>
  <si>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</si>
  <si>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</si>
  <si>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</si>
  <si>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</si>
  <si>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</si>
  <si>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</si>
  <si>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</si>
  <si>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</si>
  <si>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</si>
  <si>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</si>
  <si>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</si>
  <si>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</si>
  <si>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</si>
  <si>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</si>
  <si>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</si>
  <si>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</si>
  <si>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</si>
  <si>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</si>
  <si>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</si>
  <si>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</si>
  <si>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</si>
  <si>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</si>
  <si>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</si>
  <si>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</si>
  <si>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</si>
  <si>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</si>
  <si>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</si>
  <si>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</si>
  <si>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</si>
  <si>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</si>
  <si>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</si>
  <si>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</si>
  <si>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</si>
  <si>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</si>
  <si>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</si>
  <si>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</si>
  <si>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</si>
  <si>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</si>
  <si>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</si>
  <si>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</si>
  <si>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</si>
  <si>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</si>
  <si>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</si>
  <si>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</si>
  <si>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</si>
  <si>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</si>
  <si>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</si>
  <si>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</si>
  <si>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</si>
  <si>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</si>
  <si>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</si>
  <si>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</si>
  <si>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</si>
  <si>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</si>
  <si>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</si>
  <si>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</si>
  <si>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</si>
  <si>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</si>
  <si>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</si>
  <si>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</si>
  <si>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</si>
  <si>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</si>
  <si>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</si>
  <si>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</si>
  <si>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</si>
  <si>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</si>
  <si>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</si>
  <si>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</si>
  <si>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</si>
  <si>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</si>
  <si>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</si>
  <si>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</si>
  <si>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</si>
  <si>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</si>
  <si>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</si>
  <si>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</si>
  <si>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</si>
  <si>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</si>
  <si>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</si>
  <si>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</si>
  <si>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</si>
  <si>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</si>
  <si>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</si>
  <si>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</si>
  <si>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</si>
  <si>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</si>
  <si>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</si>
  <si>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</si>
  <si>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</si>
  <si>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</si>
  <si>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</si>
  <si>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</si>
  <si>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</si>
  <si>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</si>
  <si>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</si>
  <si>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</si>
  <si>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</si>
  <si>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</si>
  <si>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</si>
  <si>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</si>
  <si>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</si>
  <si>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</si>
  <si>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</si>
  <si>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</si>
  <si>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</si>
  <si>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</si>
  <si>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</si>
  <si>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</si>
  <si>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</si>
  <si>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</si>
  <si>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</si>
  <si>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</si>
  <si>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</si>
  <si>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</si>
  <si>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</si>
  <si>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</si>
  <si>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</si>
  <si>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</si>
  <si>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</si>
  <si>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</si>
  <si>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</si>
  <si>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</si>
  <si>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</si>
  <si>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</si>
  <si>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</si>
  <si>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</si>
  <si>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</si>
  <si>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</si>
  <si>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</si>
  <si>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</si>
  <si>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</si>
  <si>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</si>
  <si>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</si>
  <si>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</si>
  <si>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</si>
  <si>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</si>
  <si>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</si>
  <si>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</si>
  <si>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</si>
  <si>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</si>
  <si>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</si>
  <si>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</si>
  <si>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</si>
  <si>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</si>
  <si>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</si>
  <si>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</si>
  <si>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</si>
  <si>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</si>
  <si>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</si>
  <si>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</si>
  <si>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</si>
  <si>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</si>
  <si>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</si>
  <si>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</si>
  <si>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</si>
  <si>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</si>
  <si>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</si>
  <si>
    <t>Immersion Elec</t>
  </si>
  <si>
    <t>R-WH*ELC_N1</t>
  </si>
  <si>
    <t>RSDAHT,RSDAHT2,,RSDAHT3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</si>
</sst>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_NoD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228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231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232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227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225</v>
      </c>
      <c r="C25" s="11">
        <v>0.1</v>
      </c>
      <c r="D25">
        <v>0.1</v>
      </c>
    </row>
    <row r="26" spans="1:11" x14ac:dyDescent="0.25">
      <c r="A26" t="s">
        <v>128</v>
      </c>
      <c r="B26" t="s">
        <v>229</v>
      </c>
      <c r="C26" s="11">
        <v>0.05</v>
      </c>
      <c r="D26">
        <v>0.1</v>
      </c>
    </row>
    <row r="27" spans="1:11" x14ac:dyDescent="0.25">
      <c r="A27" t="s">
        <v>128</v>
      </c>
      <c r="B27" t="s">
        <v>230</v>
      </c>
      <c r="C27" s="11">
        <v>0.1</v>
      </c>
      <c r="D27">
        <v>0.1</v>
      </c>
    </row>
    <row r="28" spans="1:11" x14ac:dyDescent="0.25">
      <c r="A28" t="s">
        <v>128</v>
      </c>
      <c r="B28" t="s">
        <v>226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9"/>
  <sheetViews>
    <sheetView tabSelected="1" zoomScaleNormal="100" workbookViewId="0">
      <selection activeCell="B8" sqref="B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15" customWidth="1"/>
    <col min="8" max="8" width="11.57031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_xlfn.TEXTJOIN("_",TRUE,"UC",A22,"MaxGrowth",B22)</f>
        <v>UC_RSD_MaxGrowth_AmbientHeat</v>
      </c>
      <c r="C6" s="2" t="s">
        <v>144</v>
      </c>
      <c r="D6" s="2"/>
      <c r="F6" s="2" t="s">
        <v>235</v>
      </c>
      <c r="G6" s="2" t="s">
        <v>142</v>
      </c>
      <c r="H6" s="2">
        <v>2019</v>
      </c>
      <c r="I6" s="2" t="s">
        <v>15</v>
      </c>
      <c r="J6" s="29">
        <f t="shared" ref="J6:J12" si="0">1+C22</f>
        <v>1.3</v>
      </c>
      <c r="K6" s="2">
        <v>1</v>
      </c>
      <c r="L6" s="16">
        <f t="shared" ref="L6:L12" si="1">-D22</f>
        <v>-0.3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>_xlfn.TEXTJOIN("_",TRUE,"*UC",A23,"MaxGrowth",B23)</f>
        <v>*UC_RSD_MaxGrowth_Biodiesel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0"/>
        <v>1.03</v>
      </c>
      <c r="K7" s="2">
        <v>1</v>
      </c>
      <c r="L7" s="16">
        <f t="shared" si="1"/>
        <v>-0.2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ref="B7:B11" si="2">_xlfn.TEXTJOIN("_",TRUE,"UC",A24,"MaxGrowth",B24)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0"/>
        <v>1.0249999999999999</v>
      </c>
      <c r="K8" s="2">
        <v>1</v>
      </c>
      <c r="L8" s="16">
        <f t="shared" si="1"/>
        <v>0</v>
      </c>
      <c r="M8" s="2">
        <v>5</v>
      </c>
      <c r="N8" s="2" t="str">
        <f>_xlfn.TEXTJOIN(" ",TRUE,A24, "maximum growth rate of",B24)</f>
        <v>RSD maximum growth rate of Biomass</v>
      </c>
    </row>
    <row r="9" spans="2:14" x14ac:dyDescent="0.25">
      <c r="B9" s="2" t="str">
        <f>_xlfn.TEXTJOIN("_",TRUE,"*UC",A25,"MinDeGrowth",B25)</f>
        <v>*UC_RSD_MinDeGrowth_Coal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1-C25</f>
        <v>0.98</v>
      </c>
      <c r="K9" s="2">
        <v>1</v>
      </c>
      <c r="L9" s="16">
        <f t="shared" si="1"/>
        <v>0</v>
      </c>
      <c r="M9" s="2">
        <v>5</v>
      </c>
      <c r="N9" s="2" t="str">
        <f>_xlfn.TEXTJOIN(" ",TRUE,A25, "maximum growth rate of",B25)</f>
        <v>RSD maximum growth rate of Coal</v>
      </c>
    </row>
    <row r="10" spans="2:14" x14ac:dyDescent="0.25">
      <c r="B10" s="2" t="str">
        <f t="shared" si="2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0"/>
        <v>1.02</v>
      </c>
      <c r="K10" s="2">
        <v>1</v>
      </c>
      <c r="L10" s="16">
        <f t="shared" si="1"/>
        <v>0</v>
      </c>
      <c r="M10" s="2">
        <v>5</v>
      </c>
      <c r="N10" s="2" t="str">
        <f>_xlfn.TEXTJOIN(" ",TRUE,A26, "maximum growth rate of",B26)</f>
        <v>RSD maximum growth rate of Peat</v>
      </c>
    </row>
    <row r="11" spans="2:14" x14ac:dyDescent="0.25">
      <c r="B11" s="2" t="str">
        <f t="shared" si="2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0"/>
        <v>1.3</v>
      </c>
      <c r="K11" s="2">
        <v>1</v>
      </c>
      <c r="L11" s="16">
        <f t="shared" si="1"/>
        <v>-0.1</v>
      </c>
      <c r="M11" s="2">
        <v>5</v>
      </c>
      <c r="N11" s="2" t="str">
        <f>_xlfn.TEXTJOIN(" ",TRUE,A27, "maximum growth rate of",B27)</f>
        <v>RSD maximum growth rate of Electricity</v>
      </c>
    </row>
    <row r="12" spans="2:14" x14ac:dyDescent="0.25">
      <c r="B12" s="2" t="str">
        <f>_xlfn.TEXTJOIN("_",TRUE,"UC",A28,"MaxGrowth",B28)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>_xlfn.TEXTJOIN(" ",TRUE,A28, "maximum growth rate of",B28)</f>
        <v>RSD maximum growth rate of Ethanol</v>
      </c>
    </row>
    <row r="13" spans="2:14" x14ac:dyDescent="0.25">
      <c r="B13" s="2" t="str">
        <f>_xlfn.TEXTJOIN("_",TRUE,"*UC",A29,"MaxGrowth",B29)</f>
        <v>*UC_RSD_MaxGrowth_Gas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1-C29</f>
        <v>1</v>
      </c>
      <c r="K13" s="2">
        <v>1</v>
      </c>
      <c r="L13" s="16">
        <f t="shared" ref="L13:L16" si="3">-D29</f>
        <v>-0.1</v>
      </c>
      <c r="M13" s="2">
        <v>5</v>
      </c>
      <c r="N13" s="2" t="str">
        <f>_xlfn.TEXTJOIN(" ",TRUE,A29, "minimum growth rate of",B29)</f>
        <v>RSD minimum growth rate of Gas</v>
      </c>
    </row>
    <row r="14" spans="2:14" x14ac:dyDescent="0.25">
      <c r="B14" s="2" t="str">
        <f>_xlfn.TEXTJOIN("_",TRUE,"UC",A30,"MaxGrowth",B30)</f>
        <v>UC_RSD_MaxGrowth_DistrictHeat</v>
      </c>
      <c r="C14" s="2" t="s">
        <v>144</v>
      </c>
      <c r="D14" s="2"/>
      <c r="F14" t="s">
        <v>220</v>
      </c>
      <c r="G14" s="2" t="s">
        <v>142</v>
      </c>
      <c r="H14" s="2">
        <v>2019</v>
      </c>
      <c r="I14" s="2" t="s">
        <v>15</v>
      </c>
      <c r="J14" s="29">
        <f t="shared" ref="J14:J15" si="4">1+C30</f>
        <v>1.1000000000000001</v>
      </c>
      <c r="K14" s="2">
        <v>1</v>
      </c>
      <c r="L14" s="16">
        <f t="shared" si="3"/>
        <v>-0.3</v>
      </c>
      <c r="M14" s="2">
        <v>5</v>
      </c>
      <c r="N14" s="2" t="str">
        <f t="shared" ref="N14:N15" si="5">_xlfn.TEXTJOIN(" ",TRUE,A30, "maximum growth rate of",B30)</f>
        <v>RSD maximum growth rate of DistrictHeat</v>
      </c>
    </row>
    <row r="15" spans="2:14" x14ac:dyDescent="0.25">
      <c r="B15" s="2" t="str">
        <f t="shared" ref="B15" si="6">_xlfn.TEXTJOIN("_",TRUE,"UC",A31,"MaxGrowth",B31)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_xlfn.TEXTJOIN("_",TRUE,"*UC",A32,"MaxGrowth",B32)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1-C32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",TRUE,A32, "max growth rate of",B32)</f>
        <v>RSD max growth rate of Kerosene</v>
      </c>
    </row>
    <row r="17" spans="1:14" x14ac:dyDescent="0.25">
      <c r="B17" s="2" t="str">
        <f>_xlfn.TEXTJOIN("_",TRUE,"*UC",A33,"MaxGrowth",B33)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1+C33</f>
        <v>1.1499999999999999</v>
      </c>
      <c r="K17" s="2">
        <v>1</v>
      </c>
      <c r="L17" s="16">
        <f>-D33</f>
        <v>-0.1</v>
      </c>
      <c r="M17" s="2">
        <v>5</v>
      </c>
      <c r="N17" s="2" t="str">
        <f>_xlfn.TEXTJOIN(" ",TRUE,A33, "maximum growth rate of",B33)</f>
        <v>RSD maximum growth rate of Solar</v>
      </c>
    </row>
    <row r="18" spans="1:14" x14ac:dyDescent="0.25">
      <c r="B18" s="2" t="str">
        <f>_xlfn.TEXTJOIN("_",TRUE,"UC",A33,"MinGrowth",B33)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1+C33/10</f>
        <v>1.0149999999999999</v>
      </c>
      <c r="K18" s="2">
        <v>1</v>
      </c>
      <c r="L18" s="16">
        <f>-D33</f>
        <v>-0.1</v>
      </c>
      <c r="M18" s="2">
        <v>5</v>
      </c>
      <c r="N18" s="2" t="str">
        <f>_xlfn.TEXTJOIN(" ",TRUE,A33, "minimum growth rate of",B33)</f>
        <v>RSD minimum growth rate of Solar</v>
      </c>
    </row>
    <row r="19" spans="1:14" x14ac:dyDescent="0.25">
      <c r="B19" s="2" t="str">
        <f>_xlfn.TEXTJOIN("_",TRUE,"*UC",A34,"MaxGrowth",B34)</f>
        <v>*UC_RSD_MaxGrowth_Immersion Elec</v>
      </c>
      <c r="C19" s="2" t="s">
        <v>144</v>
      </c>
      <c r="D19" s="2"/>
      <c r="F19" t="s">
        <v>207</v>
      </c>
      <c r="G19" s="2" t="s">
        <v>234</v>
      </c>
      <c r="H19" s="2">
        <v>2019</v>
      </c>
      <c r="I19" s="2" t="s">
        <v>15</v>
      </c>
      <c r="J19" s="29">
        <f>1+C34</f>
        <v>1.03</v>
      </c>
      <c r="K19" s="2">
        <v>1</v>
      </c>
      <c r="L19" s="16">
        <f>-D34</f>
        <v>0</v>
      </c>
      <c r="M19" s="2">
        <v>5</v>
      </c>
      <c r="N19" s="2" t="str">
        <f>_xlfn.TEXTJOIN(" ",TRUE,A34, "minimum growth rate of",B34)</f>
        <v>RSD minimum growth rate of Immersion Elec</v>
      </c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  <c r="C22" s="50">
        <v>0.3</v>
      </c>
      <c r="D22">
        <v>0.3</v>
      </c>
    </row>
    <row r="23" spans="1:14" x14ac:dyDescent="0.25">
      <c r="A23" t="s">
        <v>194</v>
      </c>
      <c r="B23" t="s">
        <v>196</v>
      </c>
      <c r="C23" s="50">
        <v>0.03</v>
      </c>
      <c r="D23">
        <v>0.2</v>
      </c>
    </row>
    <row r="24" spans="1:14" x14ac:dyDescent="0.25">
      <c r="A24" t="s">
        <v>194</v>
      </c>
      <c r="B24" t="s">
        <v>137</v>
      </c>
      <c r="C24" s="50">
        <v>2.5000000000000001E-2</v>
      </c>
      <c r="D24">
        <v>0</v>
      </c>
    </row>
    <row r="25" spans="1:14" x14ac:dyDescent="0.25">
      <c r="A25" t="s">
        <v>194</v>
      </c>
      <c r="B25" t="s">
        <v>197</v>
      </c>
      <c r="C25" s="50">
        <v>0.02</v>
      </c>
      <c r="D25">
        <v>0</v>
      </c>
    </row>
    <row r="26" spans="1:14" x14ac:dyDescent="0.25">
      <c r="A26" t="s">
        <v>194</v>
      </c>
      <c r="B26" t="s">
        <v>198</v>
      </c>
      <c r="C26" s="50">
        <v>0.02</v>
      </c>
      <c r="D26">
        <v>0</v>
      </c>
    </row>
    <row r="27" spans="1:14" x14ac:dyDescent="0.25">
      <c r="A27" t="s">
        <v>194</v>
      </c>
      <c r="B27" t="s">
        <v>199</v>
      </c>
      <c r="C27" s="50">
        <v>0.3</v>
      </c>
      <c r="D27">
        <v>0.1</v>
      </c>
    </row>
    <row r="28" spans="1:14" x14ac:dyDescent="0.25">
      <c r="A28" t="s">
        <v>194</v>
      </c>
      <c r="B28" t="s">
        <v>200</v>
      </c>
      <c r="C28" s="50">
        <v>0.1</v>
      </c>
      <c r="D28">
        <v>0</v>
      </c>
    </row>
    <row r="29" spans="1:14" x14ac:dyDescent="0.25">
      <c r="A29" t="s">
        <v>194</v>
      </c>
      <c r="B29" t="s">
        <v>192</v>
      </c>
      <c r="C29" s="50">
        <v>0</v>
      </c>
      <c r="D29">
        <v>0.1</v>
      </c>
    </row>
    <row r="30" spans="1:14" x14ac:dyDescent="0.25">
      <c r="A30" t="s">
        <v>194</v>
      </c>
      <c r="B30" t="s">
        <v>191</v>
      </c>
      <c r="C30" s="50">
        <v>0.1</v>
      </c>
      <c r="D30">
        <v>0.3</v>
      </c>
    </row>
    <row r="31" spans="1:14" x14ac:dyDescent="0.25">
      <c r="A31" t="s">
        <v>194</v>
      </c>
      <c r="B31" t="s">
        <v>201</v>
      </c>
      <c r="C31" s="50">
        <v>0.01</v>
      </c>
      <c r="D31">
        <v>0</v>
      </c>
    </row>
    <row r="32" spans="1:14" x14ac:dyDescent="0.25">
      <c r="A32" t="s">
        <v>194</v>
      </c>
      <c r="B32" t="s">
        <v>202</v>
      </c>
      <c r="C32" s="50">
        <v>0.03</v>
      </c>
      <c r="D32">
        <v>0</v>
      </c>
    </row>
    <row r="33" spans="1:8" x14ac:dyDescent="0.25">
      <c r="A33" t="s">
        <v>194</v>
      </c>
      <c r="B33" t="s">
        <v>203</v>
      </c>
      <c r="C33" s="50">
        <v>0.15</v>
      </c>
      <c r="D33">
        <v>0.1</v>
      </c>
    </row>
    <row r="34" spans="1:8" x14ac:dyDescent="0.25">
      <c r="A34" t="s">
        <v>194</v>
      </c>
      <c r="B34" t="s">
        <v>233</v>
      </c>
      <c r="C34" s="50">
        <v>0.03</v>
      </c>
      <c r="D34">
        <v>0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IF([1]Regions!C$3&lt;&gt;"",[1]Regions!C$3,"*")</f>
        <v>IE</v>
      </c>
      <c r="G37" s="48" t="str">
        <f>IF([1]Regions!C$3&lt;&gt;"",[1]Regions!D$3,"*")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1E-3</v>
      </c>
      <c r="G38">
        <v>0</v>
      </c>
      <c r="H38" t="str">
        <f xml:space="preserve"> _xlfn.TEXTJOIN(",",TRUE,F6:F19)</f>
        <v>RSDAHT,RSDAHT2,,RSDAHT3,RSDBDL,RSDWOO,RSDCOA,RSDPEA,RSDELC,RSDETH,RSDGAS,RSDHET*,RSDLPG,RSDKER,RSDSOL,RSDSOL,RSDELC</v>
      </c>
    </row>
    <row r="39" spans="1:8" x14ac:dyDescent="0.25">
      <c r="D39" t="s">
        <v>217</v>
      </c>
      <c r="E39">
        <v>2018</v>
      </c>
      <c r="F39">
        <v>1E-3</v>
      </c>
      <c r="G39">
        <v>1E-3</v>
      </c>
      <c r="H39" t="str">
        <f xml:space="preserve"> _xlfn.TEXTJOIN(",",TRUE,F6)</f>
        <v>RSDAHT,RSDAHT2,,RSDAHT3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B2" sqref="B2:B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221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222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223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224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2023-09-07T07:33:48Z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