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D10B095-CDE9-4865-8F9A-AB6A75CB30B7}" xr6:coauthVersionLast="45" xr6:coauthVersionMax="47" xr10:uidLastSave="{00000000-0000-0000-0000-000000000000}"/>
  <bookViews>
    <workbookView xWindow="-60" yWindow="-16320" windowWidth="29040" windowHeight="1584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8" i="21" l="1"/>
  <c r="K192" i="21"/>
  <c r="K191" i="21"/>
  <c r="K190" i="21"/>
  <c r="K189" i="21"/>
  <c r="K188" i="21"/>
  <c r="K187" i="21"/>
  <c r="M186" i="21"/>
  <c r="K183" i="21"/>
  <c r="K182" i="21"/>
  <c r="K181" i="21"/>
  <c r="K180" i="21"/>
  <c r="K179" i="21"/>
  <c r="K178" i="21"/>
  <c r="M177" i="21"/>
  <c r="K174" i="21"/>
  <c r="K173" i="21"/>
  <c r="K172" i="21"/>
  <c r="K171" i="21"/>
  <c r="K170" i="21"/>
  <c r="K169" i="21"/>
  <c r="M168" i="21"/>
  <c r="C141" i="21"/>
  <c r="K165" i="21"/>
  <c r="K164" i="21"/>
  <c r="K163" i="21"/>
  <c r="K162" i="21"/>
  <c r="K161" i="21"/>
  <c r="K160" i="21"/>
  <c r="M159" i="21"/>
  <c r="K156" i="21"/>
  <c r="K155" i="21"/>
  <c r="K154" i="21"/>
  <c r="K153" i="21"/>
  <c r="K152" i="21"/>
  <c r="K151" i="21"/>
  <c r="M150" i="21"/>
  <c r="K147" i="21"/>
  <c r="K146" i="21"/>
  <c r="K145" i="21"/>
  <c r="K144" i="21"/>
  <c r="K143" i="21"/>
  <c r="K142" i="21"/>
  <c r="M141" i="21"/>
  <c r="C114" i="21"/>
  <c r="K138" i="21"/>
  <c r="K137" i="21"/>
  <c r="K136" i="21"/>
  <c r="K135" i="21"/>
  <c r="K134" i="21"/>
  <c r="K133" i="21"/>
  <c r="M132" i="21"/>
  <c r="K129" i="21"/>
  <c r="K128" i="21"/>
  <c r="K127" i="21"/>
  <c r="K126" i="21"/>
  <c r="K125" i="21"/>
  <c r="K124" i="21"/>
  <c r="M123" i="21"/>
  <c r="K120" i="21"/>
  <c r="K119" i="21"/>
  <c r="K118" i="21"/>
  <c r="K117" i="21"/>
  <c r="K116" i="21"/>
  <c r="K115" i="21"/>
  <c r="M114" i="21"/>
  <c r="C87" i="21"/>
  <c r="K111" i="21"/>
  <c r="K110" i="21"/>
  <c r="K109" i="21"/>
  <c r="K108" i="21"/>
  <c r="K107" i="21"/>
  <c r="K106" i="21"/>
  <c r="M105" i="21"/>
  <c r="K102" i="21"/>
  <c r="K101" i="21"/>
  <c r="K100" i="21"/>
  <c r="K99" i="21"/>
  <c r="K98" i="21"/>
  <c r="K97" i="21"/>
  <c r="M96" i="21"/>
  <c r="K93" i="21"/>
  <c r="K92" i="21"/>
  <c r="K91" i="21"/>
  <c r="K90" i="21"/>
  <c r="K89" i="21"/>
  <c r="K88" i="21"/>
  <c r="M87" i="21"/>
  <c r="C60" i="21"/>
  <c r="K84" i="21"/>
  <c r="K83" i="21"/>
  <c r="K82" i="21"/>
  <c r="K81" i="21"/>
  <c r="K80" i="21"/>
  <c r="K79" i="21"/>
  <c r="M78" i="21"/>
  <c r="K75" i="21"/>
  <c r="K74" i="21"/>
  <c r="K73" i="21"/>
  <c r="K72" i="21"/>
  <c r="K71" i="21"/>
  <c r="K70" i="21"/>
  <c r="M69" i="21"/>
  <c r="K66" i="21"/>
  <c r="K65" i="21"/>
  <c r="K64" i="21"/>
  <c r="K63" i="21"/>
  <c r="K62" i="21"/>
  <c r="K61" i="21"/>
  <c r="M60" i="21"/>
  <c r="K57" i="21"/>
  <c r="K56" i="21"/>
  <c r="K55" i="21"/>
  <c r="K54" i="21"/>
  <c r="K53" i="21"/>
  <c r="K52" i="21"/>
  <c r="M51" i="21"/>
  <c r="K48" i="21"/>
  <c r="K47" i="21"/>
  <c r="K46" i="21"/>
  <c r="K45" i="21"/>
  <c r="K44" i="21"/>
  <c r="K43" i="21"/>
  <c r="M42" i="21"/>
  <c r="K39" i="21"/>
  <c r="K38" i="21"/>
  <c r="K37" i="21"/>
  <c r="K36" i="21"/>
  <c r="K35" i="21"/>
  <c r="K34" i="21"/>
  <c r="M33" i="21"/>
  <c r="M24" i="21"/>
  <c r="M15" i="21"/>
  <c r="M6" i="21"/>
  <c r="E5" i="20"/>
  <c r="K26" i="21"/>
  <c r="K27" i="21"/>
  <c r="K28" i="21"/>
  <c r="K29" i="21"/>
  <c r="K30" i="21"/>
  <c r="K25" i="21"/>
  <c r="K17" i="21"/>
  <c r="K18" i="21"/>
  <c r="K19" i="21"/>
  <c r="K20" i="21"/>
  <c r="K21" i="21"/>
  <c r="K16" i="21"/>
  <c r="K8" i="21"/>
  <c r="K9" i="21"/>
  <c r="K10" i="21"/>
  <c r="K11" i="21"/>
  <c r="K12" i="21"/>
  <c r="K7" i="21"/>
  <c r="F5" i="20" l="1"/>
  <c r="G5" i="20"/>
  <c r="H5" i="20"/>
  <c r="I5" i="20"/>
  <c r="D5" i="20"/>
  <c r="C5" i="20"/>
  <c r="E4" i="20"/>
  <c r="F4" i="20"/>
  <c r="G4" i="20"/>
  <c r="H4" i="20"/>
  <c r="I4" i="20"/>
  <c r="D4" i="20"/>
  <c r="C33" i="21" s="1"/>
  <c r="C4" i="20"/>
  <c r="C6" i="21" s="1"/>
  <c r="AD5" i="15" l="1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C2" i="21"/>
  <c r="I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<sst xmlns="http://schemas.openxmlformats.org/spreadsheetml/2006/main" count="510" uniqueCount="138">
  <si>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</si>
  <si>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</si>
  <si>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</si>
  <si>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</si>
  <si>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</si>
  <si>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</si>
  <si>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</si>
  <si>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</si>
  <si>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</si>
  <si>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</si>
  <si>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</si>
  <si>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</si>
  <si>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</si>
  <si>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</si>
  <si>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</si>
  <si>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</si>
  <si>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</si>
  <si>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</si>
  <si>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</si>
  <si>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</si>
  <si>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</si>
  <si>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</si>
  <si>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</si>
  <si>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</si>
  <si>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</si>
  <si>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</si>
  <si>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</si>
  <si>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</si>
  <si>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</si>
  <si>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</si>
  <si>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</si>
  <si>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</si>
  <si>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</si>
  <si>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</si>
  <si>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</si>
  <si>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</si>
  <si>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</si>
  <si>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</si>
  <si>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</si>
  <si>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</si>
  <si>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</si>
  <si>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</si>
  <si>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</si>
  <si>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</si>
  <si>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</si>
  <si>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</si>
  <si>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</si>
  <si>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</si>
  <si>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</si>
  <si>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</si>
  <si>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</si>
  <si>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</si>
  <si>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</si>
  <si>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</si>
  <si>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</si>
  <si>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</si>
  <si>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</si>
  <si>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</si>
  <si>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</si>
  <si>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</si>
  <si>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</si>
  <si>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</si>
  <si>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</si>
  <si>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</si>
  <si>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</si>
  <si>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UC_desc</t>
  </si>
  <si>
    <t>Value</t>
  </si>
  <si>
    <t>UP</t>
  </si>
  <si>
    <t>Year</t>
  </si>
  <si>
    <t>~UC_Sets: T_S:</t>
  </si>
  <si>
    <t>Pset_PN</t>
  </si>
  <si>
    <t>T-A*INT*,T-NAV*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</si>
  <si>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</si>
  <si>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</si>
  <si>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</si>
  <si>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</si>
  <si>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</si>
  <si>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</si>
  <si>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</si>
  <si>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</si>
  <si>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</si>
  <si>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</si>
  <si>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</si>
  <si>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</si>
  <si>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</si>
  <si>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Jason Mc Guire (UCC, jason.mcguire@ucc.ie)</t>
  </si>
  <si>
    <t>Heat Loss Indicator Study</t>
  </si>
  <si>
    <t>Residential</t>
  </si>
  <si>
    <t>R-BLD_Apt-N1,R-BLD_Apt_A,R-BLD_Apt_B1,R-BLD_Apt_B2,R-RTFT-Apt*</t>
  </si>
  <si>
    <t>UC_CAP</t>
  </si>
  <si>
    <t>UC_RHSRTS</t>
  </si>
  <si>
    <t>Pset_CO</t>
  </si>
  <si>
    <t>Pset_Set</t>
  </si>
  <si>
    <t>Pset_CI</t>
  </si>
  <si>
    <t>R-BLD_Apt_B3</t>
  </si>
  <si>
    <t>R-BLD_Apt_C</t>
  </si>
  <si>
    <t>R-BLD_Apt_D</t>
  </si>
  <si>
    <t>R-BLD_Apt_E</t>
  </si>
  <si>
    <t>R-BLD_Apt_F</t>
  </si>
  <si>
    <t>R-BLD_Apt_G</t>
  </si>
  <si>
    <t>R*_HPN*,-R*HHPN*</t>
  </si>
  <si>
    <t>RSDSH_Apt-AB,RSDSH_Apt-C,RSDSH_Apt-D,RSDSH_Apt-E,RSDSH_Apt-F,RSDSH_Apt-G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</si>
  <si>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</si>
  <si>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</si>
  <si>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</si>
  <si>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</si>
  <si>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</si>
  <si>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</si>
  <si>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</si>
  <si>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RSDSH_Att-AB,RSDSH_Att-C,RSDSH_Att-D,RSDSH_Att-E,RSDSH_Att-F,RSDSH_Att-G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</si>
  <si>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</si>
  <si>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</si>
  <si>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</si>
  <si>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</si>
  <si>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</si>
  <si>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</si>
  <si>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</si>
  <si>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RSDSH_Det-AB,RSDSH_Det-C,RSDSH_Det-D,RSDSH_Det-E,RSDSH_Det-F,RSDSH_Det-G</t>
  </si>
  <si>
    <t>Apartment</t>
  </si>
  <si>
    <t>Attached</t>
  </si>
  <si>
    <t>Detached</t>
  </si>
  <si>
    <t>&lt;2.0</t>
  </si>
  <si>
    <t>&lt;2.3</t>
  </si>
  <si>
    <t>&lt;2.5</t>
  </si>
  <si>
    <t>&lt;3</t>
  </si>
  <si>
    <t>&lt;3.5</t>
  </si>
  <si>
    <t>&lt;4</t>
  </si>
  <si>
    <t>&lt;4.5</t>
  </si>
  <si>
    <t>None</t>
  </si>
  <si>
    <t>A</t>
  </si>
  <si>
    <t>B1</t>
  </si>
  <si>
    <t>B2</t>
  </si>
  <si>
    <t>B3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</si>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</sst>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1" fillId="8" borderId="0" xfId="0" applyFont="1" applyFill="1"/>
    <xf numFmtId="0" fontId="0" fillId="0" borderId="6" xfId="0" applyBorder="1"/>
    <xf numFmtId="0" fontId="3" fillId="9" borderId="7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" fontId="3" fillId="10" borderId="8" xfId="0" applyNumberFormat="1" applyFont="1" applyFill="1" applyBorder="1" applyAlignment="1">
      <alignment horizontal="right" vertical="center"/>
    </xf>
    <xf numFmtId="1" fontId="3" fillId="11" borderId="9" xfId="0" quotePrefix="1" applyNumberFormat="1" applyFont="1" applyFill="1" applyBorder="1" applyAlignment="1">
      <alignment horizontal="right" vertical="top"/>
    </xf>
    <xf numFmtId="1" fontId="3" fillId="10" borderId="9" xfId="0" applyNumberFormat="1" applyFont="1" applyFill="1" applyBorder="1" applyAlignment="1">
      <alignment horizontal="right" vertical="center"/>
    </xf>
    <xf numFmtId="2" fontId="0" fillId="0" borderId="0" xfId="0" applyNumberFormat="1"/>
    <xf numFmtId="1" fontId="3" fillId="10" borderId="10" xfId="0" applyNumberFormat="1" applyFont="1" applyFill="1" applyBorder="1" applyAlignment="1">
      <alignment horizontal="right"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0" zoomScale="85" zoomScaleNormal="85" workbookViewId="0">
      <selection activeCell="B20" sqref="B20:D32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2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2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2"/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12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2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2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2"/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2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2"/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2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02.75" customHeight="1" x14ac:dyDescent="0.25">
      <c r="A16" s="28" t="s">
        <v>72</v>
      </c>
      <c r="B16" s="28"/>
      <c r="C16" s="28"/>
      <c r="D16" s="28"/>
      <c r="E16" s="14"/>
      <c r="F16" s="14"/>
      <c r="G16" s="15"/>
      <c r="H16" s="15"/>
      <c r="I16" s="15"/>
      <c r="J16" s="15"/>
      <c r="K16" s="15"/>
      <c r="L16" s="15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customHeight="1" x14ac:dyDescent="0.25">
      <c r="A17" s="16"/>
      <c r="B17" s="16"/>
      <c r="C17" s="16"/>
      <c r="D17" s="1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customHeight="1" x14ac:dyDescent="0.25">
      <c r="A19" s="19" t="s">
        <v>73</v>
      </c>
      <c r="B19" s="27" t="s">
        <v>84</v>
      </c>
      <c r="C19" s="27"/>
      <c r="D19" s="27"/>
      <c r="E19" s="20"/>
      <c r="F19" s="20"/>
      <c r="G19" s="21"/>
      <c r="H19" s="21"/>
      <c r="I19" s="21"/>
      <c r="J19" s="21"/>
      <c r="K19" s="21"/>
      <c r="L19" s="21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customHeight="1" x14ac:dyDescent="0.25">
      <c r="A20" s="19" t="s">
        <v>74</v>
      </c>
      <c r="B20" s="27" t="s">
        <v>87</v>
      </c>
      <c r="C20" s="27"/>
      <c r="D20" s="27"/>
      <c r="E20" s="20"/>
      <c r="F20" s="20"/>
      <c r="G20" s="21"/>
      <c r="H20" s="21"/>
      <c r="I20" s="21"/>
      <c r="J20" s="21"/>
      <c r="K20" s="21"/>
      <c r="L20" s="21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25" customHeight="1" x14ac:dyDescent="0.25">
      <c r="A21" s="19" t="s">
        <v>75</v>
      </c>
      <c r="B21" s="22" t="s">
        <v>86</v>
      </c>
      <c r="C21" s="22"/>
      <c r="D21" s="22"/>
      <c r="E21" s="20"/>
      <c r="F21" s="20"/>
      <c r="G21" s="21"/>
      <c r="H21" s="21"/>
      <c r="I21" s="21"/>
      <c r="J21" s="21"/>
      <c r="K21" s="21"/>
      <c r="L21" s="21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25" customHeight="1" x14ac:dyDescent="0.25">
      <c r="A22" s="19"/>
      <c r="B22" s="22"/>
      <c r="C22" s="22"/>
      <c r="D22" s="22"/>
      <c r="E22" s="20"/>
      <c r="F22" s="20"/>
      <c r="G22" s="21"/>
      <c r="H22" s="21"/>
      <c r="I22" s="21"/>
      <c r="J22" s="21"/>
      <c r="K22" s="21"/>
      <c r="L22" s="21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7.25" customHeight="1" x14ac:dyDescent="0.25">
      <c r="A23" s="19" t="s">
        <v>76</v>
      </c>
      <c r="B23" s="27" t="s">
        <v>85</v>
      </c>
      <c r="C23" s="27"/>
      <c r="D23" s="27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7.25" customHeight="1" x14ac:dyDescent="0.25">
      <c r="A24" s="19"/>
      <c r="B24" s="22"/>
      <c r="C24" s="22"/>
      <c r="D24" s="2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25" customHeight="1" x14ac:dyDescent="0.25">
      <c r="A25" s="19"/>
      <c r="B25" s="22"/>
      <c r="C25" s="22"/>
      <c r="D25" s="2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25" customHeight="1" x14ac:dyDescent="0.25">
      <c r="A26" s="19" t="s">
        <v>77</v>
      </c>
      <c r="B26" s="27" t="s">
        <v>85</v>
      </c>
      <c r="C26" s="27"/>
      <c r="D26" s="27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25" customHeight="1" x14ac:dyDescent="0.25">
      <c r="A27" s="19"/>
      <c r="B27" s="22"/>
      <c r="C27" s="22"/>
      <c r="D27" s="2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25" customHeight="1" x14ac:dyDescent="0.25">
      <c r="A28" s="19"/>
      <c r="B28" s="22"/>
      <c r="C28" s="22"/>
      <c r="D28" s="2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25" customHeight="1" x14ac:dyDescent="0.25">
      <c r="A29" s="19" t="s">
        <v>78</v>
      </c>
      <c r="B29" s="23"/>
      <c r="C29" s="22"/>
      <c r="D29" s="2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25" customHeight="1" x14ac:dyDescent="0.25">
      <c r="A30" s="19" t="s">
        <v>79</v>
      </c>
      <c r="B30" s="29" t="s">
        <v>80</v>
      </c>
      <c r="C30" s="27"/>
      <c r="D30" s="27"/>
      <c r="E30" s="24"/>
      <c r="F30" s="24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25" customHeight="1" x14ac:dyDescent="0.25">
      <c r="A31" s="19" t="s">
        <v>81</v>
      </c>
      <c r="B31" s="27" t="s">
        <v>82</v>
      </c>
      <c r="C31" s="27"/>
      <c r="D31" s="27"/>
      <c r="E31" s="24"/>
      <c r="F31" s="24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25">
      <c r="A32" s="25"/>
      <c r="B32" s="26" t="s">
        <v>83</v>
      </c>
      <c r="C32" s="25"/>
      <c r="D32" s="25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2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2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2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2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2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s="12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s="12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s="12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s="12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s="12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I11"/>
  <sheetViews>
    <sheetView zoomScale="90" zoomScaleNormal="90" workbookViewId="0">
      <selection activeCell="D15" sqref="D15"/>
    </sheetView>
  </sheetViews>
  <sheetFormatPr defaultColWidth="9.140625" defaultRowHeight="15" x14ac:dyDescent="0.25"/>
  <cols>
    <col min="2" max="2" width="14" bestFit="1" customWidth="1"/>
    <col min="3" max="3" width="27.42578125" customWidth="1"/>
    <col min="4" max="4" width="23" customWidth="1"/>
    <col min="5" max="9" width="16.7109375" customWidth="1"/>
    <col min="13" max="13" width="10.5703125" bestFit="1" customWidth="1"/>
    <col min="14" max="14" width="12" bestFit="1" customWidth="1"/>
  </cols>
  <sheetData>
    <row r="4" spans="2:9" x14ac:dyDescent="0.25">
      <c r="B4" t="s">
        <v>61</v>
      </c>
      <c r="C4" t="str">
        <f xml:space="preserve"> _xlfn.TEXTJOIN("_",TRUE,"UC","HLI",C7)</f>
        <v>UC_HLI_2</v>
      </c>
      <c r="D4" t="str">
        <f xml:space="preserve"> _xlfn.TEXTJOIN("_",TRUE,"UC","HLI",D7)</f>
        <v>UC_HLI_2.3</v>
      </c>
      <c r="E4" t="str">
        <f xml:space="preserve"> _xlfn.TEXTJOIN("_",TRUE,"UC","HLI",E7)</f>
        <v>UC_HLI_2.5</v>
      </c>
      <c r="F4" t="str">
        <f xml:space="preserve"> _xlfn.TEXTJOIN("_",TRUE,"UC","HLI",F7)</f>
        <v>UC_HLI_3</v>
      </c>
      <c r="G4" t="str">
        <f xml:space="preserve"> _xlfn.TEXTJOIN("_",TRUE,"UC","HLI",G7)</f>
        <v>UC_HLI_3.5</v>
      </c>
      <c r="H4" t="str">
        <f xml:space="preserve"> _xlfn.TEXTJOIN("_",TRUE,"UC","HLI",H7)</f>
        <v>UC_HLI_4</v>
      </c>
      <c r="I4" t="str">
        <f xml:space="preserve"> _xlfn.TEXTJOIN("_",TRUE,"UC","HLI",I7)</f>
        <v>UC_HLI_4.5</v>
      </c>
    </row>
    <row r="5" spans="2:9" x14ac:dyDescent="0.25">
      <c r="B5" t="s">
        <v>65</v>
      </c>
      <c r="C5" t="str">
        <f xml:space="preserve"> _xlfn.TEXTJOIN(" ",TRUE,"Heat Loss Indicator &lt;",C7 )</f>
        <v>Heat Loss Indicator &lt; 2</v>
      </c>
      <c r="D5" t="str">
        <f xml:space="preserve"> _xlfn.TEXTJOIN(" ",TRUE,"Heat Loss Indicator &lt;",D7 )</f>
        <v>Heat Loss Indicator &lt; 2.3</v>
      </c>
      <c r="E5" t="str">
        <f xml:space="preserve"> _xlfn.TEXTJOIN(" ",TRUE,"Heat Loss Indicator &lt;",E7 )</f>
        <v>Heat Loss Indicator &lt; 2.5</v>
      </c>
      <c r="F5" t="str">
        <f xml:space="preserve"> _xlfn.TEXTJOIN(" ",TRUE,"Heat Loss Indicator &lt;",F7 )</f>
        <v>Heat Loss Indicator &lt; 3</v>
      </c>
      <c r="G5" t="str">
        <f xml:space="preserve"> _xlfn.TEXTJOIN(" ",TRUE,"Heat Loss Indicator &lt;",G7 )</f>
        <v>Heat Loss Indicator &lt; 3.5</v>
      </c>
      <c r="H5" t="str">
        <f xml:space="preserve"> _xlfn.TEXTJOIN(" ",TRUE,"Heat Loss Indicator &lt;",H7 )</f>
        <v>Heat Loss Indicator &lt; 4</v>
      </c>
      <c r="I5" t="str">
        <f xml:space="preserve"> _xlfn.TEXTJOIN(" ",TRUE,"Heat Loss Indicator &lt;",I7 )</f>
        <v>Heat Loss Indicator &lt; 4.5</v>
      </c>
    </row>
    <row r="6" spans="2:9" x14ac:dyDescent="0.25">
      <c r="B6" t="s">
        <v>68</v>
      </c>
      <c r="C6">
        <v>2019</v>
      </c>
      <c r="D6">
        <v>2019</v>
      </c>
      <c r="E6">
        <v>2019</v>
      </c>
      <c r="F6">
        <v>2019</v>
      </c>
      <c r="G6">
        <v>2019</v>
      </c>
      <c r="H6">
        <v>2019</v>
      </c>
      <c r="I6">
        <v>2019</v>
      </c>
    </row>
    <row r="7" spans="2:9" x14ac:dyDescent="0.25">
      <c r="B7" t="s">
        <v>66</v>
      </c>
      <c r="C7">
        <v>2</v>
      </c>
      <c r="D7">
        <v>2.2999999999999998</v>
      </c>
      <c r="E7">
        <v>2.5</v>
      </c>
      <c r="F7">
        <v>3</v>
      </c>
      <c r="G7">
        <v>3.5</v>
      </c>
      <c r="H7">
        <v>4</v>
      </c>
      <c r="I7">
        <v>4.5</v>
      </c>
    </row>
    <row r="8" spans="2:9" x14ac:dyDescent="0.25">
      <c r="B8" t="s">
        <v>91</v>
      </c>
      <c r="C8" t="s">
        <v>88</v>
      </c>
      <c r="D8" t="s">
        <v>71</v>
      </c>
      <c r="E8" t="s">
        <v>71</v>
      </c>
      <c r="F8" t="s">
        <v>71</v>
      </c>
    </row>
    <row r="9" spans="2:9" x14ac:dyDescent="0.25">
      <c r="B9" t="s">
        <v>0</v>
      </c>
      <c r="C9" t="s">
        <v>67</v>
      </c>
      <c r="D9" t="s">
        <v>67</v>
      </c>
      <c r="E9" t="s">
        <v>67</v>
      </c>
      <c r="F9" t="s">
        <v>67</v>
      </c>
    </row>
    <row r="10" spans="2:9" x14ac:dyDescent="0.25">
      <c r="B10" t="s">
        <v>89</v>
      </c>
      <c r="C10">
        <v>-1</v>
      </c>
      <c r="D10">
        <v>-1</v>
      </c>
      <c r="E10">
        <v>-1</v>
      </c>
      <c r="F10">
        <v>-1</v>
      </c>
    </row>
    <row r="11" spans="2:9" x14ac:dyDescent="0.25">
      <c r="B11" t="s">
        <v>90</v>
      </c>
      <c r="C11">
        <v>1</v>
      </c>
      <c r="D11">
        <v>1</v>
      </c>
      <c r="E11">
        <v>1</v>
      </c>
      <c r="F11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AW194"/>
  <sheetViews>
    <sheetView tabSelected="1" zoomScale="70" zoomScaleNormal="70" workbookViewId="0">
      <selection activeCell="R187" sqref="R187"/>
    </sheetView>
  </sheetViews>
  <sheetFormatPr defaultColWidth="9.140625" defaultRowHeight="15" x14ac:dyDescent="0.25"/>
  <cols>
    <col min="3" max="3" width="28.5703125" bestFit="1" customWidth="1"/>
    <col min="4" max="4" width="12" bestFit="1" customWidth="1"/>
    <col min="5" max="5" width="8.42578125" bestFit="1" customWidth="1"/>
    <col min="6" max="6" width="14.42578125" bestFit="1" customWidth="1"/>
    <col min="7" max="7" width="9.28515625" bestFit="1" customWidth="1"/>
    <col min="8" max="8" width="13.42578125" bestFit="1" customWidth="1"/>
    <col min="9" max="9" width="8.42578125" bestFit="1" customWidth="1"/>
    <col min="10" max="10" width="12.5703125" bestFit="1" customWidth="1"/>
    <col min="11" max="11" width="12.140625" bestFit="1" customWidth="1"/>
    <col min="12" max="12" width="9.42578125" bestFit="1" customWidth="1"/>
    <col min="13" max="13" width="34.28515625" bestFit="1" customWidth="1"/>
  </cols>
  <sheetData>
    <row r="1" spans="1:49" x14ac:dyDescent="0.25">
      <c r="A1" t="s">
        <v>64</v>
      </c>
    </row>
    <row r="2" spans="1:49" x14ac:dyDescent="0.25">
      <c r="C2" s="9" t="str">
        <f>"~UC_Sets: R_E: "  &amp; _xlfn.TEXTJOIN(",",TRUE,Regions!C3)</f>
        <v>~UC_Sets: R_E: IE</v>
      </c>
    </row>
    <row r="3" spans="1:49" x14ac:dyDescent="0.25">
      <c r="C3" s="9" t="s">
        <v>69</v>
      </c>
    </row>
    <row r="4" spans="1:49" x14ac:dyDescent="0.25">
      <c r="I4" t="str">
        <f>IF(RIGHT(C2,1)&lt;&gt;" ","~UC_T","")</f>
        <v>~UC_T</v>
      </c>
    </row>
    <row r="5" spans="1:49" x14ac:dyDescent="0.25">
      <c r="C5" s="10" t="s">
        <v>61</v>
      </c>
      <c r="D5" s="30" t="s">
        <v>92</v>
      </c>
      <c r="E5" s="30" t="s">
        <v>70</v>
      </c>
      <c r="F5" s="30" t="s">
        <v>93</v>
      </c>
      <c r="G5" s="30" t="s">
        <v>91</v>
      </c>
      <c r="H5" s="11" t="s">
        <v>62</v>
      </c>
      <c r="I5" s="11" t="s">
        <v>68</v>
      </c>
      <c r="J5" s="11" t="s">
        <v>0</v>
      </c>
      <c r="K5" s="11" t="s">
        <v>89</v>
      </c>
      <c r="L5" s="11" t="s">
        <v>90</v>
      </c>
      <c r="M5" s="10" t="s">
        <v>63</v>
      </c>
    </row>
    <row r="6" spans="1:49" x14ac:dyDescent="0.25">
      <c r="C6" s="8" t="str">
        <f>config!C4</f>
        <v>UC_HLI_2</v>
      </c>
      <c r="E6" t="s">
        <v>88</v>
      </c>
      <c r="I6">
        <v>2019</v>
      </c>
      <c r="J6" t="s">
        <v>67</v>
      </c>
      <c r="K6">
        <v>-1</v>
      </c>
      <c r="L6">
        <v>0</v>
      </c>
      <c r="M6" t="str">
        <f xml:space="preserve"> _xlfn.TEXTJOIN(" ",TRUE,"Capacity of HPs is constrained by new and retrofitted apartments at HLI",O7 )</f>
        <v>Capacity of HPs is constrained by new and retrofitted apartments at HLI 2</v>
      </c>
      <c r="V6">
        <v>2</v>
      </c>
      <c r="W6">
        <v>2.2999999999999998</v>
      </c>
      <c r="X6">
        <v>2.5</v>
      </c>
      <c r="Y6">
        <v>3</v>
      </c>
      <c r="Z6">
        <v>3.5</v>
      </c>
      <c r="AA6">
        <v>4</v>
      </c>
      <c r="AB6">
        <v>4.5</v>
      </c>
      <c r="AC6">
        <v>0</v>
      </c>
      <c r="AF6">
        <v>2</v>
      </c>
      <c r="AG6">
        <v>2.2999999999999998</v>
      </c>
      <c r="AH6">
        <v>2.5</v>
      </c>
      <c r="AI6">
        <v>3</v>
      </c>
      <c r="AJ6">
        <v>3.5</v>
      </c>
      <c r="AK6">
        <v>4</v>
      </c>
      <c r="AL6">
        <v>4.5</v>
      </c>
      <c r="AM6">
        <v>0</v>
      </c>
      <c r="AP6">
        <v>2</v>
      </c>
      <c r="AQ6">
        <v>2.2999999999999998</v>
      </c>
      <c r="AR6">
        <v>2.5</v>
      </c>
      <c r="AS6">
        <v>3</v>
      </c>
      <c r="AT6">
        <v>3.5</v>
      </c>
      <c r="AU6">
        <v>4</v>
      </c>
      <c r="AV6">
        <v>4.5</v>
      </c>
      <c r="AW6">
        <v>0</v>
      </c>
    </row>
    <row r="7" spans="1:49" ht="15.75" thickBot="1" x14ac:dyDescent="0.3">
      <c r="A7" t="s">
        <v>132</v>
      </c>
      <c r="E7" t="s">
        <v>94</v>
      </c>
      <c r="I7">
        <v>2019</v>
      </c>
      <c r="K7" s="37">
        <f>INDEX($V$9:$AC$17, MATCH(A7, $U$9:$U$17, 0), MATCH(O7, $V$6:$AC$6, 0))</f>
        <v>0.76682617615099935</v>
      </c>
      <c r="O7">
        <v>2</v>
      </c>
      <c r="V7" s="32" t="s">
        <v>118</v>
      </c>
      <c r="W7" s="33"/>
      <c r="X7" s="33"/>
      <c r="Y7" s="33"/>
      <c r="Z7" s="33"/>
      <c r="AA7" s="33"/>
      <c r="AB7" s="33"/>
      <c r="AC7" s="33"/>
      <c r="AE7" s="33" t="s">
        <v>119</v>
      </c>
      <c r="AF7" s="33"/>
      <c r="AG7" s="33"/>
      <c r="AH7" s="33"/>
      <c r="AI7" s="33"/>
      <c r="AJ7" s="33"/>
      <c r="AK7" s="33"/>
      <c r="AL7" s="33"/>
      <c r="AM7" s="33"/>
      <c r="AO7" s="32" t="s">
        <v>120</v>
      </c>
      <c r="AP7" s="33"/>
      <c r="AQ7" s="33"/>
      <c r="AR7" s="33"/>
      <c r="AS7" s="33"/>
      <c r="AT7" s="33"/>
      <c r="AU7" s="33"/>
      <c r="AV7" s="33"/>
      <c r="AW7" s="33"/>
    </row>
    <row r="8" spans="1:49" ht="15.75" thickBot="1" x14ac:dyDescent="0.3">
      <c r="A8" t="s">
        <v>133</v>
      </c>
      <c r="E8" t="s">
        <v>95</v>
      </c>
      <c r="I8">
        <v>2019</v>
      </c>
      <c r="K8" s="37">
        <f t="shared" ref="K8:K12" si="0">INDEX($V$9:$AC$17, MATCH(A8, $U$9:$U$17, 0), MATCH(O8, $V$6:$AC$6, 0))</f>
        <v>0.5138907043261417</v>
      </c>
      <c r="O8">
        <v>2</v>
      </c>
      <c r="V8" s="34" t="s">
        <v>121</v>
      </c>
      <c r="W8" s="35" t="s">
        <v>122</v>
      </c>
      <c r="X8" s="36" t="s">
        <v>123</v>
      </c>
      <c r="Y8" s="35" t="s">
        <v>124</v>
      </c>
      <c r="Z8" s="35" t="s">
        <v>125</v>
      </c>
      <c r="AA8" s="35" t="s">
        <v>126</v>
      </c>
      <c r="AB8" s="35" t="s">
        <v>127</v>
      </c>
      <c r="AC8" s="35" t="s">
        <v>128</v>
      </c>
      <c r="AF8" s="34" t="s">
        <v>121</v>
      </c>
      <c r="AG8" s="35" t="s">
        <v>122</v>
      </c>
      <c r="AH8" s="36" t="s">
        <v>123</v>
      </c>
      <c r="AI8" s="35" t="s">
        <v>124</v>
      </c>
      <c r="AJ8" s="35" t="s">
        <v>125</v>
      </c>
      <c r="AK8" s="35" t="s">
        <v>126</v>
      </c>
      <c r="AL8" s="35" t="s">
        <v>127</v>
      </c>
      <c r="AM8" s="35" t="s">
        <v>128</v>
      </c>
      <c r="AP8" s="34" t="s">
        <v>121</v>
      </c>
      <c r="AQ8" s="35" t="s">
        <v>122</v>
      </c>
      <c r="AR8" s="36" t="s">
        <v>123</v>
      </c>
      <c r="AS8" s="35" t="s">
        <v>124</v>
      </c>
      <c r="AT8" s="35" t="s">
        <v>125</v>
      </c>
      <c r="AU8" s="35" t="s">
        <v>126</v>
      </c>
      <c r="AV8" s="35" t="s">
        <v>127</v>
      </c>
      <c r="AW8" s="35" t="s">
        <v>128</v>
      </c>
    </row>
    <row r="9" spans="1:49" x14ac:dyDescent="0.25">
      <c r="A9" t="s">
        <v>134</v>
      </c>
      <c r="E9" t="s">
        <v>96</v>
      </c>
      <c r="I9">
        <v>2019</v>
      </c>
      <c r="K9" s="37">
        <f t="shared" si="0"/>
        <v>0.37584533679027893</v>
      </c>
      <c r="O9">
        <v>2</v>
      </c>
      <c r="U9" s="34" t="s">
        <v>129</v>
      </c>
      <c r="V9" s="37">
        <v>0.99986614214614677</v>
      </c>
      <c r="W9" s="37">
        <v>0.99999895018069218</v>
      </c>
      <c r="X9" s="37">
        <v>0.99999997827100517</v>
      </c>
      <c r="Y9" s="37">
        <v>0.99999999999986411</v>
      </c>
      <c r="Z9" s="37">
        <v>1</v>
      </c>
      <c r="AA9" s="37">
        <v>1</v>
      </c>
      <c r="AB9" s="37">
        <v>1</v>
      </c>
      <c r="AC9" s="37">
        <v>0</v>
      </c>
      <c r="AE9" s="34" t="s">
        <v>129</v>
      </c>
      <c r="AF9" s="37">
        <v>0.99358230344905218</v>
      </c>
      <c r="AG9" s="37">
        <v>0.99961797061500135</v>
      </c>
      <c r="AH9" s="37">
        <v>0.99996097211163748</v>
      </c>
      <c r="AI9" s="37">
        <v>0.99999996888648002</v>
      </c>
      <c r="AJ9" s="37">
        <v>0.9999999999968846</v>
      </c>
      <c r="AK9" s="37">
        <v>1</v>
      </c>
      <c r="AL9" s="37">
        <v>1</v>
      </c>
      <c r="AM9" s="37">
        <v>0</v>
      </c>
      <c r="AO9" s="34" t="s">
        <v>129</v>
      </c>
      <c r="AP9" s="37">
        <v>0.99867076285153633</v>
      </c>
      <c r="AQ9" s="37">
        <v>0.99999490602709384</v>
      </c>
      <c r="AR9" s="37">
        <v>0.99999995653338158</v>
      </c>
      <c r="AS9" s="37">
        <v>0.99999999999999312</v>
      </c>
      <c r="AT9" s="37">
        <v>1</v>
      </c>
      <c r="AU9" s="37">
        <v>1</v>
      </c>
      <c r="AV9" s="37">
        <v>1</v>
      </c>
      <c r="AW9" s="37">
        <v>0</v>
      </c>
    </row>
    <row r="10" spans="1:49" x14ac:dyDescent="0.25">
      <c r="A10" t="s">
        <v>135</v>
      </c>
      <c r="E10" t="s">
        <v>97</v>
      </c>
      <c r="I10">
        <v>2019</v>
      </c>
      <c r="K10" s="37">
        <f t="shared" si="0"/>
        <v>0.16552806134367962</v>
      </c>
      <c r="O10">
        <v>2</v>
      </c>
      <c r="U10" s="35" t="s">
        <v>130</v>
      </c>
      <c r="V10" s="37">
        <v>0.96885301500182108</v>
      </c>
      <c r="W10" s="37">
        <v>0.99736560266376562</v>
      </c>
      <c r="X10" s="37">
        <v>0.99967208422117826</v>
      </c>
      <c r="Y10" s="37">
        <v>0.99999963010770987</v>
      </c>
      <c r="Z10" s="37">
        <v>0.99999999995815858</v>
      </c>
      <c r="AA10" s="37">
        <v>0.99999999999999956</v>
      </c>
      <c r="AB10" s="37">
        <v>1</v>
      </c>
      <c r="AC10" s="37">
        <v>0</v>
      </c>
      <c r="AE10" s="35" t="s">
        <v>130</v>
      </c>
      <c r="AF10" s="37">
        <v>0.7694627396275191</v>
      </c>
      <c r="AG10" s="37">
        <v>0.92091247414921895</v>
      </c>
      <c r="AH10" s="37">
        <v>0.96860489728090593</v>
      </c>
      <c r="AI10" s="37">
        <v>0.99857871934570608</v>
      </c>
      <c r="AJ10" s="37">
        <v>0.99998003334500252</v>
      </c>
      <c r="AK10" s="37">
        <v>0.99999991591209203</v>
      </c>
      <c r="AL10" s="37">
        <v>0.99999999989582478</v>
      </c>
      <c r="AM10" s="37">
        <v>0</v>
      </c>
      <c r="AO10" s="35" t="s">
        <v>130</v>
      </c>
      <c r="AP10" s="37">
        <v>0.6130931526036395</v>
      </c>
      <c r="AQ10" s="37">
        <v>0.87842619586393023</v>
      </c>
      <c r="AR10" s="37">
        <v>0.9602560960127382</v>
      </c>
      <c r="AS10" s="37">
        <v>0.99935891586967851</v>
      </c>
      <c r="AT10" s="37">
        <v>0.99999860849411715</v>
      </c>
      <c r="AU10" s="37">
        <v>0.99999999961862751</v>
      </c>
      <c r="AV10" s="37">
        <v>0.99999999999998723</v>
      </c>
      <c r="AW10" s="37">
        <v>0</v>
      </c>
    </row>
    <row r="11" spans="1:49" x14ac:dyDescent="0.25">
      <c r="A11" t="s">
        <v>136</v>
      </c>
      <c r="E11" t="s">
        <v>98</v>
      </c>
      <c r="I11">
        <v>2019</v>
      </c>
      <c r="K11" s="37">
        <f t="shared" si="0"/>
        <v>9.1492186931267622E-2</v>
      </c>
      <c r="O11">
        <v>2</v>
      </c>
      <c r="U11" s="36" t="s">
        <v>131</v>
      </c>
      <c r="V11" s="37">
        <v>0.93969745300565943</v>
      </c>
      <c r="W11" s="37">
        <v>0.99622594121059427</v>
      </c>
      <c r="X11" s="37">
        <v>0.99968448066910742</v>
      </c>
      <c r="Y11" s="37">
        <v>0.99999993665897058</v>
      </c>
      <c r="Z11" s="37">
        <v>0.99999999999956379</v>
      </c>
      <c r="AA11" s="37">
        <v>1</v>
      </c>
      <c r="AB11" s="37">
        <v>1</v>
      </c>
      <c r="AC11" s="37">
        <v>0</v>
      </c>
      <c r="AE11" s="36" t="s">
        <v>131</v>
      </c>
      <c r="AF11" s="37">
        <v>0.63358245624321075</v>
      </c>
      <c r="AG11" s="37">
        <v>0.84081469035187228</v>
      </c>
      <c r="AH11" s="37">
        <v>0.92442034414706997</v>
      </c>
      <c r="AI11" s="37">
        <v>0.99428940010152511</v>
      </c>
      <c r="AJ11" s="37">
        <v>0.99985475279512115</v>
      </c>
      <c r="AK11" s="37">
        <v>0.99999880751297388</v>
      </c>
      <c r="AL11" s="37">
        <v>0.99999999691006625</v>
      </c>
      <c r="AM11" s="37">
        <v>0</v>
      </c>
      <c r="AO11" s="36" t="s">
        <v>131</v>
      </c>
      <c r="AP11" s="37">
        <v>0.34194299028735675</v>
      </c>
      <c r="AQ11" s="37">
        <v>0.71567219724569331</v>
      </c>
      <c r="AR11" s="37">
        <v>0.88905130905570107</v>
      </c>
      <c r="AS11" s="37">
        <v>0.99781515762844886</v>
      </c>
      <c r="AT11" s="37">
        <v>0.99999624728992065</v>
      </c>
      <c r="AU11" s="37">
        <v>0.99999999949395513</v>
      </c>
      <c r="AV11" s="37">
        <v>0.99999999999999489</v>
      </c>
      <c r="AW11" s="37">
        <v>0</v>
      </c>
    </row>
    <row r="12" spans="1:49" x14ac:dyDescent="0.25">
      <c r="A12" t="s">
        <v>137</v>
      </c>
      <c r="E12" t="s">
        <v>99</v>
      </c>
      <c r="I12">
        <v>2019</v>
      </c>
      <c r="K12" s="37">
        <f t="shared" si="0"/>
        <v>3.6630747396996691E-2</v>
      </c>
      <c r="O12">
        <v>2</v>
      </c>
      <c r="U12" s="35" t="s">
        <v>132</v>
      </c>
      <c r="V12" s="37">
        <v>0.76682617615099935</v>
      </c>
      <c r="W12" s="37">
        <v>0.95418880111755022</v>
      </c>
      <c r="X12" s="37">
        <v>0.98998748585906793</v>
      </c>
      <c r="Y12" s="37">
        <v>0.99995633197497646</v>
      </c>
      <c r="Z12" s="37">
        <v>0.99999998312382343</v>
      </c>
      <c r="AA12" s="37">
        <v>0.99999999999945333</v>
      </c>
      <c r="AB12" s="37">
        <v>1</v>
      </c>
      <c r="AC12" s="37">
        <v>0</v>
      </c>
      <c r="AE12" s="35" t="s">
        <v>132</v>
      </c>
      <c r="AF12" s="37">
        <v>0.48602123970467664</v>
      </c>
      <c r="AG12" s="37">
        <v>0.74725860659793841</v>
      </c>
      <c r="AH12" s="37">
        <v>0.87143015426775872</v>
      </c>
      <c r="AI12" s="37">
        <v>0.98931553681492335</v>
      </c>
      <c r="AJ12" s="37">
        <v>0.99973940839121955</v>
      </c>
      <c r="AK12" s="37">
        <v>0.99999823974334678</v>
      </c>
      <c r="AL12" s="37">
        <v>0.99999999680227936</v>
      </c>
      <c r="AM12" s="37">
        <v>0</v>
      </c>
      <c r="AO12" s="35" t="s">
        <v>132</v>
      </c>
      <c r="AP12" s="37">
        <v>0.14983014442834014</v>
      </c>
      <c r="AQ12" s="37">
        <v>0.49056643348839696</v>
      </c>
      <c r="AR12" s="37">
        <v>0.74280813134921952</v>
      </c>
      <c r="AS12" s="37">
        <v>0.9903894839477374</v>
      </c>
      <c r="AT12" s="37">
        <v>0.99997215963294783</v>
      </c>
      <c r="AU12" s="37">
        <v>0.99999999466107425</v>
      </c>
      <c r="AV12" s="37">
        <v>0.99999999999993627</v>
      </c>
      <c r="AW12" s="37">
        <v>0</v>
      </c>
    </row>
    <row r="13" spans="1:49" x14ac:dyDescent="0.25">
      <c r="E13" t="s">
        <v>100</v>
      </c>
      <c r="G13" t="s">
        <v>101</v>
      </c>
      <c r="I13">
        <v>2019</v>
      </c>
      <c r="K13">
        <v>1</v>
      </c>
      <c r="O13">
        <v>2</v>
      </c>
      <c r="U13" s="36" t="s">
        <v>133</v>
      </c>
      <c r="V13" s="37">
        <v>0.5138907043261417</v>
      </c>
      <c r="W13" s="37">
        <v>0.70275414783970647</v>
      </c>
      <c r="X13" s="37">
        <v>0.80620969874302539</v>
      </c>
      <c r="Y13" s="37">
        <v>0.95479136080813631</v>
      </c>
      <c r="Z13" s="37">
        <v>0.99417194789886376</v>
      </c>
      <c r="AA13" s="37">
        <v>0.99959823430951478</v>
      </c>
      <c r="AB13" s="37">
        <v>0.99998547336263233</v>
      </c>
      <c r="AC13" s="37">
        <v>0</v>
      </c>
      <c r="AE13" s="36" t="s">
        <v>133</v>
      </c>
      <c r="AF13" s="37">
        <v>0.25380085256173046</v>
      </c>
      <c r="AG13" s="37">
        <v>0.48042786872418958</v>
      </c>
      <c r="AH13" s="37">
        <v>0.64054584703308814</v>
      </c>
      <c r="AI13" s="37">
        <v>0.91657755012121211</v>
      </c>
      <c r="AJ13" s="37">
        <v>0.99191173064402915</v>
      </c>
      <c r="AK13" s="37">
        <v>0.99969530786128746</v>
      </c>
      <c r="AL13" s="37">
        <v>0.9999957044409139</v>
      </c>
      <c r="AM13" s="37">
        <v>0</v>
      </c>
      <c r="AO13" s="36" t="s">
        <v>133</v>
      </c>
      <c r="AP13" s="37">
        <v>6.6011404930960929E-2</v>
      </c>
      <c r="AQ13" s="37">
        <v>0.22200714259760385</v>
      </c>
      <c r="AR13" s="37">
        <v>0.39296290098211079</v>
      </c>
      <c r="AS13" s="37">
        <v>0.83221694488457221</v>
      </c>
      <c r="AT13" s="37">
        <v>0.98600872265415918</v>
      </c>
      <c r="AU13" s="37">
        <v>0.99970053530100189</v>
      </c>
      <c r="AV13" s="37">
        <v>0.99999846937326342</v>
      </c>
      <c r="AW13" s="37">
        <v>0</v>
      </c>
    </row>
    <row r="14" spans="1:49" x14ac:dyDescent="0.25">
      <c r="E14" s="7"/>
      <c r="F14" s="7"/>
      <c r="G14" s="7"/>
      <c r="H14" s="7"/>
      <c r="I14" s="7">
        <v>0</v>
      </c>
      <c r="J14" s="7" t="s">
        <v>67</v>
      </c>
      <c r="K14" s="7"/>
      <c r="L14" s="7">
        <v>5</v>
      </c>
      <c r="M14" s="7"/>
      <c r="O14">
        <v>2</v>
      </c>
      <c r="U14" s="35" t="s">
        <v>134</v>
      </c>
      <c r="V14" s="37">
        <v>0.37584533679027893</v>
      </c>
      <c r="W14" s="37">
        <v>0.51506861469064869</v>
      </c>
      <c r="X14" s="37">
        <v>0.60792230376456446</v>
      </c>
      <c r="Y14" s="37">
        <v>0.80626831138166599</v>
      </c>
      <c r="Z14" s="37">
        <v>0.92710242952401201</v>
      </c>
      <c r="AA14" s="37">
        <v>0.9795658771957636</v>
      </c>
      <c r="AB14" s="37">
        <v>0.99579540336422534</v>
      </c>
      <c r="AC14" s="37">
        <v>0</v>
      </c>
      <c r="AE14" s="35" t="s">
        <v>134</v>
      </c>
      <c r="AF14" s="37">
        <v>8.9754023843298891E-2</v>
      </c>
      <c r="AG14" s="37">
        <v>0.19240027281705166</v>
      </c>
      <c r="AH14" s="37">
        <v>0.28991681177663592</v>
      </c>
      <c r="AI14" s="37">
        <v>0.59290175446950721</v>
      </c>
      <c r="AJ14" s="37">
        <v>0.8470018886690438</v>
      </c>
      <c r="AK14" s="37">
        <v>0.96503029194003964</v>
      </c>
      <c r="AL14" s="37">
        <v>0.99535165071760523</v>
      </c>
      <c r="AM14" s="37">
        <v>0</v>
      </c>
      <c r="AO14" s="35" t="s">
        <v>134</v>
      </c>
      <c r="AP14" s="37">
        <v>5.6979596817344061E-2</v>
      </c>
      <c r="AQ14" s="37">
        <v>0.12698439253107691</v>
      </c>
      <c r="AR14" s="37">
        <v>0.19835620119859471</v>
      </c>
      <c r="AS14" s="37">
        <v>0.45447244481580307</v>
      </c>
      <c r="AT14" s="37">
        <v>0.73196550526672355</v>
      </c>
      <c r="AU14" s="37">
        <v>0.91179733138324648</v>
      </c>
      <c r="AV14" s="37">
        <v>0.98146734609448394</v>
      </c>
      <c r="AW14" s="37">
        <v>0</v>
      </c>
    </row>
    <row r="15" spans="1:49" x14ac:dyDescent="0.25">
      <c r="C15" s="8"/>
      <c r="E15" t="s">
        <v>102</v>
      </c>
      <c r="F15" s="31"/>
      <c r="G15" s="31"/>
      <c r="H15" s="31"/>
      <c r="I15">
        <v>2019</v>
      </c>
      <c r="J15" s="31" t="s">
        <v>67</v>
      </c>
      <c r="K15" s="31">
        <v>-1</v>
      </c>
      <c r="L15" s="31">
        <v>0</v>
      </c>
      <c r="M15" s="31" t="str">
        <f xml:space="preserve"> _xlfn.TEXTJOIN(" ",TRUE,"Capacity of HPs is constrained by new and retrofitted attachedat HLI",O16 )</f>
        <v>Capacity of HPs is constrained by new and retrofitted attachedat HLI 2</v>
      </c>
      <c r="U15" s="36" t="s">
        <v>135</v>
      </c>
      <c r="V15" s="37">
        <v>0.16552806134367962</v>
      </c>
      <c r="W15" s="37">
        <v>0.29053559209062707</v>
      </c>
      <c r="X15" s="37">
        <v>0.39292301197938029</v>
      </c>
      <c r="Y15" s="37">
        <v>0.66588242910237538</v>
      </c>
      <c r="Z15" s="37">
        <v>0.87051976694100974</v>
      </c>
      <c r="AA15" s="37">
        <v>0.96631005589236407</v>
      </c>
      <c r="AB15" s="37">
        <v>0.99428730510778573</v>
      </c>
      <c r="AC15" s="37">
        <v>0</v>
      </c>
      <c r="AE15" s="36" t="s">
        <v>135</v>
      </c>
      <c r="AF15" s="37">
        <v>5.0511604601422351E-2</v>
      </c>
      <c r="AG15" s="37">
        <v>9.4333345509310967E-2</v>
      </c>
      <c r="AH15" s="37">
        <v>0.13618656405660809</v>
      </c>
      <c r="AI15" s="37">
        <v>0.28933976981199794</v>
      </c>
      <c r="AJ15" s="37">
        <v>0.49480783925100147</v>
      </c>
      <c r="AK15" s="37">
        <v>0.70169583060873153</v>
      </c>
      <c r="AL15" s="37">
        <v>0.85804642932382791</v>
      </c>
      <c r="AM15" s="37">
        <v>0</v>
      </c>
      <c r="AO15" s="36" t="s">
        <v>135</v>
      </c>
      <c r="AP15" s="37">
        <v>2.8856450394145666E-2</v>
      </c>
      <c r="AQ15" s="37">
        <v>5.7199757058308189E-2</v>
      </c>
      <c r="AR15" s="37">
        <v>8.5976160021217857E-2</v>
      </c>
      <c r="AS15" s="37">
        <v>0.20212850255165354</v>
      </c>
      <c r="AT15" s="37">
        <v>0.38127737390844418</v>
      </c>
      <c r="AU15" s="37">
        <v>0.5908714474634762</v>
      </c>
      <c r="AV15" s="37">
        <v>0.77688109740361544</v>
      </c>
      <c r="AW15" s="37">
        <v>0</v>
      </c>
    </row>
    <row r="16" spans="1:49" x14ac:dyDescent="0.25">
      <c r="A16" t="s">
        <v>132</v>
      </c>
      <c r="E16" t="s">
        <v>103</v>
      </c>
      <c r="I16">
        <v>2019</v>
      </c>
      <c r="K16" s="37">
        <f>INDEX($AF$9:$AM$17, MATCH(A16, $U$9:$U$17, 0), MATCH(O16, $AF$6:$AM$6, 0))</f>
        <v>0.48602123970467664</v>
      </c>
      <c r="O16">
        <v>2</v>
      </c>
      <c r="U16" s="35" t="s">
        <v>136</v>
      </c>
      <c r="V16" s="37">
        <v>9.1492186931267622E-2</v>
      </c>
      <c r="W16" s="37">
        <v>0.15300882371326033</v>
      </c>
      <c r="X16" s="37">
        <v>0.20660004501142309</v>
      </c>
      <c r="Y16" s="37">
        <v>0.38021044483571315</v>
      </c>
      <c r="Z16" s="37">
        <v>0.58254904641534866</v>
      </c>
      <c r="AA16" s="37">
        <v>0.76478079525417386</v>
      </c>
      <c r="AB16" s="37">
        <v>0.89160576223881305</v>
      </c>
      <c r="AC16" s="37">
        <v>0</v>
      </c>
      <c r="AE16" s="35" t="s">
        <v>136</v>
      </c>
      <c r="AF16" s="37">
        <v>3.2210497290905374E-2</v>
      </c>
      <c r="AG16" s="37">
        <v>5.6332486553475364E-2</v>
      </c>
      <c r="AH16" s="37">
        <v>7.9115975834815E-2</v>
      </c>
      <c r="AI16" s="37">
        <v>0.16531868864588461</v>
      </c>
      <c r="AJ16" s="37">
        <v>0.29645675583092174</v>
      </c>
      <c r="AK16" s="37">
        <v>0.46159880109745322</v>
      </c>
      <c r="AL16" s="37">
        <v>0.63375133998904754</v>
      </c>
      <c r="AM16" s="37">
        <v>0</v>
      </c>
      <c r="AO16" s="35" t="s">
        <v>136</v>
      </c>
      <c r="AP16" s="37">
        <v>7.3325429420576533E-3</v>
      </c>
      <c r="AQ16" s="37">
        <v>1.5850994164039133E-2</v>
      </c>
      <c r="AR16" s="37">
        <v>2.5396980814932565E-2</v>
      </c>
      <c r="AS16" s="37">
        <v>7.1339545297204487E-2</v>
      </c>
      <c r="AT16" s="37">
        <v>0.16389933245411942</v>
      </c>
      <c r="AU16" s="37">
        <v>0.31163257381350196</v>
      </c>
      <c r="AV16" s="37">
        <v>0.49844467341211474</v>
      </c>
      <c r="AW16" s="37">
        <v>0</v>
      </c>
    </row>
    <row r="17" spans="1:49" x14ac:dyDescent="0.25">
      <c r="A17" t="s">
        <v>133</v>
      </c>
      <c r="E17" t="s">
        <v>104</v>
      </c>
      <c r="I17">
        <v>2019</v>
      </c>
      <c r="K17" s="37">
        <f t="shared" ref="K17:K21" si="1">INDEX($AF$9:$AM$17, MATCH(A17, $U$9:$U$17, 0), MATCH(O17, $AF$6:$AM$6, 0))</f>
        <v>0.25380085256173046</v>
      </c>
      <c r="O17">
        <v>2</v>
      </c>
      <c r="U17" s="38" t="s">
        <v>137</v>
      </c>
      <c r="V17" s="37">
        <v>3.6630747396996691E-2</v>
      </c>
      <c r="W17" s="37">
        <v>5.4970533940220757E-2</v>
      </c>
      <c r="X17" s="37">
        <v>7.0785662206478708E-2</v>
      </c>
      <c r="Y17" s="37">
        <v>0.12533343317165579</v>
      </c>
      <c r="Z17" s="37">
        <v>0.20397754353748057</v>
      </c>
      <c r="AA17" s="37">
        <v>0.30633564692244153</v>
      </c>
      <c r="AB17" s="37">
        <v>0.42660254978994411</v>
      </c>
      <c r="AC17" s="37">
        <v>0</v>
      </c>
      <c r="AE17" s="38" t="s">
        <v>137</v>
      </c>
      <c r="AF17" s="37">
        <v>3.054309712927282E-2</v>
      </c>
      <c r="AG17" s="37">
        <v>4.54767509141593E-2</v>
      </c>
      <c r="AH17" s="37">
        <v>5.8354873920238394E-2</v>
      </c>
      <c r="AI17" s="37">
        <v>0.10300763832828137</v>
      </c>
      <c r="AJ17" s="37">
        <v>0.16841130134712209</v>
      </c>
      <c r="AK17" s="37">
        <v>0.2558071850950065</v>
      </c>
      <c r="AL17" s="37">
        <v>0.362347970092745</v>
      </c>
      <c r="AM17" s="37">
        <v>0</v>
      </c>
      <c r="AO17" s="38" t="s">
        <v>137</v>
      </c>
      <c r="AP17" s="37">
        <v>3.2086171243230267E-3</v>
      </c>
      <c r="AQ17" s="37">
        <v>5.8437278169573741E-3</v>
      </c>
      <c r="AR17" s="37">
        <v>8.5326893308700167E-3</v>
      </c>
      <c r="AS17" s="37">
        <v>2.0430952713542849E-2</v>
      </c>
      <c r="AT17" s="37">
        <v>4.4138172035112347E-2</v>
      </c>
      <c r="AU17" s="37">
        <v>8.6253363635820451E-2</v>
      </c>
      <c r="AV17" s="37">
        <v>0.15295879709707286</v>
      </c>
      <c r="AW17" s="37">
        <v>0</v>
      </c>
    </row>
    <row r="18" spans="1:49" x14ac:dyDescent="0.25">
      <c r="A18" t="s">
        <v>134</v>
      </c>
      <c r="E18" t="s">
        <v>105</v>
      </c>
      <c r="I18">
        <v>2019</v>
      </c>
      <c r="K18" s="37">
        <f t="shared" si="1"/>
        <v>8.9754023843298891E-2</v>
      </c>
      <c r="O18">
        <v>2</v>
      </c>
    </row>
    <row r="19" spans="1:49" x14ac:dyDescent="0.25">
      <c r="A19" t="s">
        <v>135</v>
      </c>
      <c r="E19" t="s">
        <v>106</v>
      </c>
      <c r="I19">
        <v>2019</v>
      </c>
      <c r="K19" s="37">
        <f t="shared" si="1"/>
        <v>5.0511604601422351E-2</v>
      </c>
      <c r="O19">
        <v>2</v>
      </c>
    </row>
    <row r="20" spans="1:49" x14ac:dyDescent="0.25">
      <c r="A20" t="s">
        <v>136</v>
      </c>
      <c r="E20" t="s">
        <v>107</v>
      </c>
      <c r="I20">
        <v>2019</v>
      </c>
      <c r="K20" s="37">
        <f t="shared" si="1"/>
        <v>3.2210497290905374E-2</v>
      </c>
      <c r="O20">
        <v>2</v>
      </c>
    </row>
    <row r="21" spans="1:49" x14ac:dyDescent="0.25">
      <c r="A21" t="s">
        <v>137</v>
      </c>
      <c r="E21" t="s">
        <v>108</v>
      </c>
      <c r="I21">
        <v>2019</v>
      </c>
      <c r="K21" s="37">
        <f t="shared" si="1"/>
        <v>3.054309712927282E-2</v>
      </c>
      <c r="O21">
        <v>2</v>
      </c>
    </row>
    <row r="22" spans="1:49" x14ac:dyDescent="0.25">
      <c r="E22" s="8" t="s">
        <v>100</v>
      </c>
      <c r="G22" t="s">
        <v>109</v>
      </c>
      <c r="I22">
        <v>2019</v>
      </c>
      <c r="K22">
        <v>1</v>
      </c>
      <c r="O22">
        <v>2</v>
      </c>
    </row>
    <row r="23" spans="1:49" x14ac:dyDescent="0.25">
      <c r="E23" s="7"/>
      <c r="F23" s="7"/>
      <c r="G23" s="7"/>
      <c r="H23" s="7"/>
      <c r="I23" s="7">
        <v>0</v>
      </c>
      <c r="J23" s="7"/>
      <c r="K23" s="7"/>
      <c r="L23" s="7">
        <v>5</v>
      </c>
      <c r="M23" s="7"/>
      <c r="O23">
        <v>2</v>
      </c>
    </row>
    <row r="24" spans="1:49" x14ac:dyDescent="0.25">
      <c r="C24" s="8"/>
      <c r="E24" t="s">
        <v>110</v>
      </c>
      <c r="F24" s="31"/>
      <c r="G24" s="31"/>
      <c r="H24" s="31"/>
      <c r="I24">
        <v>2019</v>
      </c>
      <c r="J24" s="31" t="s">
        <v>67</v>
      </c>
      <c r="K24" s="31">
        <v>-1</v>
      </c>
      <c r="L24" s="31">
        <v>0</v>
      </c>
      <c r="M24" s="31" t="str">
        <f xml:space="preserve"> _xlfn.TEXTJOIN(" ",TRUE,"Capacity of HPs is constrained by new and retrofitted detached at HLI",O7 )</f>
        <v>Capacity of HPs is constrained by new and retrofitted detached at HLI 2</v>
      </c>
    </row>
    <row r="25" spans="1:49" x14ac:dyDescent="0.25">
      <c r="A25" t="s">
        <v>132</v>
      </c>
      <c r="E25" t="s">
        <v>111</v>
      </c>
      <c r="I25">
        <v>2019</v>
      </c>
      <c r="K25" s="37">
        <f>INDEX($AP$9:$AW$17, MATCH(A25, $U$9:$U$17, 0), MATCH(O25, $AP$6:$AW$6, 0))</f>
        <v>0.14983014442834014</v>
      </c>
      <c r="O25">
        <v>2</v>
      </c>
    </row>
    <row r="26" spans="1:49" x14ac:dyDescent="0.25">
      <c r="A26" t="s">
        <v>133</v>
      </c>
      <c r="E26" t="s">
        <v>112</v>
      </c>
      <c r="I26">
        <v>2019</v>
      </c>
      <c r="K26" s="37">
        <f t="shared" ref="K26:K30" si="2">INDEX($AP$9:$AW$17, MATCH(A26, $U$9:$U$17, 0), MATCH(O26, $AP$6:$AW$6, 0))</f>
        <v>6.6011404930960929E-2</v>
      </c>
      <c r="O26">
        <v>2</v>
      </c>
    </row>
    <row r="27" spans="1:49" x14ac:dyDescent="0.25">
      <c r="A27" t="s">
        <v>134</v>
      </c>
      <c r="E27" t="s">
        <v>113</v>
      </c>
      <c r="I27">
        <v>2019</v>
      </c>
      <c r="K27" s="37">
        <f t="shared" si="2"/>
        <v>5.6979596817344061E-2</v>
      </c>
      <c r="O27">
        <v>2</v>
      </c>
    </row>
    <row r="28" spans="1:49" x14ac:dyDescent="0.25">
      <c r="A28" t="s">
        <v>135</v>
      </c>
      <c r="E28" t="s">
        <v>114</v>
      </c>
      <c r="I28">
        <v>2019</v>
      </c>
      <c r="K28" s="37">
        <f t="shared" si="2"/>
        <v>2.8856450394145666E-2</v>
      </c>
      <c r="O28">
        <v>2</v>
      </c>
    </row>
    <row r="29" spans="1:49" x14ac:dyDescent="0.25">
      <c r="A29" t="s">
        <v>136</v>
      </c>
      <c r="E29" t="s">
        <v>115</v>
      </c>
      <c r="I29">
        <v>2019</v>
      </c>
      <c r="K29" s="37">
        <f t="shared" si="2"/>
        <v>7.3325429420576533E-3</v>
      </c>
      <c r="O29">
        <v>2</v>
      </c>
    </row>
    <row r="30" spans="1:49" x14ac:dyDescent="0.25">
      <c r="A30" t="s">
        <v>137</v>
      </c>
      <c r="E30" t="s">
        <v>116</v>
      </c>
      <c r="I30">
        <v>2019</v>
      </c>
      <c r="K30" s="37">
        <f t="shared" si="2"/>
        <v>3.2086171243230267E-3</v>
      </c>
      <c r="O30">
        <v>2</v>
      </c>
    </row>
    <row r="31" spans="1:49" x14ac:dyDescent="0.25">
      <c r="E31" t="s">
        <v>100</v>
      </c>
      <c r="G31" t="s">
        <v>117</v>
      </c>
      <c r="I31">
        <v>2019</v>
      </c>
      <c r="K31">
        <v>1</v>
      </c>
      <c r="O31">
        <v>2</v>
      </c>
    </row>
    <row r="32" spans="1:49" x14ac:dyDescent="0.25">
      <c r="E32" s="7"/>
      <c r="F32" s="7"/>
      <c r="G32" s="7"/>
      <c r="H32" s="7"/>
      <c r="I32" s="7">
        <v>0</v>
      </c>
      <c r="J32" s="7" t="s">
        <v>67</v>
      </c>
      <c r="K32" s="7"/>
      <c r="L32" s="7">
        <v>5</v>
      </c>
      <c r="M32" s="7"/>
      <c r="O32">
        <v>2</v>
      </c>
    </row>
    <row r="33" spans="1:15" x14ac:dyDescent="0.25">
      <c r="C33" s="8" t="str">
        <f>config!D4</f>
        <v>UC_HLI_2.3</v>
      </c>
      <c r="E33" t="s">
        <v>88</v>
      </c>
      <c r="I33">
        <v>2019</v>
      </c>
      <c r="J33" t="s">
        <v>67</v>
      </c>
      <c r="K33">
        <v>-1</v>
      </c>
      <c r="L33">
        <v>0</v>
      </c>
      <c r="M33" t="str">
        <f xml:space="preserve"> _xlfn.TEXTJOIN(" ",TRUE,"Capacity of HPs is constrained by new and retrofitted apartments at HLI",O34 )</f>
        <v>Capacity of HPs is constrained by new and retrofitted apartments at HLI 2.3</v>
      </c>
    </row>
    <row r="34" spans="1:15" x14ac:dyDescent="0.25">
      <c r="A34" t="s">
        <v>132</v>
      </c>
      <c r="E34" t="s">
        <v>94</v>
      </c>
      <c r="I34">
        <v>2019</v>
      </c>
      <c r="K34" s="37">
        <f>INDEX($V$9:$AC$17, MATCH(A34, $U$9:$U$17, 0), MATCH(O34, $V$6:$AC$6, 0))</f>
        <v>0.95418880111755022</v>
      </c>
      <c r="O34">
        <v>2.2999999999999998</v>
      </c>
    </row>
    <row r="35" spans="1:15" x14ac:dyDescent="0.25">
      <c r="A35" t="s">
        <v>133</v>
      </c>
      <c r="E35" t="s">
        <v>95</v>
      </c>
      <c r="I35">
        <v>2019</v>
      </c>
      <c r="K35" s="37">
        <f t="shared" ref="K35:K39" si="3">INDEX($V$9:$AC$17, MATCH(A35, $U$9:$U$17, 0), MATCH(O35, $V$6:$AC$6, 0))</f>
        <v>0.70275414783970647</v>
      </c>
      <c r="O35">
        <v>2.2999999999999998</v>
      </c>
    </row>
    <row r="36" spans="1:15" x14ac:dyDescent="0.25">
      <c r="A36" t="s">
        <v>134</v>
      </c>
      <c r="E36" t="s">
        <v>96</v>
      </c>
      <c r="I36">
        <v>2019</v>
      </c>
      <c r="K36" s="37">
        <f t="shared" si="3"/>
        <v>0.51506861469064869</v>
      </c>
      <c r="O36">
        <v>2.2999999999999998</v>
      </c>
    </row>
    <row r="37" spans="1:15" x14ac:dyDescent="0.25">
      <c r="A37" t="s">
        <v>135</v>
      </c>
      <c r="E37" t="s">
        <v>97</v>
      </c>
      <c r="I37">
        <v>2019</v>
      </c>
      <c r="K37" s="37">
        <f t="shared" si="3"/>
        <v>0.29053559209062707</v>
      </c>
      <c r="O37">
        <v>2.2999999999999998</v>
      </c>
    </row>
    <row r="38" spans="1:15" x14ac:dyDescent="0.25">
      <c r="A38" t="s">
        <v>136</v>
      </c>
      <c r="E38" t="s">
        <v>98</v>
      </c>
      <c r="I38">
        <v>2019</v>
      </c>
      <c r="K38" s="37">
        <f t="shared" si="3"/>
        <v>0.15300882371326033</v>
      </c>
      <c r="O38">
        <v>2.2999999999999998</v>
      </c>
    </row>
    <row r="39" spans="1:15" x14ac:dyDescent="0.25">
      <c r="A39" t="s">
        <v>137</v>
      </c>
      <c r="E39" t="s">
        <v>99</v>
      </c>
      <c r="I39">
        <v>2019</v>
      </c>
      <c r="K39" s="37">
        <f t="shared" si="3"/>
        <v>5.4970533940220757E-2</v>
      </c>
      <c r="O39">
        <v>2.2999999999999998</v>
      </c>
    </row>
    <row r="40" spans="1:15" x14ac:dyDescent="0.25">
      <c r="E40" t="s">
        <v>100</v>
      </c>
      <c r="G40" t="s">
        <v>101</v>
      </c>
      <c r="I40">
        <v>2019</v>
      </c>
      <c r="K40">
        <v>1</v>
      </c>
      <c r="O40">
        <v>2.2999999999999998</v>
      </c>
    </row>
    <row r="41" spans="1:15" x14ac:dyDescent="0.25">
      <c r="E41" s="7"/>
      <c r="F41" s="7"/>
      <c r="G41" s="7"/>
      <c r="H41" s="7"/>
      <c r="I41" s="7">
        <v>0</v>
      </c>
      <c r="J41" s="7" t="s">
        <v>67</v>
      </c>
      <c r="K41" s="7"/>
      <c r="L41" s="7">
        <v>5</v>
      </c>
      <c r="M41" s="7"/>
      <c r="O41">
        <v>2.2999999999999998</v>
      </c>
    </row>
    <row r="42" spans="1:15" x14ac:dyDescent="0.25">
      <c r="C42" s="8"/>
      <c r="E42" t="s">
        <v>102</v>
      </c>
      <c r="F42" s="31"/>
      <c r="G42" s="31"/>
      <c r="H42" s="31"/>
      <c r="I42">
        <v>2019</v>
      </c>
      <c r="J42" s="31" t="s">
        <v>67</v>
      </c>
      <c r="K42" s="31">
        <v>-1</v>
      </c>
      <c r="L42" s="31">
        <v>0</v>
      </c>
      <c r="M42" s="31" t="str">
        <f xml:space="preserve"> _xlfn.TEXTJOIN(" ",TRUE,"Capacity of HPs is constrained by new and retrofitted attachedat HLI",O43 )</f>
        <v>Capacity of HPs is constrained by new and retrofitted attachedat HLI 2.3</v>
      </c>
    </row>
    <row r="43" spans="1:15" x14ac:dyDescent="0.25">
      <c r="A43" t="s">
        <v>132</v>
      </c>
      <c r="E43" t="s">
        <v>103</v>
      </c>
      <c r="I43">
        <v>2019</v>
      </c>
      <c r="K43" s="37">
        <f>INDEX($AF$9:$AM$17, MATCH(A43, $U$9:$U$17, 0), MATCH(O43, $AF$6:$AM$6, 0))</f>
        <v>0.74725860659793841</v>
      </c>
      <c r="O43">
        <v>2.2999999999999998</v>
      </c>
    </row>
    <row r="44" spans="1:15" x14ac:dyDescent="0.25">
      <c r="A44" t="s">
        <v>133</v>
      </c>
      <c r="E44" t="s">
        <v>104</v>
      </c>
      <c r="I44">
        <v>2019</v>
      </c>
      <c r="K44" s="37">
        <f t="shared" ref="K44:K48" si="4">INDEX($AF$9:$AM$17, MATCH(A44, $U$9:$U$17, 0), MATCH(O44, $AF$6:$AM$6, 0))</f>
        <v>0.48042786872418958</v>
      </c>
      <c r="O44">
        <v>2.2999999999999998</v>
      </c>
    </row>
    <row r="45" spans="1:15" x14ac:dyDescent="0.25">
      <c r="A45" t="s">
        <v>134</v>
      </c>
      <c r="E45" t="s">
        <v>105</v>
      </c>
      <c r="I45">
        <v>2019</v>
      </c>
      <c r="K45" s="37">
        <f t="shared" si="4"/>
        <v>0.19240027281705166</v>
      </c>
      <c r="O45">
        <v>2.2999999999999998</v>
      </c>
    </row>
    <row r="46" spans="1:15" x14ac:dyDescent="0.25">
      <c r="A46" t="s">
        <v>135</v>
      </c>
      <c r="E46" t="s">
        <v>106</v>
      </c>
      <c r="I46">
        <v>2019</v>
      </c>
      <c r="K46" s="37">
        <f t="shared" si="4"/>
        <v>9.4333345509310967E-2</v>
      </c>
      <c r="O46">
        <v>2.2999999999999998</v>
      </c>
    </row>
    <row r="47" spans="1:15" x14ac:dyDescent="0.25">
      <c r="A47" t="s">
        <v>136</v>
      </c>
      <c r="E47" t="s">
        <v>107</v>
      </c>
      <c r="I47">
        <v>2019</v>
      </c>
      <c r="K47" s="37">
        <f t="shared" si="4"/>
        <v>5.6332486553475364E-2</v>
      </c>
      <c r="O47">
        <v>2.2999999999999998</v>
      </c>
    </row>
    <row r="48" spans="1:15" x14ac:dyDescent="0.25">
      <c r="A48" t="s">
        <v>137</v>
      </c>
      <c r="E48" t="s">
        <v>108</v>
      </c>
      <c r="I48">
        <v>2019</v>
      </c>
      <c r="K48" s="37">
        <f t="shared" si="4"/>
        <v>4.54767509141593E-2</v>
      </c>
      <c r="O48">
        <v>2.2999999999999998</v>
      </c>
    </row>
    <row r="49" spans="1:15" x14ac:dyDescent="0.25">
      <c r="E49" s="8" t="s">
        <v>100</v>
      </c>
      <c r="G49" t="s">
        <v>109</v>
      </c>
      <c r="I49">
        <v>2019</v>
      </c>
      <c r="K49">
        <v>1</v>
      </c>
      <c r="O49">
        <v>2.2999999999999998</v>
      </c>
    </row>
    <row r="50" spans="1:15" x14ac:dyDescent="0.25">
      <c r="E50" s="7"/>
      <c r="F50" s="7"/>
      <c r="G50" s="7"/>
      <c r="H50" s="7"/>
      <c r="I50" s="7">
        <v>0</v>
      </c>
      <c r="J50" s="7"/>
      <c r="K50" s="7"/>
      <c r="L50" s="7">
        <v>5</v>
      </c>
      <c r="M50" s="7"/>
      <c r="O50">
        <v>2.2999999999999998</v>
      </c>
    </row>
    <row r="51" spans="1:15" x14ac:dyDescent="0.25">
      <c r="C51" s="8"/>
      <c r="E51" t="s">
        <v>110</v>
      </c>
      <c r="F51" s="31"/>
      <c r="G51" s="31"/>
      <c r="H51" s="31"/>
      <c r="I51">
        <v>2019</v>
      </c>
      <c r="J51" s="31" t="s">
        <v>67</v>
      </c>
      <c r="K51" s="31">
        <v>-1</v>
      </c>
      <c r="L51" s="31">
        <v>0</v>
      </c>
      <c r="M51" s="31" t="str">
        <f xml:space="preserve"> _xlfn.TEXTJOIN(" ",TRUE,"Capacity of HPs is constrained by new and retrofitted detached at HLI",O34 )</f>
        <v>Capacity of HPs is constrained by new and retrofitted detached at HLI 2.3</v>
      </c>
    </row>
    <row r="52" spans="1:15" x14ac:dyDescent="0.25">
      <c r="A52" t="s">
        <v>132</v>
      </c>
      <c r="E52" t="s">
        <v>111</v>
      </c>
      <c r="I52">
        <v>2019</v>
      </c>
      <c r="K52" s="37">
        <f>INDEX($AP$9:$AW$17, MATCH(A52, $U$9:$U$17, 0), MATCH(O52, $AP$6:$AW$6, 0))</f>
        <v>0.49056643348839696</v>
      </c>
      <c r="O52">
        <v>2.2999999999999998</v>
      </c>
    </row>
    <row r="53" spans="1:15" x14ac:dyDescent="0.25">
      <c r="A53" t="s">
        <v>133</v>
      </c>
      <c r="E53" t="s">
        <v>112</v>
      </c>
      <c r="I53">
        <v>2019</v>
      </c>
      <c r="K53" s="37">
        <f t="shared" ref="K53:K57" si="5">INDEX($AP$9:$AW$17, MATCH(A53, $U$9:$U$17, 0), MATCH(O53, $AP$6:$AW$6, 0))</f>
        <v>0.22200714259760385</v>
      </c>
      <c r="O53">
        <v>2.2999999999999998</v>
      </c>
    </row>
    <row r="54" spans="1:15" x14ac:dyDescent="0.25">
      <c r="A54" t="s">
        <v>134</v>
      </c>
      <c r="E54" t="s">
        <v>113</v>
      </c>
      <c r="I54">
        <v>2019</v>
      </c>
      <c r="K54" s="37">
        <f t="shared" si="5"/>
        <v>0.12698439253107691</v>
      </c>
      <c r="O54">
        <v>2.2999999999999998</v>
      </c>
    </row>
    <row r="55" spans="1:15" x14ac:dyDescent="0.25">
      <c r="A55" t="s">
        <v>135</v>
      </c>
      <c r="E55" t="s">
        <v>114</v>
      </c>
      <c r="I55">
        <v>2019</v>
      </c>
      <c r="K55" s="37">
        <f t="shared" si="5"/>
        <v>5.7199757058308189E-2</v>
      </c>
      <c r="O55">
        <v>2.2999999999999998</v>
      </c>
    </row>
    <row r="56" spans="1:15" x14ac:dyDescent="0.25">
      <c r="A56" t="s">
        <v>136</v>
      </c>
      <c r="E56" t="s">
        <v>115</v>
      </c>
      <c r="I56">
        <v>2019</v>
      </c>
      <c r="K56" s="37">
        <f t="shared" si="5"/>
        <v>1.5850994164039133E-2</v>
      </c>
      <c r="O56">
        <v>2.2999999999999998</v>
      </c>
    </row>
    <row r="57" spans="1:15" x14ac:dyDescent="0.25">
      <c r="A57" t="s">
        <v>137</v>
      </c>
      <c r="E57" t="s">
        <v>116</v>
      </c>
      <c r="I57">
        <v>2019</v>
      </c>
      <c r="K57" s="37">
        <f t="shared" si="5"/>
        <v>5.8437278169573741E-3</v>
      </c>
      <c r="O57">
        <v>2.2999999999999998</v>
      </c>
    </row>
    <row r="58" spans="1:15" x14ac:dyDescent="0.25">
      <c r="E58" t="s">
        <v>100</v>
      </c>
      <c r="G58" t="s">
        <v>117</v>
      </c>
      <c r="I58">
        <v>2019</v>
      </c>
      <c r="K58">
        <v>1</v>
      </c>
      <c r="O58">
        <v>2.2999999999999998</v>
      </c>
    </row>
    <row r="59" spans="1:15" x14ac:dyDescent="0.25">
      <c r="E59" s="7"/>
      <c r="F59" s="7"/>
      <c r="G59" s="7"/>
      <c r="H59" s="7"/>
      <c r="I59" s="7">
        <v>0</v>
      </c>
      <c r="J59" s="7" t="s">
        <v>67</v>
      </c>
      <c r="K59" s="7"/>
      <c r="L59" s="7">
        <v>5</v>
      </c>
      <c r="M59" s="7"/>
      <c r="O59">
        <v>2.2999999999999998</v>
      </c>
    </row>
    <row r="60" spans="1:15" x14ac:dyDescent="0.25">
      <c r="C60" s="8" t="str">
        <f>config!E4</f>
        <v>UC_HLI_2.5</v>
      </c>
      <c r="E60" t="s">
        <v>88</v>
      </c>
      <c r="I60">
        <v>2019</v>
      </c>
      <c r="J60" t="s">
        <v>67</v>
      </c>
      <c r="K60">
        <v>-1</v>
      </c>
      <c r="L60">
        <v>0</v>
      </c>
      <c r="M60" t="str">
        <f xml:space="preserve"> _xlfn.TEXTJOIN(" ",TRUE,"Capacity of HPs is constrained by new and retrofitted apartments at HLI",O61 )</f>
        <v>Capacity of HPs is constrained by new and retrofitted apartments at HLI 2.5</v>
      </c>
    </row>
    <row r="61" spans="1:15" x14ac:dyDescent="0.25">
      <c r="A61" t="s">
        <v>132</v>
      </c>
      <c r="E61" t="s">
        <v>94</v>
      </c>
      <c r="I61">
        <v>2019</v>
      </c>
      <c r="K61" s="37">
        <f>INDEX($V$9:$AC$17, MATCH(A61, $U$9:$U$17, 0), MATCH(O61, $V$6:$AC$6, 0))</f>
        <v>0.98998748585906793</v>
      </c>
      <c r="O61">
        <v>2.5</v>
      </c>
    </row>
    <row r="62" spans="1:15" x14ac:dyDescent="0.25">
      <c r="A62" t="s">
        <v>133</v>
      </c>
      <c r="E62" t="s">
        <v>95</v>
      </c>
      <c r="I62">
        <v>2019</v>
      </c>
      <c r="K62" s="37">
        <f t="shared" ref="K62:K66" si="6">INDEX($V$9:$AC$17, MATCH(A62, $U$9:$U$17, 0), MATCH(O62, $V$6:$AC$6, 0))</f>
        <v>0.80620969874302539</v>
      </c>
      <c r="O62">
        <v>2.5</v>
      </c>
    </row>
    <row r="63" spans="1:15" x14ac:dyDescent="0.25">
      <c r="A63" t="s">
        <v>134</v>
      </c>
      <c r="E63" t="s">
        <v>96</v>
      </c>
      <c r="I63">
        <v>2019</v>
      </c>
      <c r="K63" s="37">
        <f t="shared" si="6"/>
        <v>0.60792230376456446</v>
      </c>
      <c r="O63">
        <v>2.5</v>
      </c>
    </row>
    <row r="64" spans="1:15" x14ac:dyDescent="0.25">
      <c r="A64" t="s">
        <v>135</v>
      </c>
      <c r="E64" t="s">
        <v>97</v>
      </c>
      <c r="I64">
        <v>2019</v>
      </c>
      <c r="K64" s="37">
        <f t="shared" si="6"/>
        <v>0.39292301197938029</v>
      </c>
      <c r="O64">
        <v>2.5</v>
      </c>
    </row>
    <row r="65" spans="1:15" x14ac:dyDescent="0.25">
      <c r="A65" t="s">
        <v>136</v>
      </c>
      <c r="E65" t="s">
        <v>98</v>
      </c>
      <c r="I65">
        <v>2019</v>
      </c>
      <c r="K65" s="37">
        <f t="shared" si="6"/>
        <v>0.20660004501142309</v>
      </c>
      <c r="O65">
        <v>2.5</v>
      </c>
    </row>
    <row r="66" spans="1:15" x14ac:dyDescent="0.25">
      <c r="A66" t="s">
        <v>137</v>
      </c>
      <c r="E66" t="s">
        <v>99</v>
      </c>
      <c r="I66">
        <v>2019</v>
      </c>
      <c r="K66" s="37">
        <f t="shared" si="6"/>
        <v>7.0785662206478708E-2</v>
      </c>
      <c r="O66">
        <v>2.5</v>
      </c>
    </row>
    <row r="67" spans="1:15" x14ac:dyDescent="0.25">
      <c r="E67" t="s">
        <v>100</v>
      </c>
      <c r="G67" t="s">
        <v>101</v>
      </c>
      <c r="I67">
        <v>2019</v>
      </c>
      <c r="K67">
        <v>1</v>
      </c>
      <c r="O67">
        <v>2.5</v>
      </c>
    </row>
    <row r="68" spans="1:15" x14ac:dyDescent="0.25">
      <c r="E68" s="7"/>
      <c r="F68" s="7"/>
      <c r="G68" s="7"/>
      <c r="H68" s="7"/>
      <c r="I68" s="7">
        <v>0</v>
      </c>
      <c r="J68" s="7" t="s">
        <v>67</v>
      </c>
      <c r="K68" s="7"/>
      <c r="L68" s="7">
        <v>5</v>
      </c>
      <c r="M68" s="7"/>
      <c r="O68">
        <v>2.5</v>
      </c>
    </row>
    <row r="69" spans="1:15" x14ac:dyDescent="0.25">
      <c r="C69" s="8"/>
      <c r="E69" t="s">
        <v>102</v>
      </c>
      <c r="F69" s="31"/>
      <c r="G69" s="31"/>
      <c r="H69" s="31"/>
      <c r="I69">
        <v>2019</v>
      </c>
      <c r="J69" s="31" t="s">
        <v>67</v>
      </c>
      <c r="K69" s="31">
        <v>-1</v>
      </c>
      <c r="L69" s="31">
        <v>0</v>
      </c>
      <c r="M69" s="31" t="str">
        <f xml:space="preserve"> _xlfn.TEXTJOIN(" ",TRUE,"Capacity of HPs is constrained by new and retrofitted attachedat HLI",O70 )</f>
        <v>Capacity of HPs is constrained by new and retrofitted attachedat HLI 2.5</v>
      </c>
    </row>
    <row r="70" spans="1:15" x14ac:dyDescent="0.25">
      <c r="A70" t="s">
        <v>132</v>
      </c>
      <c r="E70" t="s">
        <v>103</v>
      </c>
      <c r="I70">
        <v>2019</v>
      </c>
      <c r="K70" s="37">
        <f>INDEX($AF$9:$AM$17, MATCH(A70, $U$9:$U$17, 0), MATCH(O70, $AF$6:$AM$6, 0))</f>
        <v>0.87143015426775872</v>
      </c>
      <c r="O70">
        <v>2.5</v>
      </c>
    </row>
    <row r="71" spans="1:15" x14ac:dyDescent="0.25">
      <c r="A71" t="s">
        <v>133</v>
      </c>
      <c r="E71" t="s">
        <v>104</v>
      </c>
      <c r="I71">
        <v>2019</v>
      </c>
      <c r="K71" s="37">
        <f t="shared" ref="K71:K75" si="7">INDEX($AF$9:$AM$17, MATCH(A71, $U$9:$U$17, 0), MATCH(O71, $AF$6:$AM$6, 0))</f>
        <v>0.64054584703308814</v>
      </c>
      <c r="O71">
        <v>2.5</v>
      </c>
    </row>
    <row r="72" spans="1:15" x14ac:dyDescent="0.25">
      <c r="A72" t="s">
        <v>134</v>
      </c>
      <c r="E72" t="s">
        <v>105</v>
      </c>
      <c r="I72">
        <v>2019</v>
      </c>
      <c r="K72" s="37">
        <f t="shared" si="7"/>
        <v>0.28991681177663592</v>
      </c>
      <c r="O72">
        <v>2.5</v>
      </c>
    </row>
    <row r="73" spans="1:15" x14ac:dyDescent="0.25">
      <c r="A73" t="s">
        <v>135</v>
      </c>
      <c r="E73" t="s">
        <v>106</v>
      </c>
      <c r="I73">
        <v>2019</v>
      </c>
      <c r="K73" s="37">
        <f t="shared" si="7"/>
        <v>0.13618656405660809</v>
      </c>
      <c r="O73">
        <v>2.5</v>
      </c>
    </row>
    <row r="74" spans="1:15" x14ac:dyDescent="0.25">
      <c r="A74" t="s">
        <v>136</v>
      </c>
      <c r="E74" t="s">
        <v>107</v>
      </c>
      <c r="I74">
        <v>2019</v>
      </c>
      <c r="K74" s="37">
        <f t="shared" si="7"/>
        <v>7.9115975834815E-2</v>
      </c>
      <c r="O74">
        <v>2.5</v>
      </c>
    </row>
    <row r="75" spans="1:15" x14ac:dyDescent="0.25">
      <c r="A75" t="s">
        <v>137</v>
      </c>
      <c r="E75" t="s">
        <v>108</v>
      </c>
      <c r="I75">
        <v>2019</v>
      </c>
      <c r="K75" s="37">
        <f t="shared" si="7"/>
        <v>5.8354873920238394E-2</v>
      </c>
      <c r="O75">
        <v>2.5</v>
      </c>
    </row>
    <row r="76" spans="1:15" x14ac:dyDescent="0.25">
      <c r="E76" s="8" t="s">
        <v>100</v>
      </c>
      <c r="G76" t="s">
        <v>109</v>
      </c>
      <c r="I76">
        <v>2019</v>
      </c>
      <c r="K76">
        <v>1</v>
      </c>
      <c r="O76">
        <v>2.5</v>
      </c>
    </row>
    <row r="77" spans="1:15" x14ac:dyDescent="0.25">
      <c r="E77" s="7"/>
      <c r="F77" s="7"/>
      <c r="G77" s="7"/>
      <c r="H77" s="7"/>
      <c r="I77" s="7">
        <v>0</v>
      </c>
      <c r="J77" s="7"/>
      <c r="K77" s="7"/>
      <c r="L77" s="7">
        <v>5</v>
      </c>
      <c r="M77" s="7"/>
      <c r="O77">
        <v>2.5</v>
      </c>
    </row>
    <row r="78" spans="1:15" x14ac:dyDescent="0.25">
      <c r="C78" s="8"/>
      <c r="E78" t="s">
        <v>110</v>
      </c>
      <c r="F78" s="31"/>
      <c r="G78" s="31"/>
      <c r="H78" s="31"/>
      <c r="I78">
        <v>2019</v>
      </c>
      <c r="J78" s="31" t="s">
        <v>67</v>
      </c>
      <c r="K78" s="31">
        <v>-1</v>
      </c>
      <c r="L78" s="31">
        <v>0</v>
      </c>
      <c r="M78" s="31" t="str">
        <f xml:space="preserve"> _xlfn.TEXTJOIN(" ",TRUE,"Capacity of HPs is constrained by new and retrofitted detached at HLI",O61 )</f>
        <v>Capacity of HPs is constrained by new and retrofitted detached at HLI 2.5</v>
      </c>
    </row>
    <row r="79" spans="1:15" x14ac:dyDescent="0.25">
      <c r="A79" t="s">
        <v>132</v>
      </c>
      <c r="E79" t="s">
        <v>111</v>
      </c>
      <c r="I79">
        <v>2019</v>
      </c>
      <c r="K79" s="37">
        <f>INDEX($AP$9:$AW$17, MATCH(A79, $U$9:$U$17, 0), MATCH(O79, $AP$6:$AW$6, 0))</f>
        <v>0.74280813134921952</v>
      </c>
      <c r="O79">
        <v>2.5</v>
      </c>
    </row>
    <row r="80" spans="1:15" x14ac:dyDescent="0.25">
      <c r="A80" t="s">
        <v>133</v>
      </c>
      <c r="E80" t="s">
        <v>112</v>
      </c>
      <c r="I80">
        <v>2019</v>
      </c>
      <c r="K80" s="37">
        <f t="shared" ref="K80:K84" si="8">INDEX($AP$9:$AW$17, MATCH(A80, $U$9:$U$17, 0), MATCH(O80, $AP$6:$AW$6, 0))</f>
        <v>0.39296290098211079</v>
      </c>
      <c r="O80">
        <v>2.5</v>
      </c>
    </row>
    <row r="81" spans="1:15" x14ac:dyDescent="0.25">
      <c r="A81" t="s">
        <v>134</v>
      </c>
      <c r="E81" t="s">
        <v>113</v>
      </c>
      <c r="I81">
        <v>2019</v>
      </c>
      <c r="K81" s="37">
        <f t="shared" si="8"/>
        <v>0.19835620119859471</v>
      </c>
      <c r="O81">
        <v>2.5</v>
      </c>
    </row>
    <row r="82" spans="1:15" x14ac:dyDescent="0.25">
      <c r="A82" t="s">
        <v>135</v>
      </c>
      <c r="E82" t="s">
        <v>114</v>
      </c>
      <c r="I82">
        <v>2019</v>
      </c>
      <c r="K82" s="37">
        <f t="shared" si="8"/>
        <v>8.5976160021217857E-2</v>
      </c>
      <c r="O82">
        <v>2.5</v>
      </c>
    </row>
    <row r="83" spans="1:15" x14ac:dyDescent="0.25">
      <c r="A83" t="s">
        <v>136</v>
      </c>
      <c r="E83" t="s">
        <v>115</v>
      </c>
      <c r="I83">
        <v>2019</v>
      </c>
      <c r="K83" s="37">
        <f t="shared" si="8"/>
        <v>2.5396980814932565E-2</v>
      </c>
      <c r="O83">
        <v>2.5</v>
      </c>
    </row>
    <row r="84" spans="1:15" x14ac:dyDescent="0.25">
      <c r="A84" t="s">
        <v>137</v>
      </c>
      <c r="E84" t="s">
        <v>116</v>
      </c>
      <c r="I84">
        <v>2019</v>
      </c>
      <c r="K84" s="37">
        <f t="shared" si="8"/>
        <v>8.5326893308700167E-3</v>
      </c>
      <c r="O84">
        <v>2.5</v>
      </c>
    </row>
    <row r="85" spans="1:15" x14ac:dyDescent="0.25">
      <c r="E85" t="s">
        <v>100</v>
      </c>
      <c r="G85" t="s">
        <v>117</v>
      </c>
      <c r="I85">
        <v>2019</v>
      </c>
      <c r="K85">
        <v>1</v>
      </c>
      <c r="O85">
        <v>2.5</v>
      </c>
    </row>
    <row r="86" spans="1:15" x14ac:dyDescent="0.25">
      <c r="E86" s="7"/>
      <c r="F86" s="7"/>
      <c r="G86" s="7"/>
      <c r="H86" s="7"/>
      <c r="I86" s="7">
        <v>0</v>
      </c>
      <c r="J86" s="7" t="s">
        <v>67</v>
      </c>
      <c r="K86" s="7"/>
      <c r="L86" s="7">
        <v>5</v>
      </c>
      <c r="M86" s="7"/>
      <c r="O86">
        <v>2.5</v>
      </c>
    </row>
    <row r="87" spans="1:15" x14ac:dyDescent="0.25">
      <c r="C87" s="8" t="str">
        <f>config!F4</f>
        <v>UC_HLI_3</v>
      </c>
      <c r="E87" t="s">
        <v>88</v>
      </c>
      <c r="I87">
        <v>2019</v>
      </c>
      <c r="J87" t="s">
        <v>67</v>
      </c>
      <c r="K87">
        <v>-1</v>
      </c>
      <c r="L87">
        <v>0</v>
      </c>
      <c r="M87" t="str">
        <f xml:space="preserve"> _xlfn.TEXTJOIN(" ",TRUE,"Capacity of HPs is constrained by new and retrofitted apartments at HLI",O88 )</f>
        <v>Capacity of HPs is constrained by new and retrofitted apartments at HLI 3</v>
      </c>
    </row>
    <row r="88" spans="1:15" x14ac:dyDescent="0.25">
      <c r="A88" t="s">
        <v>132</v>
      </c>
      <c r="E88" t="s">
        <v>94</v>
      </c>
      <c r="I88">
        <v>2019</v>
      </c>
      <c r="K88" s="37">
        <f>INDEX($V$9:$AC$17, MATCH(A88, $U$9:$U$17, 0), MATCH(O88, $V$6:$AC$6, 0))</f>
        <v>0.99995633197497646</v>
      </c>
      <c r="O88">
        <v>3</v>
      </c>
    </row>
    <row r="89" spans="1:15" x14ac:dyDescent="0.25">
      <c r="A89" t="s">
        <v>133</v>
      </c>
      <c r="E89" t="s">
        <v>95</v>
      </c>
      <c r="I89">
        <v>2019</v>
      </c>
      <c r="K89" s="37">
        <f t="shared" ref="K89:K93" si="9">INDEX($V$9:$AC$17, MATCH(A89, $U$9:$U$17, 0), MATCH(O89, $V$6:$AC$6, 0))</f>
        <v>0.95479136080813631</v>
      </c>
      <c r="O89">
        <v>3</v>
      </c>
    </row>
    <row r="90" spans="1:15" x14ac:dyDescent="0.25">
      <c r="A90" t="s">
        <v>134</v>
      </c>
      <c r="E90" t="s">
        <v>96</v>
      </c>
      <c r="I90">
        <v>2019</v>
      </c>
      <c r="K90" s="37">
        <f t="shared" si="9"/>
        <v>0.80626831138166599</v>
      </c>
      <c r="O90">
        <v>3</v>
      </c>
    </row>
    <row r="91" spans="1:15" x14ac:dyDescent="0.25">
      <c r="A91" t="s">
        <v>135</v>
      </c>
      <c r="E91" t="s">
        <v>97</v>
      </c>
      <c r="I91">
        <v>2019</v>
      </c>
      <c r="K91" s="37">
        <f t="shared" si="9"/>
        <v>0.66588242910237538</v>
      </c>
      <c r="O91">
        <v>3</v>
      </c>
    </row>
    <row r="92" spans="1:15" x14ac:dyDescent="0.25">
      <c r="A92" t="s">
        <v>136</v>
      </c>
      <c r="E92" t="s">
        <v>98</v>
      </c>
      <c r="I92">
        <v>2019</v>
      </c>
      <c r="K92" s="37">
        <f t="shared" si="9"/>
        <v>0.38021044483571315</v>
      </c>
      <c r="O92">
        <v>3</v>
      </c>
    </row>
    <row r="93" spans="1:15" x14ac:dyDescent="0.25">
      <c r="A93" t="s">
        <v>137</v>
      </c>
      <c r="E93" t="s">
        <v>99</v>
      </c>
      <c r="I93">
        <v>2019</v>
      </c>
      <c r="K93" s="37">
        <f t="shared" si="9"/>
        <v>0.12533343317165579</v>
      </c>
      <c r="O93">
        <v>3</v>
      </c>
    </row>
    <row r="94" spans="1:15" x14ac:dyDescent="0.25">
      <c r="E94" t="s">
        <v>100</v>
      </c>
      <c r="G94" t="s">
        <v>101</v>
      </c>
      <c r="I94">
        <v>2019</v>
      </c>
      <c r="K94">
        <v>1</v>
      </c>
      <c r="O94">
        <v>3</v>
      </c>
    </row>
    <row r="95" spans="1:15" x14ac:dyDescent="0.25">
      <c r="E95" s="7"/>
      <c r="F95" s="7"/>
      <c r="G95" s="7"/>
      <c r="H95" s="7"/>
      <c r="I95" s="7">
        <v>0</v>
      </c>
      <c r="J95" s="7" t="s">
        <v>67</v>
      </c>
      <c r="K95" s="7"/>
      <c r="L95" s="7">
        <v>5</v>
      </c>
      <c r="M95" s="7"/>
      <c r="O95">
        <v>3</v>
      </c>
    </row>
    <row r="96" spans="1:15" x14ac:dyDescent="0.25">
      <c r="C96" s="8"/>
      <c r="E96" t="s">
        <v>102</v>
      </c>
      <c r="F96" s="31"/>
      <c r="G96" s="31"/>
      <c r="H96" s="31"/>
      <c r="I96">
        <v>2019</v>
      </c>
      <c r="J96" s="31" t="s">
        <v>67</v>
      </c>
      <c r="K96" s="31">
        <v>-1</v>
      </c>
      <c r="L96" s="31">
        <v>0</v>
      </c>
      <c r="M96" s="31" t="str">
        <f xml:space="preserve"> _xlfn.TEXTJOIN(" ",TRUE,"Capacity of HPs is constrained by new and retrofitted attachedat HLI",O97 )</f>
        <v>Capacity of HPs is constrained by new and retrofitted attachedat HLI 3</v>
      </c>
    </row>
    <row r="97" spans="1:15" x14ac:dyDescent="0.25">
      <c r="A97" t="s">
        <v>132</v>
      </c>
      <c r="E97" t="s">
        <v>103</v>
      </c>
      <c r="I97">
        <v>2019</v>
      </c>
      <c r="K97" s="37">
        <f>INDEX($AF$9:$AM$17, MATCH(A97, $U$9:$U$17, 0), MATCH(O97, $AF$6:$AM$6, 0))</f>
        <v>0.98931553681492335</v>
      </c>
      <c r="O97">
        <v>3</v>
      </c>
    </row>
    <row r="98" spans="1:15" x14ac:dyDescent="0.25">
      <c r="A98" t="s">
        <v>133</v>
      </c>
      <c r="E98" t="s">
        <v>104</v>
      </c>
      <c r="I98">
        <v>2019</v>
      </c>
      <c r="K98" s="37">
        <f t="shared" ref="K98:K102" si="10">INDEX($AF$9:$AM$17, MATCH(A98, $U$9:$U$17, 0), MATCH(O98, $AF$6:$AM$6, 0))</f>
        <v>0.91657755012121211</v>
      </c>
      <c r="O98">
        <v>3</v>
      </c>
    </row>
    <row r="99" spans="1:15" x14ac:dyDescent="0.25">
      <c r="A99" t="s">
        <v>134</v>
      </c>
      <c r="E99" t="s">
        <v>105</v>
      </c>
      <c r="I99">
        <v>2019</v>
      </c>
      <c r="K99" s="37">
        <f t="shared" si="10"/>
        <v>0.59290175446950721</v>
      </c>
      <c r="O99">
        <v>3</v>
      </c>
    </row>
    <row r="100" spans="1:15" x14ac:dyDescent="0.25">
      <c r="A100" t="s">
        <v>135</v>
      </c>
      <c r="E100" t="s">
        <v>106</v>
      </c>
      <c r="I100">
        <v>2019</v>
      </c>
      <c r="K100" s="37">
        <f t="shared" si="10"/>
        <v>0.28933976981199794</v>
      </c>
      <c r="O100">
        <v>3</v>
      </c>
    </row>
    <row r="101" spans="1:15" x14ac:dyDescent="0.25">
      <c r="A101" t="s">
        <v>136</v>
      </c>
      <c r="E101" t="s">
        <v>107</v>
      </c>
      <c r="I101">
        <v>2019</v>
      </c>
      <c r="K101" s="37">
        <f t="shared" si="10"/>
        <v>0.16531868864588461</v>
      </c>
      <c r="O101">
        <v>3</v>
      </c>
    </row>
    <row r="102" spans="1:15" x14ac:dyDescent="0.25">
      <c r="A102" t="s">
        <v>137</v>
      </c>
      <c r="E102" t="s">
        <v>108</v>
      </c>
      <c r="I102">
        <v>2019</v>
      </c>
      <c r="K102" s="37">
        <f t="shared" si="10"/>
        <v>0.10300763832828137</v>
      </c>
      <c r="O102">
        <v>3</v>
      </c>
    </row>
    <row r="103" spans="1:15" x14ac:dyDescent="0.25">
      <c r="E103" s="8" t="s">
        <v>100</v>
      </c>
      <c r="G103" t="s">
        <v>109</v>
      </c>
      <c r="I103">
        <v>2019</v>
      </c>
      <c r="K103">
        <v>1</v>
      </c>
      <c r="O103">
        <v>3</v>
      </c>
    </row>
    <row r="104" spans="1:15" x14ac:dyDescent="0.25">
      <c r="E104" s="7"/>
      <c r="F104" s="7"/>
      <c r="G104" s="7"/>
      <c r="H104" s="7"/>
      <c r="I104" s="7">
        <v>0</v>
      </c>
      <c r="J104" s="7"/>
      <c r="K104" s="7"/>
      <c r="L104" s="7">
        <v>5</v>
      </c>
      <c r="M104" s="7"/>
      <c r="O104">
        <v>3</v>
      </c>
    </row>
    <row r="105" spans="1:15" x14ac:dyDescent="0.25">
      <c r="C105" s="8"/>
      <c r="E105" t="s">
        <v>110</v>
      </c>
      <c r="F105" s="31"/>
      <c r="G105" s="31"/>
      <c r="H105" s="31"/>
      <c r="I105">
        <v>2019</v>
      </c>
      <c r="J105" s="31" t="s">
        <v>67</v>
      </c>
      <c r="K105" s="31">
        <v>-1</v>
      </c>
      <c r="L105" s="31">
        <v>0</v>
      </c>
      <c r="M105" s="31" t="str">
        <f xml:space="preserve"> _xlfn.TEXTJOIN(" ",TRUE,"Capacity of HPs is constrained by new and retrofitted detached at HLI",O88 )</f>
        <v>Capacity of HPs is constrained by new and retrofitted detached at HLI 3</v>
      </c>
    </row>
    <row r="106" spans="1:15" x14ac:dyDescent="0.25">
      <c r="A106" t="s">
        <v>132</v>
      </c>
      <c r="E106" t="s">
        <v>111</v>
      </c>
      <c r="I106">
        <v>2019</v>
      </c>
      <c r="K106" s="37">
        <f>INDEX($AP$9:$AW$17, MATCH(A106, $U$9:$U$17, 0), MATCH(O106, $AP$6:$AW$6, 0))</f>
        <v>0.9903894839477374</v>
      </c>
      <c r="O106">
        <v>3</v>
      </c>
    </row>
    <row r="107" spans="1:15" x14ac:dyDescent="0.25">
      <c r="A107" t="s">
        <v>133</v>
      </c>
      <c r="E107" t="s">
        <v>112</v>
      </c>
      <c r="I107">
        <v>2019</v>
      </c>
      <c r="K107" s="37">
        <f t="shared" ref="K107:K111" si="11">INDEX($AP$9:$AW$17, MATCH(A107, $U$9:$U$17, 0), MATCH(O107, $AP$6:$AW$6, 0))</f>
        <v>0.83221694488457221</v>
      </c>
      <c r="O107">
        <v>3</v>
      </c>
    </row>
    <row r="108" spans="1:15" x14ac:dyDescent="0.25">
      <c r="A108" t="s">
        <v>134</v>
      </c>
      <c r="E108" t="s">
        <v>113</v>
      </c>
      <c r="I108">
        <v>2019</v>
      </c>
      <c r="K108" s="37">
        <f t="shared" si="11"/>
        <v>0.45447244481580307</v>
      </c>
      <c r="O108">
        <v>3</v>
      </c>
    </row>
    <row r="109" spans="1:15" x14ac:dyDescent="0.25">
      <c r="A109" t="s">
        <v>135</v>
      </c>
      <c r="E109" t="s">
        <v>114</v>
      </c>
      <c r="I109">
        <v>2019</v>
      </c>
      <c r="K109" s="37">
        <f t="shared" si="11"/>
        <v>0.20212850255165354</v>
      </c>
      <c r="O109">
        <v>3</v>
      </c>
    </row>
    <row r="110" spans="1:15" x14ac:dyDescent="0.25">
      <c r="A110" t="s">
        <v>136</v>
      </c>
      <c r="E110" t="s">
        <v>115</v>
      </c>
      <c r="I110">
        <v>2019</v>
      </c>
      <c r="K110" s="37">
        <f t="shared" si="11"/>
        <v>7.1339545297204487E-2</v>
      </c>
      <c r="O110">
        <v>3</v>
      </c>
    </row>
    <row r="111" spans="1:15" x14ac:dyDescent="0.25">
      <c r="A111" t="s">
        <v>137</v>
      </c>
      <c r="E111" t="s">
        <v>116</v>
      </c>
      <c r="I111">
        <v>2019</v>
      </c>
      <c r="K111" s="37">
        <f t="shared" si="11"/>
        <v>2.0430952713542849E-2</v>
      </c>
      <c r="O111">
        <v>3</v>
      </c>
    </row>
    <row r="112" spans="1:15" x14ac:dyDescent="0.25">
      <c r="E112" t="s">
        <v>100</v>
      </c>
      <c r="G112" t="s">
        <v>117</v>
      </c>
      <c r="I112">
        <v>2019</v>
      </c>
      <c r="K112">
        <v>1</v>
      </c>
      <c r="O112">
        <v>3</v>
      </c>
    </row>
    <row r="113" spans="1:15" x14ac:dyDescent="0.25">
      <c r="E113" s="7"/>
      <c r="F113" s="7"/>
      <c r="G113" s="7"/>
      <c r="H113" s="7"/>
      <c r="I113" s="7">
        <v>0</v>
      </c>
      <c r="J113" s="7" t="s">
        <v>67</v>
      </c>
      <c r="K113" s="7"/>
      <c r="L113" s="7">
        <v>5</v>
      </c>
      <c r="M113" s="7"/>
      <c r="O113">
        <v>3</v>
      </c>
    </row>
    <row r="114" spans="1:15" x14ac:dyDescent="0.25">
      <c r="C114" s="8" t="str">
        <f>config!G4</f>
        <v>UC_HLI_3.5</v>
      </c>
      <c r="E114" t="s">
        <v>88</v>
      </c>
      <c r="I114">
        <v>2019</v>
      </c>
      <c r="J114" t="s">
        <v>67</v>
      </c>
      <c r="K114">
        <v>-1</v>
      </c>
      <c r="L114">
        <v>0</v>
      </c>
      <c r="M114" t="str">
        <f xml:space="preserve"> _xlfn.TEXTJOIN(" ",TRUE,"Capacity of HPs is constrained by new and retrofitted apartments at HLI",O115 )</f>
        <v>Capacity of HPs is constrained by new and retrofitted apartments at HLI 3.5</v>
      </c>
    </row>
    <row r="115" spans="1:15" x14ac:dyDescent="0.25">
      <c r="A115" t="s">
        <v>132</v>
      </c>
      <c r="E115" t="s">
        <v>94</v>
      </c>
      <c r="I115">
        <v>2019</v>
      </c>
      <c r="K115" s="37">
        <f>INDEX($V$9:$AC$17, MATCH(A115, $U$9:$U$17, 0), MATCH(O115, $V$6:$AC$6, 0))</f>
        <v>0.99999998312382343</v>
      </c>
      <c r="O115">
        <v>3.5</v>
      </c>
    </row>
    <row r="116" spans="1:15" x14ac:dyDescent="0.25">
      <c r="A116" t="s">
        <v>133</v>
      </c>
      <c r="E116" t="s">
        <v>95</v>
      </c>
      <c r="I116">
        <v>2019</v>
      </c>
      <c r="K116" s="37">
        <f t="shared" ref="K116:K120" si="12">INDEX($V$9:$AC$17, MATCH(A116, $U$9:$U$17, 0), MATCH(O116, $V$6:$AC$6, 0))</f>
        <v>0.99417194789886376</v>
      </c>
      <c r="O116">
        <v>3.5</v>
      </c>
    </row>
    <row r="117" spans="1:15" x14ac:dyDescent="0.25">
      <c r="A117" t="s">
        <v>134</v>
      </c>
      <c r="E117" t="s">
        <v>96</v>
      </c>
      <c r="I117">
        <v>2019</v>
      </c>
      <c r="K117" s="37">
        <f t="shared" si="12"/>
        <v>0.92710242952401201</v>
      </c>
      <c r="O117">
        <v>3.5</v>
      </c>
    </row>
    <row r="118" spans="1:15" x14ac:dyDescent="0.25">
      <c r="A118" t="s">
        <v>135</v>
      </c>
      <c r="E118" t="s">
        <v>97</v>
      </c>
      <c r="I118">
        <v>2019</v>
      </c>
      <c r="K118" s="37">
        <f t="shared" si="12"/>
        <v>0.87051976694100974</v>
      </c>
      <c r="O118">
        <v>3.5</v>
      </c>
    </row>
    <row r="119" spans="1:15" x14ac:dyDescent="0.25">
      <c r="A119" t="s">
        <v>136</v>
      </c>
      <c r="E119" t="s">
        <v>98</v>
      </c>
      <c r="I119">
        <v>2019</v>
      </c>
      <c r="K119" s="37">
        <f t="shared" si="12"/>
        <v>0.58254904641534866</v>
      </c>
      <c r="O119">
        <v>3.5</v>
      </c>
    </row>
    <row r="120" spans="1:15" x14ac:dyDescent="0.25">
      <c r="A120" t="s">
        <v>137</v>
      </c>
      <c r="E120" t="s">
        <v>99</v>
      </c>
      <c r="I120">
        <v>2019</v>
      </c>
      <c r="K120" s="37">
        <f t="shared" si="12"/>
        <v>0.20397754353748057</v>
      </c>
      <c r="O120">
        <v>3.5</v>
      </c>
    </row>
    <row r="121" spans="1:15" x14ac:dyDescent="0.25">
      <c r="E121" t="s">
        <v>100</v>
      </c>
      <c r="G121" t="s">
        <v>101</v>
      </c>
      <c r="I121">
        <v>2019</v>
      </c>
      <c r="K121">
        <v>1</v>
      </c>
      <c r="O121">
        <v>3.5</v>
      </c>
    </row>
    <row r="122" spans="1:15" x14ac:dyDescent="0.25">
      <c r="E122" s="7"/>
      <c r="F122" s="7"/>
      <c r="G122" s="7"/>
      <c r="H122" s="7"/>
      <c r="I122" s="7">
        <v>0</v>
      </c>
      <c r="J122" s="7" t="s">
        <v>67</v>
      </c>
      <c r="K122" s="7"/>
      <c r="L122" s="7">
        <v>5</v>
      </c>
      <c r="M122" s="7"/>
      <c r="O122">
        <v>3.5</v>
      </c>
    </row>
    <row r="123" spans="1:15" x14ac:dyDescent="0.25">
      <c r="C123" s="8"/>
      <c r="E123" t="s">
        <v>102</v>
      </c>
      <c r="F123" s="31"/>
      <c r="G123" s="31"/>
      <c r="H123" s="31"/>
      <c r="I123">
        <v>2019</v>
      </c>
      <c r="J123" s="31" t="s">
        <v>67</v>
      </c>
      <c r="K123" s="31">
        <v>-1</v>
      </c>
      <c r="L123" s="31">
        <v>0</v>
      </c>
      <c r="M123" s="31" t="str">
        <f xml:space="preserve"> _xlfn.TEXTJOIN(" ",TRUE,"Capacity of HPs is constrained by new and retrofitted attachedat HLI",O124 )</f>
        <v>Capacity of HPs is constrained by new and retrofitted attachedat HLI 3.5</v>
      </c>
    </row>
    <row r="124" spans="1:15" x14ac:dyDescent="0.25">
      <c r="A124" t="s">
        <v>132</v>
      </c>
      <c r="E124" t="s">
        <v>103</v>
      </c>
      <c r="I124">
        <v>2019</v>
      </c>
      <c r="K124" s="37">
        <f>INDEX($AF$9:$AM$17, MATCH(A124, $U$9:$U$17, 0), MATCH(O124, $AF$6:$AM$6, 0))</f>
        <v>0.99973940839121955</v>
      </c>
      <c r="O124">
        <v>3.5</v>
      </c>
    </row>
    <row r="125" spans="1:15" x14ac:dyDescent="0.25">
      <c r="A125" t="s">
        <v>133</v>
      </c>
      <c r="E125" t="s">
        <v>104</v>
      </c>
      <c r="I125">
        <v>2019</v>
      </c>
      <c r="K125" s="37">
        <f t="shared" ref="K125:K129" si="13">INDEX($AF$9:$AM$17, MATCH(A125, $U$9:$U$17, 0), MATCH(O125, $AF$6:$AM$6, 0))</f>
        <v>0.99191173064402915</v>
      </c>
      <c r="O125">
        <v>3.5</v>
      </c>
    </row>
    <row r="126" spans="1:15" x14ac:dyDescent="0.25">
      <c r="A126" t="s">
        <v>134</v>
      </c>
      <c r="E126" t="s">
        <v>105</v>
      </c>
      <c r="I126">
        <v>2019</v>
      </c>
      <c r="K126" s="37">
        <f t="shared" si="13"/>
        <v>0.8470018886690438</v>
      </c>
      <c r="O126">
        <v>3.5</v>
      </c>
    </row>
    <row r="127" spans="1:15" x14ac:dyDescent="0.25">
      <c r="A127" t="s">
        <v>135</v>
      </c>
      <c r="E127" t="s">
        <v>106</v>
      </c>
      <c r="I127">
        <v>2019</v>
      </c>
      <c r="K127" s="37">
        <f t="shared" si="13"/>
        <v>0.49480783925100147</v>
      </c>
      <c r="O127">
        <v>3.5</v>
      </c>
    </row>
    <row r="128" spans="1:15" x14ac:dyDescent="0.25">
      <c r="A128" t="s">
        <v>136</v>
      </c>
      <c r="E128" t="s">
        <v>107</v>
      </c>
      <c r="I128">
        <v>2019</v>
      </c>
      <c r="K128" s="37">
        <f t="shared" si="13"/>
        <v>0.29645675583092174</v>
      </c>
      <c r="O128">
        <v>3.5</v>
      </c>
    </row>
    <row r="129" spans="1:15" x14ac:dyDescent="0.25">
      <c r="A129" t="s">
        <v>137</v>
      </c>
      <c r="E129" t="s">
        <v>108</v>
      </c>
      <c r="I129">
        <v>2019</v>
      </c>
      <c r="K129" s="37">
        <f t="shared" si="13"/>
        <v>0.16841130134712209</v>
      </c>
      <c r="O129">
        <v>3.5</v>
      </c>
    </row>
    <row r="130" spans="1:15" x14ac:dyDescent="0.25">
      <c r="E130" s="8" t="s">
        <v>100</v>
      </c>
      <c r="G130" t="s">
        <v>109</v>
      </c>
      <c r="I130">
        <v>2019</v>
      </c>
      <c r="K130">
        <v>1</v>
      </c>
      <c r="O130">
        <v>3.5</v>
      </c>
    </row>
    <row r="131" spans="1:15" x14ac:dyDescent="0.25">
      <c r="E131" s="7"/>
      <c r="F131" s="7"/>
      <c r="G131" s="7"/>
      <c r="H131" s="7"/>
      <c r="I131" s="7">
        <v>0</v>
      </c>
      <c r="J131" s="7"/>
      <c r="K131" s="7"/>
      <c r="L131" s="7">
        <v>5</v>
      </c>
      <c r="M131" s="7"/>
      <c r="O131">
        <v>3.5</v>
      </c>
    </row>
    <row r="132" spans="1:15" x14ac:dyDescent="0.25">
      <c r="C132" s="8"/>
      <c r="E132" t="s">
        <v>110</v>
      </c>
      <c r="F132" s="31"/>
      <c r="G132" s="31"/>
      <c r="H132" s="31"/>
      <c r="I132">
        <v>2019</v>
      </c>
      <c r="J132" s="31" t="s">
        <v>67</v>
      </c>
      <c r="K132" s="31">
        <v>-1</v>
      </c>
      <c r="L132" s="31">
        <v>0</v>
      </c>
      <c r="M132" s="31" t="str">
        <f xml:space="preserve"> _xlfn.TEXTJOIN(" ",TRUE,"Capacity of HPs is constrained by new and retrofitted detached at HLI",O115 )</f>
        <v>Capacity of HPs is constrained by new and retrofitted detached at HLI 3.5</v>
      </c>
    </row>
    <row r="133" spans="1:15" x14ac:dyDescent="0.25">
      <c r="A133" t="s">
        <v>132</v>
      </c>
      <c r="E133" t="s">
        <v>111</v>
      </c>
      <c r="I133">
        <v>2019</v>
      </c>
      <c r="K133" s="37">
        <f>INDEX($AP$9:$AW$17, MATCH(A133, $U$9:$U$17, 0), MATCH(O133, $AP$6:$AW$6, 0))</f>
        <v>0.99997215963294783</v>
      </c>
      <c r="O133">
        <v>3.5</v>
      </c>
    </row>
    <row r="134" spans="1:15" x14ac:dyDescent="0.25">
      <c r="A134" t="s">
        <v>133</v>
      </c>
      <c r="E134" t="s">
        <v>112</v>
      </c>
      <c r="I134">
        <v>2019</v>
      </c>
      <c r="K134" s="37">
        <f t="shared" ref="K134:K138" si="14">INDEX($AP$9:$AW$17, MATCH(A134, $U$9:$U$17, 0), MATCH(O134, $AP$6:$AW$6, 0))</f>
        <v>0.98600872265415918</v>
      </c>
      <c r="O134">
        <v>3.5</v>
      </c>
    </row>
    <row r="135" spans="1:15" x14ac:dyDescent="0.25">
      <c r="A135" t="s">
        <v>134</v>
      </c>
      <c r="E135" t="s">
        <v>113</v>
      </c>
      <c r="I135">
        <v>2019</v>
      </c>
      <c r="K135" s="37">
        <f t="shared" si="14"/>
        <v>0.73196550526672355</v>
      </c>
      <c r="O135">
        <v>3.5</v>
      </c>
    </row>
    <row r="136" spans="1:15" x14ac:dyDescent="0.25">
      <c r="A136" t="s">
        <v>135</v>
      </c>
      <c r="E136" t="s">
        <v>114</v>
      </c>
      <c r="I136">
        <v>2019</v>
      </c>
      <c r="K136" s="37">
        <f t="shared" si="14"/>
        <v>0.38127737390844418</v>
      </c>
      <c r="O136">
        <v>3.5</v>
      </c>
    </row>
    <row r="137" spans="1:15" x14ac:dyDescent="0.25">
      <c r="A137" t="s">
        <v>136</v>
      </c>
      <c r="E137" t="s">
        <v>115</v>
      </c>
      <c r="I137">
        <v>2019</v>
      </c>
      <c r="K137" s="37">
        <f t="shared" si="14"/>
        <v>0.16389933245411942</v>
      </c>
      <c r="O137">
        <v>3.5</v>
      </c>
    </row>
    <row r="138" spans="1:15" x14ac:dyDescent="0.25">
      <c r="A138" t="s">
        <v>137</v>
      </c>
      <c r="E138" t="s">
        <v>116</v>
      </c>
      <c r="I138">
        <v>2019</v>
      </c>
      <c r="K138" s="37">
        <f t="shared" si="14"/>
        <v>4.4138172035112347E-2</v>
      </c>
      <c r="O138">
        <v>3.5</v>
      </c>
    </row>
    <row r="139" spans="1:15" x14ac:dyDescent="0.25">
      <c r="E139" t="s">
        <v>100</v>
      </c>
      <c r="G139" t="s">
        <v>117</v>
      </c>
      <c r="I139">
        <v>2019</v>
      </c>
      <c r="K139">
        <v>1</v>
      </c>
      <c r="O139">
        <v>3.5</v>
      </c>
    </row>
    <row r="140" spans="1:15" x14ac:dyDescent="0.25">
      <c r="E140" s="7"/>
      <c r="F140" s="7"/>
      <c r="G140" s="7"/>
      <c r="H140" s="7"/>
      <c r="I140" s="7">
        <v>0</v>
      </c>
      <c r="J140" s="7" t="s">
        <v>67</v>
      </c>
      <c r="K140" s="7"/>
      <c r="L140" s="7">
        <v>5</v>
      </c>
      <c r="M140" s="7"/>
      <c r="O140">
        <v>3.5</v>
      </c>
    </row>
    <row r="141" spans="1:15" x14ac:dyDescent="0.25">
      <c r="C141" s="8" t="str">
        <f>config!H4</f>
        <v>UC_HLI_4</v>
      </c>
      <c r="E141" t="s">
        <v>88</v>
      </c>
      <c r="I141">
        <v>2019</v>
      </c>
      <c r="J141" t="s">
        <v>67</v>
      </c>
      <c r="K141">
        <v>-1</v>
      </c>
      <c r="L141">
        <v>0</v>
      </c>
      <c r="M141" t="str">
        <f xml:space="preserve"> _xlfn.TEXTJOIN(" ",TRUE,"Capacity of HPs is constrained by new and retrofitted apartments at HLI",O142 )</f>
        <v>Capacity of HPs is constrained by new and retrofitted apartments at HLI 4</v>
      </c>
    </row>
    <row r="142" spans="1:15" x14ac:dyDescent="0.25">
      <c r="A142" t="s">
        <v>132</v>
      </c>
      <c r="E142" t="s">
        <v>94</v>
      </c>
      <c r="I142">
        <v>2019</v>
      </c>
      <c r="K142" s="37">
        <f>INDEX($V$9:$AC$17, MATCH(A142, $U$9:$U$17, 0), MATCH(O142, $V$6:$AC$6, 0))</f>
        <v>0.99999999999945333</v>
      </c>
      <c r="O142">
        <v>4</v>
      </c>
    </row>
    <row r="143" spans="1:15" x14ac:dyDescent="0.25">
      <c r="A143" t="s">
        <v>133</v>
      </c>
      <c r="E143" t="s">
        <v>95</v>
      </c>
      <c r="I143">
        <v>2019</v>
      </c>
      <c r="K143" s="37">
        <f t="shared" ref="K143:K147" si="15">INDEX($V$9:$AC$17, MATCH(A143, $U$9:$U$17, 0), MATCH(O143, $V$6:$AC$6, 0))</f>
        <v>0.99959823430951478</v>
      </c>
      <c r="O143">
        <v>4</v>
      </c>
    </row>
    <row r="144" spans="1:15" x14ac:dyDescent="0.25">
      <c r="A144" t="s">
        <v>134</v>
      </c>
      <c r="E144" t="s">
        <v>96</v>
      </c>
      <c r="I144">
        <v>2019</v>
      </c>
      <c r="K144" s="37">
        <f t="shared" si="15"/>
        <v>0.9795658771957636</v>
      </c>
      <c r="O144">
        <v>4</v>
      </c>
    </row>
    <row r="145" spans="1:15" x14ac:dyDescent="0.25">
      <c r="A145" t="s">
        <v>135</v>
      </c>
      <c r="E145" t="s">
        <v>97</v>
      </c>
      <c r="I145">
        <v>2019</v>
      </c>
      <c r="K145" s="37">
        <f t="shared" si="15"/>
        <v>0.96631005589236407</v>
      </c>
      <c r="O145">
        <v>4</v>
      </c>
    </row>
    <row r="146" spans="1:15" x14ac:dyDescent="0.25">
      <c r="A146" t="s">
        <v>136</v>
      </c>
      <c r="E146" t="s">
        <v>98</v>
      </c>
      <c r="I146">
        <v>2019</v>
      </c>
      <c r="K146" s="37">
        <f t="shared" si="15"/>
        <v>0.76478079525417386</v>
      </c>
      <c r="O146">
        <v>4</v>
      </c>
    </row>
    <row r="147" spans="1:15" x14ac:dyDescent="0.25">
      <c r="A147" t="s">
        <v>137</v>
      </c>
      <c r="E147" t="s">
        <v>99</v>
      </c>
      <c r="I147">
        <v>2019</v>
      </c>
      <c r="K147" s="37">
        <f t="shared" si="15"/>
        <v>0.30633564692244153</v>
      </c>
      <c r="O147">
        <v>4</v>
      </c>
    </row>
    <row r="148" spans="1:15" x14ac:dyDescent="0.25">
      <c r="E148" t="s">
        <v>100</v>
      </c>
      <c r="G148" t="s">
        <v>101</v>
      </c>
      <c r="I148">
        <v>2019</v>
      </c>
      <c r="K148">
        <v>1</v>
      </c>
      <c r="O148">
        <v>4</v>
      </c>
    </row>
    <row r="149" spans="1:15" x14ac:dyDescent="0.25">
      <c r="E149" s="7"/>
      <c r="F149" s="7"/>
      <c r="G149" s="7"/>
      <c r="H149" s="7"/>
      <c r="I149" s="7">
        <v>0</v>
      </c>
      <c r="J149" s="7" t="s">
        <v>67</v>
      </c>
      <c r="K149" s="7"/>
      <c r="L149" s="7">
        <v>5</v>
      </c>
      <c r="M149" s="7"/>
      <c r="O149">
        <v>4</v>
      </c>
    </row>
    <row r="150" spans="1:15" x14ac:dyDescent="0.25">
      <c r="C150" s="8"/>
      <c r="E150" t="s">
        <v>102</v>
      </c>
      <c r="F150" s="31"/>
      <c r="G150" s="31"/>
      <c r="H150" s="31"/>
      <c r="I150">
        <v>2019</v>
      </c>
      <c r="J150" s="31" t="s">
        <v>67</v>
      </c>
      <c r="K150" s="31">
        <v>-1</v>
      </c>
      <c r="L150" s="31">
        <v>0</v>
      </c>
      <c r="M150" s="31" t="str">
        <f xml:space="preserve"> _xlfn.TEXTJOIN(" ",TRUE,"Capacity of HPs is constrained by new and retrofitted attachedat HLI",O151 )</f>
        <v>Capacity of HPs is constrained by new and retrofitted attachedat HLI 4</v>
      </c>
    </row>
    <row r="151" spans="1:15" x14ac:dyDescent="0.25">
      <c r="A151" t="s">
        <v>132</v>
      </c>
      <c r="E151" t="s">
        <v>103</v>
      </c>
      <c r="I151">
        <v>2019</v>
      </c>
      <c r="K151" s="37">
        <f>INDEX($AF$9:$AM$17, MATCH(A151, $U$9:$U$17, 0), MATCH(O151, $AF$6:$AM$6, 0))</f>
        <v>0.99999823974334678</v>
      </c>
      <c r="O151">
        <v>4</v>
      </c>
    </row>
    <row r="152" spans="1:15" x14ac:dyDescent="0.25">
      <c r="A152" t="s">
        <v>133</v>
      </c>
      <c r="E152" t="s">
        <v>104</v>
      </c>
      <c r="I152">
        <v>2019</v>
      </c>
      <c r="K152" s="37">
        <f t="shared" ref="K152:K156" si="16">INDEX($AF$9:$AM$17, MATCH(A152, $U$9:$U$17, 0), MATCH(O152, $AF$6:$AM$6, 0))</f>
        <v>0.99969530786128746</v>
      </c>
      <c r="O152">
        <v>4</v>
      </c>
    </row>
    <row r="153" spans="1:15" x14ac:dyDescent="0.25">
      <c r="A153" t="s">
        <v>134</v>
      </c>
      <c r="E153" t="s">
        <v>105</v>
      </c>
      <c r="I153">
        <v>2019</v>
      </c>
      <c r="K153" s="37">
        <f t="shared" si="16"/>
        <v>0.96503029194003964</v>
      </c>
      <c r="O153">
        <v>4</v>
      </c>
    </row>
    <row r="154" spans="1:15" x14ac:dyDescent="0.25">
      <c r="A154" t="s">
        <v>135</v>
      </c>
      <c r="E154" t="s">
        <v>106</v>
      </c>
      <c r="I154">
        <v>2019</v>
      </c>
      <c r="K154" s="37">
        <f t="shared" si="16"/>
        <v>0.70169583060873153</v>
      </c>
      <c r="O154">
        <v>4</v>
      </c>
    </row>
    <row r="155" spans="1:15" x14ac:dyDescent="0.25">
      <c r="A155" t="s">
        <v>136</v>
      </c>
      <c r="E155" t="s">
        <v>107</v>
      </c>
      <c r="I155">
        <v>2019</v>
      </c>
      <c r="K155" s="37">
        <f t="shared" si="16"/>
        <v>0.46159880109745322</v>
      </c>
      <c r="O155">
        <v>4</v>
      </c>
    </row>
    <row r="156" spans="1:15" x14ac:dyDescent="0.25">
      <c r="A156" t="s">
        <v>137</v>
      </c>
      <c r="E156" t="s">
        <v>108</v>
      </c>
      <c r="I156">
        <v>2019</v>
      </c>
      <c r="K156" s="37">
        <f t="shared" si="16"/>
        <v>0.2558071850950065</v>
      </c>
      <c r="O156">
        <v>4</v>
      </c>
    </row>
    <row r="157" spans="1:15" x14ac:dyDescent="0.25">
      <c r="E157" s="8" t="s">
        <v>100</v>
      </c>
      <c r="G157" t="s">
        <v>109</v>
      </c>
      <c r="I157">
        <v>2019</v>
      </c>
      <c r="K157">
        <v>1</v>
      </c>
      <c r="O157">
        <v>4</v>
      </c>
    </row>
    <row r="158" spans="1:15" x14ac:dyDescent="0.25">
      <c r="E158" s="7"/>
      <c r="F158" s="7"/>
      <c r="G158" s="7"/>
      <c r="H158" s="7"/>
      <c r="I158" s="7">
        <v>0</v>
      </c>
      <c r="J158" s="7"/>
      <c r="K158" s="7"/>
      <c r="L158" s="7">
        <v>5</v>
      </c>
      <c r="M158" s="7"/>
      <c r="O158">
        <v>4</v>
      </c>
    </row>
    <row r="159" spans="1:15" x14ac:dyDescent="0.25">
      <c r="C159" s="8"/>
      <c r="E159" t="s">
        <v>110</v>
      </c>
      <c r="F159" s="31"/>
      <c r="G159" s="31"/>
      <c r="H159" s="31"/>
      <c r="I159">
        <v>2019</v>
      </c>
      <c r="J159" s="31" t="s">
        <v>67</v>
      </c>
      <c r="K159" s="31">
        <v>-1</v>
      </c>
      <c r="L159" s="31">
        <v>0</v>
      </c>
      <c r="M159" s="31" t="str">
        <f xml:space="preserve"> _xlfn.TEXTJOIN(" ",TRUE,"Capacity of HPs is constrained by new and retrofitted detached at HLI",O142 )</f>
        <v>Capacity of HPs is constrained by new and retrofitted detached at HLI 4</v>
      </c>
    </row>
    <row r="160" spans="1:15" x14ac:dyDescent="0.25">
      <c r="A160" t="s">
        <v>132</v>
      </c>
      <c r="E160" t="s">
        <v>111</v>
      </c>
      <c r="I160">
        <v>2019</v>
      </c>
      <c r="K160" s="37">
        <f>INDEX($AP$9:$AW$17, MATCH(A160, $U$9:$U$17, 0), MATCH(O160, $AP$6:$AW$6, 0))</f>
        <v>0.99999999466107425</v>
      </c>
      <c r="O160">
        <v>4</v>
      </c>
    </row>
    <row r="161" spans="1:15" x14ac:dyDescent="0.25">
      <c r="A161" t="s">
        <v>133</v>
      </c>
      <c r="E161" t="s">
        <v>112</v>
      </c>
      <c r="I161">
        <v>2019</v>
      </c>
      <c r="K161" s="37">
        <f t="shared" ref="K161:K165" si="17">INDEX($AP$9:$AW$17, MATCH(A161, $U$9:$U$17, 0), MATCH(O161, $AP$6:$AW$6, 0))</f>
        <v>0.99970053530100189</v>
      </c>
      <c r="O161">
        <v>4</v>
      </c>
    </row>
    <row r="162" spans="1:15" x14ac:dyDescent="0.25">
      <c r="A162" t="s">
        <v>134</v>
      </c>
      <c r="E162" t="s">
        <v>113</v>
      </c>
      <c r="I162">
        <v>2019</v>
      </c>
      <c r="K162" s="37">
        <f t="shared" si="17"/>
        <v>0.91179733138324648</v>
      </c>
      <c r="O162">
        <v>4</v>
      </c>
    </row>
    <row r="163" spans="1:15" x14ac:dyDescent="0.25">
      <c r="A163" t="s">
        <v>135</v>
      </c>
      <c r="E163" t="s">
        <v>114</v>
      </c>
      <c r="I163">
        <v>2019</v>
      </c>
      <c r="K163" s="37">
        <f t="shared" si="17"/>
        <v>0.5908714474634762</v>
      </c>
      <c r="O163">
        <v>4</v>
      </c>
    </row>
    <row r="164" spans="1:15" x14ac:dyDescent="0.25">
      <c r="A164" t="s">
        <v>136</v>
      </c>
      <c r="E164" t="s">
        <v>115</v>
      </c>
      <c r="I164">
        <v>2019</v>
      </c>
      <c r="K164" s="37">
        <f t="shared" si="17"/>
        <v>0.31163257381350196</v>
      </c>
      <c r="O164">
        <v>4</v>
      </c>
    </row>
    <row r="165" spans="1:15" x14ac:dyDescent="0.25">
      <c r="A165" t="s">
        <v>137</v>
      </c>
      <c r="E165" t="s">
        <v>116</v>
      </c>
      <c r="I165">
        <v>2019</v>
      </c>
      <c r="K165" s="37">
        <f t="shared" si="17"/>
        <v>8.6253363635820451E-2</v>
      </c>
      <c r="O165">
        <v>4</v>
      </c>
    </row>
    <row r="166" spans="1:15" x14ac:dyDescent="0.25">
      <c r="E166" t="s">
        <v>100</v>
      </c>
      <c r="G166" t="s">
        <v>117</v>
      </c>
      <c r="I166">
        <v>2019</v>
      </c>
      <c r="K166">
        <v>1</v>
      </c>
      <c r="O166">
        <v>4</v>
      </c>
    </row>
    <row r="167" spans="1:15" x14ac:dyDescent="0.25">
      <c r="E167" s="7"/>
      <c r="F167" s="7"/>
      <c r="G167" s="7"/>
      <c r="H167" s="7"/>
      <c r="I167" s="7">
        <v>0</v>
      </c>
      <c r="J167" s="7" t="s">
        <v>67</v>
      </c>
      <c r="K167" s="7"/>
      <c r="L167" s="7">
        <v>5</v>
      </c>
      <c r="M167" s="7"/>
      <c r="O167">
        <v>4</v>
      </c>
    </row>
    <row r="168" spans="1:15" x14ac:dyDescent="0.25">
      <c r="C168" s="8" t="str">
        <f>config!I4</f>
        <v>UC_HLI_4.5</v>
      </c>
      <c r="E168" t="s">
        <v>88</v>
      </c>
      <c r="I168">
        <v>2019</v>
      </c>
      <c r="J168" t="s">
        <v>67</v>
      </c>
      <c r="K168">
        <v>-1</v>
      </c>
      <c r="L168">
        <v>0</v>
      </c>
      <c r="M168" t="str">
        <f xml:space="preserve"> _xlfn.TEXTJOIN(" ",TRUE,"Capacity of HPs is constrained by new and retrofitted apartments at HLI",O169 )</f>
        <v>Capacity of HPs is constrained by new and retrofitted apartments at HLI 4.5</v>
      </c>
    </row>
    <row r="169" spans="1:15" x14ac:dyDescent="0.25">
      <c r="A169" t="s">
        <v>132</v>
      </c>
      <c r="E169" t="s">
        <v>94</v>
      </c>
      <c r="I169">
        <v>2019</v>
      </c>
      <c r="K169" s="37">
        <f>INDEX($V$9:$AC$17, MATCH(A169, $U$9:$U$17, 0), MATCH(O169, $V$6:$AC$6, 0))</f>
        <v>1</v>
      </c>
      <c r="O169">
        <v>4.5</v>
      </c>
    </row>
    <row r="170" spans="1:15" x14ac:dyDescent="0.25">
      <c r="A170" t="s">
        <v>133</v>
      </c>
      <c r="E170" t="s">
        <v>95</v>
      </c>
      <c r="I170">
        <v>2019</v>
      </c>
      <c r="K170" s="37">
        <f t="shared" ref="K170:K174" si="18">INDEX($V$9:$AC$17, MATCH(A170, $U$9:$U$17, 0), MATCH(O170, $V$6:$AC$6, 0))</f>
        <v>0.99998547336263233</v>
      </c>
      <c r="O170">
        <v>4.5</v>
      </c>
    </row>
    <row r="171" spans="1:15" x14ac:dyDescent="0.25">
      <c r="A171" t="s">
        <v>134</v>
      </c>
      <c r="E171" t="s">
        <v>96</v>
      </c>
      <c r="I171">
        <v>2019</v>
      </c>
      <c r="K171" s="37">
        <f t="shared" si="18"/>
        <v>0.99579540336422534</v>
      </c>
      <c r="O171">
        <v>4.5</v>
      </c>
    </row>
    <row r="172" spans="1:15" x14ac:dyDescent="0.25">
      <c r="A172" t="s">
        <v>135</v>
      </c>
      <c r="E172" t="s">
        <v>97</v>
      </c>
      <c r="I172">
        <v>2019</v>
      </c>
      <c r="K172" s="37">
        <f t="shared" si="18"/>
        <v>0.99428730510778573</v>
      </c>
      <c r="O172">
        <v>4.5</v>
      </c>
    </row>
    <row r="173" spans="1:15" x14ac:dyDescent="0.25">
      <c r="A173" t="s">
        <v>136</v>
      </c>
      <c r="E173" t="s">
        <v>98</v>
      </c>
      <c r="I173">
        <v>2019</v>
      </c>
      <c r="K173" s="37">
        <f t="shared" si="18"/>
        <v>0.89160576223881305</v>
      </c>
      <c r="O173">
        <v>4.5</v>
      </c>
    </row>
    <row r="174" spans="1:15" x14ac:dyDescent="0.25">
      <c r="A174" t="s">
        <v>137</v>
      </c>
      <c r="E174" t="s">
        <v>99</v>
      </c>
      <c r="I174">
        <v>2019</v>
      </c>
      <c r="K174" s="37">
        <f t="shared" si="18"/>
        <v>0.42660254978994411</v>
      </c>
      <c r="O174">
        <v>4.5</v>
      </c>
    </row>
    <row r="175" spans="1:15" x14ac:dyDescent="0.25">
      <c r="E175" t="s">
        <v>100</v>
      </c>
      <c r="G175" t="s">
        <v>101</v>
      </c>
      <c r="I175">
        <v>2019</v>
      </c>
      <c r="K175">
        <v>1</v>
      </c>
      <c r="O175">
        <v>4.5</v>
      </c>
    </row>
    <row r="176" spans="1:15" x14ac:dyDescent="0.25">
      <c r="E176" s="7"/>
      <c r="F176" s="7"/>
      <c r="G176" s="7"/>
      <c r="H176" s="7"/>
      <c r="I176" s="7">
        <v>0</v>
      </c>
      <c r="J176" s="7" t="s">
        <v>67</v>
      </c>
      <c r="K176" s="7"/>
      <c r="L176" s="7">
        <v>5</v>
      </c>
      <c r="M176" s="7"/>
      <c r="O176">
        <v>4.5</v>
      </c>
    </row>
    <row r="177" spans="1:15" x14ac:dyDescent="0.25">
      <c r="C177" s="8"/>
      <c r="E177" t="s">
        <v>102</v>
      </c>
      <c r="F177" s="31"/>
      <c r="G177" s="31"/>
      <c r="H177" s="31"/>
      <c r="I177">
        <v>2019</v>
      </c>
      <c r="J177" s="31" t="s">
        <v>67</v>
      </c>
      <c r="K177" s="31">
        <v>-1</v>
      </c>
      <c r="L177" s="31">
        <v>0</v>
      </c>
      <c r="M177" s="31" t="str">
        <f xml:space="preserve"> _xlfn.TEXTJOIN(" ",TRUE,"Capacity of HPs is constrained by new and retrofitted attachedat HLI",O178 )</f>
        <v>Capacity of HPs is constrained by new and retrofitted attachedat HLI 4.5</v>
      </c>
    </row>
    <row r="178" spans="1:15" x14ac:dyDescent="0.25">
      <c r="A178" t="s">
        <v>132</v>
      </c>
      <c r="E178" t="s">
        <v>103</v>
      </c>
      <c r="I178">
        <v>2019</v>
      </c>
      <c r="K178" s="37">
        <f>INDEX($AF$9:$AM$17, MATCH(A178, $U$9:$U$17, 0), MATCH(O178, $AF$6:$AM$6, 0))</f>
        <v>0.99999999680227936</v>
      </c>
      <c r="O178">
        <v>4.5</v>
      </c>
    </row>
    <row r="179" spans="1:15" x14ac:dyDescent="0.25">
      <c r="A179" t="s">
        <v>133</v>
      </c>
      <c r="E179" t="s">
        <v>104</v>
      </c>
      <c r="I179">
        <v>2019</v>
      </c>
      <c r="K179" s="37">
        <f t="shared" ref="K179:K183" si="19">INDEX($AF$9:$AM$17, MATCH(A179, $U$9:$U$17, 0), MATCH(O179, $AF$6:$AM$6, 0))</f>
        <v>0.9999957044409139</v>
      </c>
      <c r="O179">
        <v>4.5</v>
      </c>
    </row>
    <row r="180" spans="1:15" x14ac:dyDescent="0.25">
      <c r="A180" t="s">
        <v>134</v>
      </c>
      <c r="E180" t="s">
        <v>105</v>
      </c>
      <c r="I180">
        <v>2019</v>
      </c>
      <c r="K180" s="37">
        <f t="shared" si="19"/>
        <v>0.99535165071760523</v>
      </c>
      <c r="O180">
        <v>4.5</v>
      </c>
    </row>
    <row r="181" spans="1:15" x14ac:dyDescent="0.25">
      <c r="A181" t="s">
        <v>135</v>
      </c>
      <c r="E181" t="s">
        <v>106</v>
      </c>
      <c r="I181">
        <v>2019</v>
      </c>
      <c r="K181" s="37">
        <f t="shared" si="19"/>
        <v>0.85804642932382791</v>
      </c>
      <c r="O181">
        <v>4.5</v>
      </c>
    </row>
    <row r="182" spans="1:15" x14ac:dyDescent="0.25">
      <c r="A182" t="s">
        <v>136</v>
      </c>
      <c r="E182" t="s">
        <v>107</v>
      </c>
      <c r="I182">
        <v>2019</v>
      </c>
      <c r="K182" s="37">
        <f t="shared" si="19"/>
        <v>0.63375133998904754</v>
      </c>
      <c r="O182">
        <v>4.5</v>
      </c>
    </row>
    <row r="183" spans="1:15" x14ac:dyDescent="0.25">
      <c r="A183" t="s">
        <v>137</v>
      </c>
      <c r="E183" t="s">
        <v>108</v>
      </c>
      <c r="I183">
        <v>2019</v>
      </c>
      <c r="K183" s="37">
        <f t="shared" si="19"/>
        <v>0.362347970092745</v>
      </c>
      <c r="O183">
        <v>4.5</v>
      </c>
    </row>
    <row r="184" spans="1:15" x14ac:dyDescent="0.25">
      <c r="E184" s="8" t="s">
        <v>100</v>
      </c>
      <c r="G184" t="s">
        <v>109</v>
      </c>
      <c r="I184">
        <v>2019</v>
      </c>
      <c r="K184">
        <v>1</v>
      </c>
      <c r="O184">
        <v>4.5</v>
      </c>
    </row>
    <row r="185" spans="1:15" x14ac:dyDescent="0.25">
      <c r="E185" s="7"/>
      <c r="F185" s="7"/>
      <c r="G185" s="7"/>
      <c r="H185" s="7"/>
      <c r="I185" s="7">
        <v>0</v>
      </c>
      <c r="J185" s="7"/>
      <c r="K185" s="7"/>
      <c r="L185" s="7">
        <v>5</v>
      </c>
      <c r="M185" s="7"/>
      <c r="O185">
        <v>4.5</v>
      </c>
    </row>
    <row r="186" spans="1:15" x14ac:dyDescent="0.25">
      <c r="C186" s="8"/>
      <c r="E186" t="s">
        <v>110</v>
      </c>
      <c r="F186" s="31"/>
      <c r="G186" s="31"/>
      <c r="H186" s="31"/>
      <c r="I186">
        <v>2019</v>
      </c>
      <c r="J186" s="31" t="s">
        <v>67</v>
      </c>
      <c r="K186" s="31">
        <v>-1</v>
      </c>
      <c r="L186" s="31">
        <v>0</v>
      </c>
      <c r="M186" s="31" t="str">
        <f xml:space="preserve"> _xlfn.TEXTJOIN(" ",TRUE,"Capacity of HPs is constrained by new and retrofitted detached at HLI",O169 )</f>
        <v>Capacity of HPs is constrained by new and retrofitted detached at HLI 4.5</v>
      </c>
    </row>
    <row r="187" spans="1:15" x14ac:dyDescent="0.25">
      <c r="A187" t="s">
        <v>132</v>
      </c>
      <c r="E187" t="s">
        <v>111</v>
      </c>
      <c r="I187">
        <v>2019</v>
      </c>
      <c r="K187" s="37">
        <f>INDEX($AP$9:$AW$17, MATCH(A187, $U$9:$U$17, 0), MATCH(O187, $AP$6:$AW$6, 0))</f>
        <v>0.99999999999993627</v>
      </c>
      <c r="O187">
        <v>4.5</v>
      </c>
    </row>
    <row r="188" spans="1:15" x14ac:dyDescent="0.25">
      <c r="A188" t="s">
        <v>133</v>
      </c>
      <c r="E188" t="s">
        <v>112</v>
      </c>
      <c r="I188">
        <v>2019</v>
      </c>
      <c r="K188" s="37">
        <f t="shared" ref="K188:K192" si="20">INDEX($AP$9:$AW$17, MATCH(A188, $U$9:$U$17, 0), MATCH(O188, $AP$6:$AW$6, 0))</f>
        <v>0.99999846937326342</v>
      </c>
      <c r="O188">
        <v>4.5</v>
      </c>
    </row>
    <row r="189" spans="1:15" x14ac:dyDescent="0.25">
      <c r="A189" t="s">
        <v>134</v>
      </c>
      <c r="E189" t="s">
        <v>113</v>
      </c>
      <c r="I189">
        <v>2019</v>
      </c>
      <c r="K189" s="37">
        <f t="shared" si="20"/>
        <v>0.98146734609448394</v>
      </c>
      <c r="O189">
        <v>4.5</v>
      </c>
    </row>
    <row r="190" spans="1:15" x14ac:dyDescent="0.25">
      <c r="A190" t="s">
        <v>135</v>
      </c>
      <c r="E190" t="s">
        <v>114</v>
      </c>
      <c r="I190">
        <v>2019</v>
      </c>
      <c r="K190" s="37">
        <f t="shared" si="20"/>
        <v>0.77688109740361544</v>
      </c>
      <c r="O190">
        <v>4.5</v>
      </c>
    </row>
    <row r="191" spans="1:15" x14ac:dyDescent="0.25">
      <c r="A191" t="s">
        <v>136</v>
      </c>
      <c r="E191" t="s">
        <v>115</v>
      </c>
      <c r="I191">
        <v>2019</v>
      </c>
      <c r="K191" s="37">
        <f t="shared" si="20"/>
        <v>0.49844467341211474</v>
      </c>
      <c r="O191">
        <v>4.5</v>
      </c>
    </row>
    <row r="192" spans="1:15" x14ac:dyDescent="0.25">
      <c r="A192" t="s">
        <v>137</v>
      </c>
      <c r="E192" t="s">
        <v>116</v>
      </c>
      <c r="I192">
        <v>2019</v>
      </c>
      <c r="K192" s="37">
        <f t="shared" si="20"/>
        <v>0.15295879709707286</v>
      </c>
      <c r="O192">
        <v>4.5</v>
      </c>
    </row>
    <row r="193" spans="5:15" x14ac:dyDescent="0.25">
      <c r="E193" t="s">
        <v>100</v>
      </c>
      <c r="G193" t="s">
        <v>117</v>
      </c>
      <c r="I193">
        <v>2019</v>
      </c>
      <c r="K193">
        <v>1</v>
      </c>
      <c r="O193">
        <v>4.5</v>
      </c>
    </row>
    <row r="194" spans="5:15" x14ac:dyDescent="0.25">
      <c r="E194" s="7"/>
      <c r="F194" s="7"/>
      <c r="G194" s="7"/>
      <c r="H194" s="7"/>
      <c r="I194" s="7">
        <v>0</v>
      </c>
      <c r="J194" s="7" t="s">
        <v>67</v>
      </c>
      <c r="K194" s="7"/>
      <c r="L194" s="7">
        <v>5</v>
      </c>
      <c r="M194" s="7"/>
      <c r="O194">
        <v>4.5</v>
      </c>
    </row>
  </sheetData>
  <mergeCells count="3">
    <mergeCell ref="V7:AC7"/>
    <mergeCell ref="AE7:AM7"/>
    <mergeCell ref="AO7:AW7"/>
  </mergeCells>
  <conditionalFormatting sqref="V9:AC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9:AM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9:AW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config</vt:lpstr>
      <vt:lpstr>single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2023-07-20T12:21:14Z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896129786968231</vt:r8>
  </property>
</Properties>
</file>