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6075E9A-2AA0-40D3-A0DA-C50AF581F4EB}" xr6:coauthVersionLast="45" xr6:coauthVersionMax="47" xr10:uidLastSave="{00000000-0000-0000-0000-000000000000}"/>
  <bookViews>
    <workbookView xWindow="-6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1" i="22" l="1"/>
  <c r="AS31" i="22" l="1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J25" i="22" s="1"/>
  <c r="AR34" i="22"/>
  <c r="J26" i="22" s="1"/>
  <c r="AR35" i="22"/>
  <c r="J27" i="22" s="1"/>
  <c r="AR36" i="22"/>
  <c r="J28" i="22" s="1"/>
  <c r="AR37" i="22"/>
  <c r="J29" i="22" s="1"/>
  <c r="AR38" i="22"/>
  <c r="J30" i="22" s="1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J16" i="22" s="1"/>
  <c r="AH34" i="22"/>
  <c r="J17" i="22" s="1"/>
  <c r="AH35" i="22"/>
  <c r="J18" i="22" s="1"/>
  <c r="AH36" i="22"/>
  <c r="J19" i="22" s="1"/>
  <c r="AH37" i="22"/>
  <c r="J20" i="22" s="1"/>
  <c r="AH38" i="22"/>
  <c r="J21" i="22" s="1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J7" i="22" s="1"/>
  <c r="X34" i="22"/>
  <c r="J8" i="22" s="1"/>
  <c r="X35" i="22"/>
  <c r="J9" i="22" s="1"/>
  <c r="X36" i="22"/>
  <c r="J10" i="22" s="1"/>
  <c r="X37" i="22"/>
  <c r="J11" i="22" s="1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D15" i="22" l="1"/>
  <c r="X38" i="22" l="1"/>
  <c r="J12" i="22" s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I55" i="22"/>
  <c r="H55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<sst xmlns="http://schemas.openxmlformats.org/spreadsheetml/2006/main" count="2065" uniqueCount="333">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</sst>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4"/>
  <sheetViews>
    <sheetView tabSelected="1" topLeftCell="A18" zoomScale="80" zoomScaleNormal="80" workbookViewId="0">
      <selection activeCell="L49" sqref="L49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98" t="s">
        <v>277</v>
      </c>
      <c r="Q5" s="98"/>
      <c r="R5" s="98"/>
      <c r="S5" s="44"/>
      <c r="T5" s="98" t="s">
        <v>278</v>
      </c>
      <c r="U5" s="98"/>
      <c r="V5" s="98"/>
      <c r="W5" s="98"/>
      <c r="X5" s="98"/>
      <c r="Y5" s="44"/>
      <c r="Z5" s="98" t="s">
        <v>279</v>
      </c>
      <c r="AA5" s="98"/>
      <c r="AB5" s="98"/>
      <c r="AC5" s="44"/>
      <c r="AD5" s="98" t="s">
        <v>280</v>
      </c>
      <c r="AE5" s="98"/>
      <c r="AF5" s="98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2">
        <f>IF(N7="Y",0,-(X33))</f>
        <v>-0.99999998312382343</v>
      </c>
      <c r="K7" s="27"/>
      <c r="L7" s="27"/>
      <c r="N7" s="44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2">
        <f t="shared" ref="J8:J12" si="0">IF(N8="Y",0,-(X34))</f>
        <v>-0.99417194789886376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2">
        <f t="shared" si="0"/>
        <v>-0.92710242952401201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2">
        <f t="shared" si="0"/>
        <v>-0.87051976694100974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2">
        <f t="shared" si="0"/>
        <v>-0.58254904641534866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2">
        <f t="shared" si="0"/>
        <v>-0.20397754353748057</v>
      </c>
      <c r="K12" s="27"/>
      <c r="L12" s="27"/>
      <c r="P12" s="99" t="s">
        <v>296</v>
      </c>
      <c r="Q12" s="99"/>
      <c r="R12" s="99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3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2">
        <f>IF(N16="Y",0,-(AH33))</f>
        <v>-0.99973940839121955</v>
      </c>
      <c r="K16" s="27"/>
      <c r="L16" s="27"/>
      <c r="M16" s="44"/>
      <c r="N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47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2">
        <f>IF(N17="Y",0,-(AH34))</f>
        <v>-0.99191173064402915</v>
      </c>
      <c r="K17" s="27"/>
      <c r="L17" s="27"/>
      <c r="M17" s="44"/>
      <c r="N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47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2">
        <f t="shared" ref="J18:J21" si="1">IF(N18="Y",0,-(AH35))</f>
        <v>-0.8470018886690438</v>
      </c>
      <c r="K18" s="27"/>
      <c r="L18" s="27"/>
      <c r="M18" s="44"/>
      <c r="N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47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2">
        <f t="shared" si="1"/>
        <v>-0.49480783925100147</v>
      </c>
      <c r="K19" s="27"/>
      <c r="L19" s="27"/>
      <c r="M19" s="44"/>
      <c r="N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47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2">
        <f t="shared" si="1"/>
        <v>-0.29645675583092174</v>
      </c>
      <c r="K20" s="27"/>
      <c r="L20" s="27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47">
      <c r="D21" s="27" t="s">
        <v>317</v>
      </c>
      <c r="E21" s="27"/>
      <c r="F21" s="27"/>
      <c r="G21" s="27"/>
      <c r="H21" s="27">
        <v>2019</v>
      </c>
      <c r="I21" s="27"/>
      <c r="J21" s="92">
        <f t="shared" si="1"/>
        <v>-0.16841130134712209</v>
      </c>
      <c r="K21" s="27"/>
      <c r="L21" s="27"/>
      <c r="M21" s="44"/>
      <c r="N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47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47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47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47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2">
        <f>IF(N25="Y",0,-(AR33))</f>
        <v>-0.99997215963294783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47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2">
        <f t="shared" ref="J26:J30" si="2">IF(N26="Y",0,-(AR34))</f>
        <v>-0.98600872265415918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47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2">
        <f t="shared" si="2"/>
        <v>-0.73196550526672355</v>
      </c>
      <c r="K27" s="27"/>
      <c r="L27" s="27"/>
      <c r="M27" s="44"/>
      <c r="N27" s="44"/>
      <c r="O27" s="44"/>
      <c r="P27" s="44"/>
      <c r="Q27" s="44"/>
      <c r="R27" s="44"/>
      <c r="S27" s="44"/>
      <c r="T27" s="44">
        <v>2</v>
      </c>
      <c r="U27" s="44">
        <v>2.2999999999999998</v>
      </c>
      <c r="V27" s="44">
        <v>2.5</v>
      </c>
      <c r="W27" s="44">
        <v>3</v>
      </c>
      <c r="X27" s="44">
        <v>3.5</v>
      </c>
      <c r="Y27" s="44">
        <v>4</v>
      </c>
      <c r="Z27" s="44">
        <v>4.5</v>
      </c>
      <c r="AA27" s="44">
        <v>0</v>
      </c>
      <c r="AB27" s="44"/>
      <c r="AC27" s="44"/>
      <c r="AD27" s="44">
        <v>2</v>
      </c>
      <c r="AE27" s="44">
        <v>2.2999999999999998</v>
      </c>
      <c r="AF27" s="44">
        <v>2.5</v>
      </c>
      <c r="AG27" s="44">
        <v>3</v>
      </c>
      <c r="AH27" s="44">
        <v>3.5</v>
      </c>
      <c r="AI27" s="44">
        <v>4</v>
      </c>
      <c r="AJ27" s="44">
        <v>4.5</v>
      </c>
      <c r="AK27" s="44">
        <v>0</v>
      </c>
      <c r="AL27" s="44"/>
      <c r="AM27" s="44"/>
      <c r="AN27" s="44">
        <v>2</v>
      </c>
      <c r="AO27" s="44">
        <v>2.2999999999999998</v>
      </c>
      <c r="AP27" s="44">
        <v>2.5</v>
      </c>
      <c r="AQ27" s="44">
        <v>3</v>
      </c>
      <c r="AR27" s="44">
        <v>3.5</v>
      </c>
      <c r="AS27" s="44">
        <v>4</v>
      </c>
      <c r="AT27" s="44">
        <v>4.5</v>
      </c>
      <c r="AU27" s="44">
        <v>0</v>
      </c>
    </row>
    <row r="28" spans="2:47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2">
        <f t="shared" si="2"/>
        <v>-0.38127737390844418</v>
      </c>
      <c r="K28" s="27"/>
      <c r="L28" s="27"/>
      <c r="M28" s="44"/>
      <c r="N28" s="44"/>
      <c r="O28" s="44"/>
      <c r="P28" s="44"/>
      <c r="Q28" s="44"/>
      <c r="R28" s="44"/>
      <c r="S28" s="44"/>
      <c r="T28" s="100" t="s">
        <v>281</v>
      </c>
      <c r="U28" s="101"/>
      <c r="V28" s="101"/>
      <c r="W28" s="101"/>
      <c r="X28" s="101"/>
      <c r="Y28" s="101"/>
      <c r="Z28" s="101"/>
      <c r="AA28" s="101"/>
      <c r="AB28" s="44"/>
      <c r="AC28" s="101" t="s">
        <v>282</v>
      </c>
      <c r="AD28" s="101"/>
      <c r="AE28" s="101"/>
      <c r="AF28" s="101"/>
      <c r="AG28" s="101"/>
      <c r="AH28" s="101"/>
      <c r="AI28" s="101"/>
      <c r="AJ28" s="101"/>
      <c r="AK28" s="101"/>
      <c r="AL28" s="44"/>
      <c r="AM28" s="100" t="s">
        <v>283</v>
      </c>
      <c r="AN28" s="101"/>
      <c r="AO28" s="101"/>
      <c r="AP28" s="101"/>
      <c r="AQ28" s="101"/>
      <c r="AR28" s="101"/>
      <c r="AS28" s="101"/>
      <c r="AT28" s="101"/>
      <c r="AU28" s="101"/>
    </row>
    <row r="29" spans="2:47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2">
        <f t="shared" si="2"/>
        <v>-0.16389933245411942</v>
      </c>
      <c r="K29" s="27"/>
      <c r="L29" s="27"/>
      <c r="M29" s="44"/>
      <c r="N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331</v>
      </c>
      <c r="X29" s="71" t="s">
        <v>328</v>
      </c>
      <c r="Y29" s="71" t="s">
        <v>329</v>
      </c>
      <c r="Z29" s="71" t="s">
        <v>330</v>
      </c>
      <c r="AA29" s="71" t="s">
        <v>332</v>
      </c>
      <c r="AB29" s="44"/>
      <c r="AC29" s="44"/>
      <c r="AD29" s="66" t="s">
        <v>286</v>
      </c>
      <c r="AE29" s="71" t="s">
        <v>288</v>
      </c>
      <c r="AF29" s="76" t="s">
        <v>290</v>
      </c>
      <c r="AG29" s="71" t="s">
        <v>331</v>
      </c>
      <c r="AH29" s="71" t="s">
        <v>328</v>
      </c>
      <c r="AI29" s="71" t="s">
        <v>329</v>
      </c>
      <c r="AJ29" s="71" t="s">
        <v>330</v>
      </c>
      <c r="AK29" s="71" t="s">
        <v>332</v>
      </c>
      <c r="AM29" s="44"/>
      <c r="AN29" s="66" t="s">
        <v>286</v>
      </c>
      <c r="AO29" s="71" t="s">
        <v>288</v>
      </c>
      <c r="AP29" s="76" t="s">
        <v>290</v>
      </c>
      <c r="AQ29" s="71" t="s">
        <v>331</v>
      </c>
      <c r="AR29" s="71" t="s">
        <v>328</v>
      </c>
      <c r="AS29" s="71" t="s">
        <v>329</v>
      </c>
      <c r="AT29" s="71" t="s">
        <v>330</v>
      </c>
      <c r="AU29" s="71" t="s">
        <v>332</v>
      </c>
    </row>
    <row r="30" spans="2:47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2">
        <f t="shared" si="2"/>
        <v>-4.4138172035112347E-2</v>
      </c>
      <c r="K30" s="27"/>
      <c r="L30" s="27"/>
      <c r="M30" s="44"/>
      <c r="N30" s="44"/>
      <c r="O30" s="44"/>
      <c r="P30" s="44"/>
      <c r="Q30" s="44"/>
      <c r="R30" s="44"/>
      <c r="S30" s="66" t="s">
        <v>287</v>
      </c>
      <c r="T30" s="94">
        <f>_xlfn.NORM.DIST($T$27,Z7,AD7,TRUE)</f>
        <v>0.99986614214614677</v>
      </c>
      <c r="U30" s="94">
        <f>_xlfn.NORM.DIST($U$27,Z7,AD7,TRUE)</f>
        <v>0.99999895018069218</v>
      </c>
      <c r="V30" s="94">
        <f>_xlfn.NORM.DIST($V$27,Z7,AD7,TRUE)</f>
        <v>0.99999997827100517</v>
      </c>
      <c r="W30" s="94">
        <f>_xlfn.NORM.DIST($W$27,Z7,AD7,TRUE)</f>
        <v>0.99999999999986411</v>
      </c>
      <c r="X30" s="94">
        <f>_xlfn.NORM.DIST($X$27,Z7,AD7,TRUE)</f>
        <v>1</v>
      </c>
      <c r="Y30" s="94">
        <f>_xlfn.NORM.DIST($Y$27,Z7,AD7,TRUE)</f>
        <v>1</v>
      </c>
      <c r="Z30" s="94">
        <f>_xlfn.NORM.DIST($Z$27,Z7,AD7,TRUE)</f>
        <v>1</v>
      </c>
      <c r="AA30" s="94">
        <v>0</v>
      </c>
      <c r="AB30" s="44"/>
      <c r="AC30" s="66" t="s">
        <v>287</v>
      </c>
      <c r="AD30" s="94">
        <f>_xlfn.NORM.DIST($AD$27,AA7,AE7,TRUE)</f>
        <v>0.99358230344905218</v>
      </c>
      <c r="AE30" s="94">
        <f>_xlfn.NORM.DIST($AE$27,AA7,AE7,TRUE)</f>
        <v>0.99961797061500135</v>
      </c>
      <c r="AF30" s="94">
        <f>_xlfn.NORM.DIST($AF$27,AA7,AE7,TRUE)</f>
        <v>0.99996097211163748</v>
      </c>
      <c r="AG30" s="94">
        <f>_xlfn.NORM.DIST($AG$27,AA7,AE7,TRUE)</f>
        <v>0.99999996888648002</v>
      </c>
      <c r="AH30" s="94">
        <f>_xlfn.NORM.DIST($AH$27,AA7,AE7,TRUE)</f>
        <v>0.9999999999968846</v>
      </c>
      <c r="AI30" s="94">
        <f>_xlfn.NORM.DIST($AI$27,AA7,AE7,TRUE)</f>
        <v>1</v>
      </c>
      <c r="AJ30" s="94">
        <f>_xlfn.NORM.DIST($AJ$27,AA7,AE7,TRUE)</f>
        <v>1</v>
      </c>
      <c r="AK30" s="94">
        <v>0</v>
      </c>
      <c r="AL30" s="44"/>
      <c r="AM30" s="66" t="s">
        <v>287</v>
      </c>
      <c r="AN30" s="94">
        <f>_xlfn.NORM.DIST($AN$27,AB7,AF7,TRUE)</f>
        <v>0.99867076285153633</v>
      </c>
      <c r="AO30" s="94">
        <f>_xlfn.NORM.DIST($AO$27,AB7,AF7,TRUE)</f>
        <v>0.99999490602709384</v>
      </c>
      <c r="AP30" s="94">
        <f>_xlfn.NORM.DIST($AP$27,AB7,AF7,TRUE)</f>
        <v>0.99999995653338158</v>
      </c>
      <c r="AQ30" s="94">
        <f>_xlfn.NORM.DIST($AQ$27,AB7,AF7,TRUE)</f>
        <v>0.99999999999999312</v>
      </c>
      <c r="AR30" s="94">
        <f>_xlfn.NORM.DIST($AR$27,AB7,AF7,TRUE)</f>
        <v>1</v>
      </c>
      <c r="AS30" s="94">
        <f>_xlfn.NORM.DIST($AS$27,AB7,AF7,TRUE)</f>
        <v>1</v>
      </c>
      <c r="AT30" s="94">
        <f>_xlfn.NORM.DIST($AT$27,AB7,AF7,TRUE)</f>
        <v>1</v>
      </c>
      <c r="AU30" s="94">
        <v>0</v>
      </c>
    </row>
    <row r="31" spans="2:47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94">
        <f t="shared" ref="T31:T38" si="3">_xlfn.NORM.DIST($T$27,Z8,AD8,TRUE)</f>
        <v>0.96885301500182108</v>
      </c>
      <c r="U31" s="94">
        <f t="shared" ref="U31:U38" si="4">_xlfn.NORM.DIST($U$27,Z8,AD8,TRUE)</f>
        <v>0.99736560266376562</v>
      </c>
      <c r="V31" s="94">
        <f t="shared" ref="V31:V38" si="5">_xlfn.NORM.DIST($V$27,Z8,AD8,TRUE)</f>
        <v>0.99967208422117826</v>
      </c>
      <c r="W31" s="94">
        <f t="shared" ref="W31:W38" si="6">_xlfn.NORM.DIST($W$27,Z8,AD8,TRUE)</f>
        <v>0.99999963010770987</v>
      </c>
      <c r="X31" s="94">
        <f t="shared" ref="X31:X38" si="7">_xlfn.NORM.DIST($X$27,Z8,AD8,TRUE)</f>
        <v>0.99999999995815858</v>
      </c>
      <c r="Y31" s="94">
        <f t="shared" ref="Y31:Y38" si="8">_xlfn.NORM.DIST($Y$27,Z8,AD8,TRUE)</f>
        <v>0.99999999999999956</v>
      </c>
      <c r="Z31" s="94">
        <f t="shared" ref="Z31:Z38" si="9">_xlfn.NORM.DIST($Z$27,Z8,AD8,TRUE)</f>
        <v>1</v>
      </c>
      <c r="AA31" s="94">
        <v>0</v>
      </c>
      <c r="AB31" s="44"/>
      <c r="AC31" s="71" t="s">
        <v>289</v>
      </c>
      <c r="AD31" s="94">
        <f t="shared" ref="AD31:AD38" si="10">_xlfn.NORM.DIST($AD$27,AA8,AE8,TRUE)</f>
        <v>0.7694627396275191</v>
      </c>
      <c r="AE31" s="94">
        <f t="shared" ref="AE31:AE38" si="11">_xlfn.NORM.DIST($AE$27,AA8,AE8,TRUE)</f>
        <v>0.92091247414921895</v>
      </c>
      <c r="AF31" s="94">
        <f t="shared" ref="AF31:AF38" si="12">_xlfn.NORM.DIST($AF$27,AA8,AE8,TRUE)</f>
        <v>0.96860489728090593</v>
      </c>
      <c r="AG31" s="94">
        <f t="shared" ref="AG31:AG38" si="13">_xlfn.NORM.DIST($AG$27,AA8,AE8,TRUE)</f>
        <v>0.99857871934570608</v>
      </c>
      <c r="AH31" s="94">
        <f t="shared" ref="AH31:AH38" si="14">_xlfn.NORM.DIST($AH$27,AA8,AE8,TRUE)</f>
        <v>0.99998003334500252</v>
      </c>
      <c r="AI31" s="94">
        <f t="shared" ref="AI31:AI38" si="15">_xlfn.NORM.DIST($AI$27,AA8,AE8,TRUE)</f>
        <v>0.99999991591209203</v>
      </c>
      <c r="AJ31" s="94">
        <f t="shared" ref="AJ31:AJ38" si="16">_xlfn.NORM.DIST($AJ$27,AA8,AE8,TRUE)</f>
        <v>0.99999999989582478</v>
      </c>
      <c r="AK31" s="94">
        <v>0</v>
      </c>
      <c r="AL31" s="44"/>
      <c r="AM31" s="71" t="s">
        <v>289</v>
      </c>
      <c r="AN31" s="94">
        <f t="shared" ref="AN31:AN38" si="17">_xlfn.NORM.DIST($AN$27,AB8,AF8,TRUE)</f>
        <v>0.6130931526036395</v>
      </c>
      <c r="AO31" s="94">
        <f t="shared" ref="AO31:AO38" si="18">_xlfn.NORM.DIST($AO$27,AB8,AF8,TRUE)</f>
        <v>0.87842619586393023</v>
      </c>
      <c r="AP31" s="94">
        <f t="shared" ref="AP31:AP38" si="19">_xlfn.NORM.DIST($AP$27,AB8,AF8,TRUE)</f>
        <v>0.9602560960127382</v>
      </c>
      <c r="AQ31" s="94">
        <f t="shared" ref="AQ31:AQ38" si="20">_xlfn.NORM.DIST($AQ$27,AB8,AF8,TRUE)</f>
        <v>0.99935891586967851</v>
      </c>
      <c r="AR31" s="94">
        <f t="shared" ref="AR31:AR38" si="21">_xlfn.NORM.DIST($AR$27,AB8,AF8,TRUE)</f>
        <v>0.99999860849411715</v>
      </c>
      <c r="AS31" s="94">
        <f t="shared" ref="AS31:AS38" si="22">_xlfn.NORM.DIST($AS$27,AB8,AF8,TRUE)</f>
        <v>0.99999999961862751</v>
      </c>
      <c r="AT31" s="94">
        <f t="shared" ref="AT31:AT38" si="23">_xlfn.NORM.DIST($AT$27,AB8,AF8,TRUE)</f>
        <v>0.99999999999998723</v>
      </c>
      <c r="AU31" s="94">
        <v>0</v>
      </c>
    </row>
    <row r="32" spans="2:47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94">
        <f t="shared" si="3"/>
        <v>0.93969745300565943</v>
      </c>
      <c r="U32" s="94">
        <f t="shared" si="4"/>
        <v>0.99622594121059427</v>
      </c>
      <c r="V32" s="94">
        <f t="shared" si="5"/>
        <v>0.99968448066910742</v>
      </c>
      <c r="W32" s="94">
        <f t="shared" si="6"/>
        <v>0.99999993665897058</v>
      </c>
      <c r="X32" s="94">
        <f t="shared" si="7"/>
        <v>0.99999999999956379</v>
      </c>
      <c r="Y32" s="94">
        <f t="shared" si="8"/>
        <v>1</v>
      </c>
      <c r="Z32" s="94">
        <f t="shared" si="9"/>
        <v>1</v>
      </c>
      <c r="AA32" s="94">
        <v>0</v>
      </c>
      <c r="AC32" s="76" t="s">
        <v>291</v>
      </c>
      <c r="AD32" s="94">
        <f t="shared" si="10"/>
        <v>0.63358245624321075</v>
      </c>
      <c r="AE32" s="94">
        <f t="shared" si="11"/>
        <v>0.84081469035187228</v>
      </c>
      <c r="AF32" s="94">
        <f t="shared" si="12"/>
        <v>0.92442034414706997</v>
      </c>
      <c r="AG32" s="94">
        <f t="shared" si="13"/>
        <v>0.99428940010152511</v>
      </c>
      <c r="AH32" s="94">
        <f t="shared" si="14"/>
        <v>0.99985475279512115</v>
      </c>
      <c r="AI32" s="94">
        <f t="shared" si="15"/>
        <v>0.99999880751297388</v>
      </c>
      <c r="AJ32" s="94">
        <f t="shared" si="16"/>
        <v>0.99999999691006625</v>
      </c>
      <c r="AK32" s="94">
        <v>0</v>
      </c>
      <c r="AM32" s="76" t="s">
        <v>291</v>
      </c>
      <c r="AN32" s="94">
        <f t="shared" si="17"/>
        <v>0.34194299028735675</v>
      </c>
      <c r="AO32" s="94">
        <f t="shared" si="18"/>
        <v>0.71567219724569331</v>
      </c>
      <c r="AP32" s="94">
        <f t="shared" si="19"/>
        <v>0.88905130905570107</v>
      </c>
      <c r="AQ32" s="94">
        <f t="shared" si="20"/>
        <v>0.99781515762844886</v>
      </c>
      <c r="AR32" s="94">
        <f t="shared" si="21"/>
        <v>0.99999624728992065</v>
      </c>
      <c r="AS32" s="94">
        <f t="shared" si="22"/>
        <v>0.99999999949395513</v>
      </c>
      <c r="AT32" s="94">
        <f t="shared" si="23"/>
        <v>0.99999999999999489</v>
      </c>
      <c r="AU32" s="94">
        <v>0</v>
      </c>
    </row>
    <row r="33" spans="2:47">
      <c r="O33" s="44"/>
      <c r="P33" s="44"/>
      <c r="Q33" s="44"/>
      <c r="R33" s="44"/>
      <c r="S33" s="71" t="s">
        <v>293</v>
      </c>
      <c r="T33" s="94">
        <f t="shared" si="3"/>
        <v>0.76682617615099935</v>
      </c>
      <c r="U33" s="94">
        <f t="shared" si="4"/>
        <v>0.95418880111755022</v>
      </c>
      <c r="V33" s="94">
        <f t="shared" si="5"/>
        <v>0.98998748585906793</v>
      </c>
      <c r="W33" s="94">
        <f t="shared" si="6"/>
        <v>0.99995633197497646</v>
      </c>
      <c r="X33" s="94">
        <f t="shared" si="7"/>
        <v>0.99999998312382343</v>
      </c>
      <c r="Y33" s="94">
        <f t="shared" si="8"/>
        <v>0.99999999999945333</v>
      </c>
      <c r="Z33" s="94">
        <f t="shared" si="9"/>
        <v>1</v>
      </c>
      <c r="AA33" s="94">
        <v>0</v>
      </c>
      <c r="AB33" s="44"/>
      <c r="AC33" s="71" t="s">
        <v>293</v>
      </c>
      <c r="AD33" s="94">
        <f t="shared" si="10"/>
        <v>0.48602123970467664</v>
      </c>
      <c r="AE33" s="94">
        <f t="shared" si="11"/>
        <v>0.74725860659793841</v>
      </c>
      <c r="AF33" s="94">
        <f t="shared" si="12"/>
        <v>0.87143015426775872</v>
      </c>
      <c r="AG33" s="94">
        <f t="shared" si="13"/>
        <v>0.98931553681492335</v>
      </c>
      <c r="AH33" s="94">
        <f t="shared" si="14"/>
        <v>0.99973940839121955</v>
      </c>
      <c r="AI33" s="94">
        <f t="shared" si="15"/>
        <v>0.99999823974334678</v>
      </c>
      <c r="AJ33" s="94">
        <f t="shared" si="16"/>
        <v>0.99999999680227936</v>
      </c>
      <c r="AK33" s="94">
        <v>0</v>
      </c>
      <c r="AL33" s="44"/>
      <c r="AM33" s="71" t="s">
        <v>293</v>
      </c>
      <c r="AN33" s="94">
        <f t="shared" si="17"/>
        <v>0.14983014442834014</v>
      </c>
      <c r="AO33" s="94">
        <f t="shared" si="18"/>
        <v>0.49056643348839696</v>
      </c>
      <c r="AP33" s="94">
        <f t="shared" si="19"/>
        <v>0.74280813134921952</v>
      </c>
      <c r="AQ33" s="94">
        <f t="shared" si="20"/>
        <v>0.9903894839477374</v>
      </c>
      <c r="AR33" s="94">
        <f t="shared" si="21"/>
        <v>0.99997215963294783</v>
      </c>
      <c r="AS33" s="94">
        <f t="shared" si="22"/>
        <v>0.99999999466107425</v>
      </c>
      <c r="AT33" s="94">
        <f t="shared" si="23"/>
        <v>0.99999999999993627</v>
      </c>
      <c r="AU33" s="94">
        <v>0</v>
      </c>
    </row>
    <row r="34" spans="2:47">
      <c r="L34" s="44"/>
      <c r="O34" s="44"/>
      <c r="P34" s="44"/>
      <c r="Q34" s="44"/>
      <c r="R34" s="44"/>
      <c r="S34" s="76" t="s">
        <v>295</v>
      </c>
      <c r="T34" s="94">
        <f t="shared" si="3"/>
        <v>0.5138907043261417</v>
      </c>
      <c r="U34" s="94">
        <f t="shared" si="4"/>
        <v>0.70275414783970647</v>
      </c>
      <c r="V34" s="94">
        <f t="shared" si="5"/>
        <v>0.80620969874302539</v>
      </c>
      <c r="W34" s="94">
        <f t="shared" si="6"/>
        <v>0.95479136080813631</v>
      </c>
      <c r="X34" s="94">
        <f t="shared" si="7"/>
        <v>0.99417194789886376</v>
      </c>
      <c r="Y34" s="94">
        <f t="shared" si="8"/>
        <v>0.99959823430951478</v>
      </c>
      <c r="Z34" s="94">
        <f t="shared" si="9"/>
        <v>0.99998547336263233</v>
      </c>
      <c r="AA34" s="94">
        <v>0</v>
      </c>
      <c r="AB34" s="44"/>
      <c r="AC34" s="76" t="s">
        <v>295</v>
      </c>
      <c r="AD34" s="94">
        <f t="shared" si="10"/>
        <v>0.25380085256173046</v>
      </c>
      <c r="AE34" s="94">
        <f t="shared" si="11"/>
        <v>0.48042786872418958</v>
      </c>
      <c r="AF34" s="94">
        <f t="shared" si="12"/>
        <v>0.64054584703308814</v>
      </c>
      <c r="AG34" s="94">
        <f t="shared" si="13"/>
        <v>0.91657755012121211</v>
      </c>
      <c r="AH34" s="94">
        <f t="shared" si="14"/>
        <v>0.99191173064402915</v>
      </c>
      <c r="AI34" s="94">
        <f t="shared" si="15"/>
        <v>0.99969530786128746</v>
      </c>
      <c r="AJ34" s="94">
        <f t="shared" si="16"/>
        <v>0.9999957044409139</v>
      </c>
      <c r="AK34" s="94">
        <v>0</v>
      </c>
      <c r="AL34" s="44"/>
      <c r="AM34" s="76" t="s">
        <v>295</v>
      </c>
      <c r="AN34" s="94">
        <f t="shared" si="17"/>
        <v>6.6011404930960929E-2</v>
      </c>
      <c r="AO34" s="94">
        <f t="shared" si="18"/>
        <v>0.22200714259760385</v>
      </c>
      <c r="AP34" s="94">
        <f t="shared" si="19"/>
        <v>0.39296290098211079</v>
      </c>
      <c r="AQ34" s="94">
        <f t="shared" si="20"/>
        <v>0.83221694488457221</v>
      </c>
      <c r="AR34" s="94">
        <f t="shared" si="21"/>
        <v>0.98600872265415918</v>
      </c>
      <c r="AS34" s="94">
        <f t="shared" si="22"/>
        <v>0.99970053530100189</v>
      </c>
      <c r="AT34" s="94">
        <f t="shared" si="23"/>
        <v>0.99999846937326342</v>
      </c>
      <c r="AU34" s="94">
        <v>0</v>
      </c>
    </row>
    <row r="35" spans="2:47">
      <c r="L35" s="44"/>
      <c r="O35" s="44"/>
      <c r="P35" s="44"/>
      <c r="Q35" s="44"/>
      <c r="R35" s="44"/>
      <c r="S35" s="71" t="s">
        <v>297</v>
      </c>
      <c r="T35" s="94">
        <f>_xlfn.NORM.DIST($T$27,Z12,AD12,TRUE)</f>
        <v>0.37584533679027893</v>
      </c>
      <c r="U35" s="94">
        <f t="shared" si="4"/>
        <v>0.51506861469064869</v>
      </c>
      <c r="V35" s="94">
        <f t="shared" si="5"/>
        <v>0.60792230376456446</v>
      </c>
      <c r="W35" s="94">
        <f t="shared" si="6"/>
        <v>0.80626831138166599</v>
      </c>
      <c r="X35" s="94">
        <f t="shared" si="7"/>
        <v>0.92710242952401201</v>
      </c>
      <c r="Y35" s="94">
        <f t="shared" si="8"/>
        <v>0.9795658771957636</v>
      </c>
      <c r="Z35" s="94">
        <f t="shared" si="9"/>
        <v>0.99579540336422534</v>
      </c>
      <c r="AA35" s="94">
        <v>0</v>
      </c>
      <c r="AB35" s="44"/>
      <c r="AC35" s="71" t="s">
        <v>297</v>
      </c>
      <c r="AD35" s="94">
        <f t="shared" si="10"/>
        <v>8.9754023843298891E-2</v>
      </c>
      <c r="AE35" s="94">
        <f t="shared" si="11"/>
        <v>0.19240027281705166</v>
      </c>
      <c r="AF35" s="94">
        <f t="shared" si="12"/>
        <v>0.28991681177663592</v>
      </c>
      <c r="AG35" s="94">
        <f t="shared" si="13"/>
        <v>0.59290175446950721</v>
      </c>
      <c r="AH35" s="94">
        <f t="shared" si="14"/>
        <v>0.8470018886690438</v>
      </c>
      <c r="AI35" s="94">
        <f t="shared" si="15"/>
        <v>0.96503029194003964</v>
      </c>
      <c r="AJ35" s="94">
        <f t="shared" si="16"/>
        <v>0.99535165071760523</v>
      </c>
      <c r="AK35" s="94">
        <v>0</v>
      </c>
      <c r="AL35" s="44"/>
      <c r="AM35" s="71" t="s">
        <v>297</v>
      </c>
      <c r="AN35" s="94">
        <f t="shared" si="17"/>
        <v>5.6979596817344061E-2</v>
      </c>
      <c r="AO35" s="94">
        <f t="shared" si="18"/>
        <v>0.12698439253107691</v>
      </c>
      <c r="AP35" s="94">
        <f t="shared" si="19"/>
        <v>0.19835620119859471</v>
      </c>
      <c r="AQ35" s="94">
        <f t="shared" si="20"/>
        <v>0.45447244481580307</v>
      </c>
      <c r="AR35" s="94">
        <f t="shared" si="21"/>
        <v>0.73196550526672355</v>
      </c>
      <c r="AS35" s="94">
        <f t="shared" si="22"/>
        <v>0.91179733138324648</v>
      </c>
      <c r="AT35" s="94">
        <f t="shared" si="23"/>
        <v>0.98146734609448394</v>
      </c>
      <c r="AU35" s="94">
        <v>0</v>
      </c>
    </row>
    <row r="36" spans="2:47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94">
        <f t="shared" si="3"/>
        <v>0.16552806134367962</v>
      </c>
      <c r="U36" s="94">
        <f t="shared" si="4"/>
        <v>0.29053559209062707</v>
      </c>
      <c r="V36" s="94">
        <f t="shared" si="5"/>
        <v>0.39292301197938029</v>
      </c>
      <c r="W36" s="94">
        <f t="shared" si="6"/>
        <v>0.66588242910237538</v>
      </c>
      <c r="X36" s="94">
        <f t="shared" si="7"/>
        <v>0.87051976694100974</v>
      </c>
      <c r="Y36" s="94">
        <f t="shared" si="8"/>
        <v>0.96631005589236407</v>
      </c>
      <c r="Z36" s="94">
        <f t="shared" si="9"/>
        <v>0.99428730510778573</v>
      </c>
      <c r="AA36" s="94">
        <v>0</v>
      </c>
      <c r="AC36" s="76" t="s">
        <v>301</v>
      </c>
      <c r="AD36" s="94">
        <f t="shared" si="10"/>
        <v>5.0511604601422351E-2</v>
      </c>
      <c r="AE36" s="94">
        <f t="shared" si="11"/>
        <v>9.4333345509310967E-2</v>
      </c>
      <c r="AF36" s="94">
        <f t="shared" si="12"/>
        <v>0.13618656405660809</v>
      </c>
      <c r="AG36" s="94">
        <f t="shared" si="13"/>
        <v>0.28933976981199794</v>
      </c>
      <c r="AH36" s="94">
        <f t="shared" si="14"/>
        <v>0.49480783925100147</v>
      </c>
      <c r="AI36" s="94">
        <f t="shared" si="15"/>
        <v>0.70169583060873153</v>
      </c>
      <c r="AJ36" s="94">
        <f t="shared" si="16"/>
        <v>0.85804642932382791</v>
      </c>
      <c r="AK36" s="94">
        <v>0</v>
      </c>
      <c r="AM36" s="76" t="s">
        <v>301</v>
      </c>
      <c r="AN36" s="94">
        <f t="shared" si="17"/>
        <v>2.8856450394145666E-2</v>
      </c>
      <c r="AO36" s="94">
        <f t="shared" si="18"/>
        <v>5.7199757058308189E-2</v>
      </c>
      <c r="AP36" s="94">
        <f t="shared" si="19"/>
        <v>8.5976160021217857E-2</v>
      </c>
      <c r="AQ36" s="94">
        <f t="shared" si="20"/>
        <v>0.20212850255165354</v>
      </c>
      <c r="AR36" s="94">
        <f t="shared" si="21"/>
        <v>0.38127737390844418</v>
      </c>
      <c r="AS36" s="94">
        <f t="shared" si="22"/>
        <v>0.5908714474634762</v>
      </c>
      <c r="AT36" s="94">
        <f t="shared" si="23"/>
        <v>0.77688109740361544</v>
      </c>
      <c r="AU36" s="94">
        <v>0</v>
      </c>
    </row>
    <row r="37" spans="2:47">
      <c r="L37" s="44"/>
      <c r="M37" s="44"/>
      <c r="O37" s="44"/>
      <c r="P37" s="44"/>
      <c r="Q37" s="44"/>
      <c r="R37" s="44"/>
      <c r="S37" s="71" t="s">
        <v>302</v>
      </c>
      <c r="T37" s="94">
        <f t="shared" si="3"/>
        <v>9.1492186931267622E-2</v>
      </c>
      <c r="U37" s="94">
        <f t="shared" si="4"/>
        <v>0.15300882371326033</v>
      </c>
      <c r="V37" s="94">
        <f t="shared" si="5"/>
        <v>0.20660004501142309</v>
      </c>
      <c r="W37" s="94">
        <f t="shared" si="6"/>
        <v>0.38021044483571315</v>
      </c>
      <c r="X37" s="94">
        <f t="shared" si="7"/>
        <v>0.58254904641534866</v>
      </c>
      <c r="Y37" s="94">
        <f t="shared" si="8"/>
        <v>0.76478079525417386</v>
      </c>
      <c r="Z37" s="94">
        <f t="shared" si="9"/>
        <v>0.89160576223881305</v>
      </c>
      <c r="AA37" s="94">
        <v>0</v>
      </c>
      <c r="AB37" s="44"/>
      <c r="AC37" s="71" t="s">
        <v>302</v>
      </c>
      <c r="AD37" s="94">
        <f t="shared" si="10"/>
        <v>3.2210497290905374E-2</v>
      </c>
      <c r="AE37" s="94">
        <f t="shared" si="11"/>
        <v>5.6332486553475364E-2</v>
      </c>
      <c r="AF37" s="94">
        <f t="shared" si="12"/>
        <v>7.9115975834815E-2</v>
      </c>
      <c r="AG37" s="94">
        <f t="shared" si="13"/>
        <v>0.16531868864588461</v>
      </c>
      <c r="AH37" s="94">
        <f t="shared" si="14"/>
        <v>0.29645675583092174</v>
      </c>
      <c r="AI37" s="94">
        <f t="shared" si="15"/>
        <v>0.46159880109745322</v>
      </c>
      <c r="AJ37" s="94">
        <f t="shared" si="16"/>
        <v>0.63375133998904754</v>
      </c>
      <c r="AK37" s="94">
        <v>0</v>
      </c>
      <c r="AL37" s="44"/>
      <c r="AM37" s="71" t="s">
        <v>302</v>
      </c>
      <c r="AN37" s="94">
        <f t="shared" si="17"/>
        <v>7.3325429420576533E-3</v>
      </c>
      <c r="AO37" s="94">
        <f t="shared" si="18"/>
        <v>1.5850994164039133E-2</v>
      </c>
      <c r="AP37" s="94">
        <f t="shared" si="19"/>
        <v>2.5396980814932565E-2</v>
      </c>
      <c r="AQ37" s="94">
        <f t="shared" si="20"/>
        <v>7.1339545297204487E-2</v>
      </c>
      <c r="AR37" s="94">
        <f t="shared" si="21"/>
        <v>0.16389933245411942</v>
      </c>
      <c r="AS37" s="94">
        <f t="shared" si="22"/>
        <v>0.31163257381350196</v>
      </c>
      <c r="AT37" s="94">
        <f t="shared" si="23"/>
        <v>0.49844467341211474</v>
      </c>
      <c r="AU37" s="94">
        <v>0</v>
      </c>
    </row>
    <row r="38" spans="2:47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94">
        <f t="shared" si="3"/>
        <v>3.6630747396996691E-2</v>
      </c>
      <c r="U38" s="94">
        <f t="shared" si="4"/>
        <v>5.4970533940220757E-2</v>
      </c>
      <c r="V38" s="94">
        <f t="shared" si="5"/>
        <v>7.0785662206478708E-2</v>
      </c>
      <c r="W38" s="94">
        <f t="shared" si="6"/>
        <v>0.12533343317165579</v>
      </c>
      <c r="X38" s="94">
        <f t="shared" si="7"/>
        <v>0.20397754353748057</v>
      </c>
      <c r="Y38" s="94">
        <f t="shared" si="8"/>
        <v>0.30633564692244153</v>
      </c>
      <c r="Z38" s="94">
        <f t="shared" si="9"/>
        <v>0.42660254978994411</v>
      </c>
      <c r="AA38" s="94">
        <v>0</v>
      </c>
      <c r="AB38" s="44"/>
      <c r="AC38" s="82" t="s">
        <v>303</v>
      </c>
      <c r="AD38" s="94">
        <f t="shared" si="10"/>
        <v>3.054309712927282E-2</v>
      </c>
      <c r="AE38" s="94">
        <f t="shared" si="11"/>
        <v>4.54767509141593E-2</v>
      </c>
      <c r="AF38" s="94">
        <f t="shared" si="12"/>
        <v>5.8354873920238394E-2</v>
      </c>
      <c r="AG38" s="94">
        <f t="shared" si="13"/>
        <v>0.10300763832828137</v>
      </c>
      <c r="AH38" s="94">
        <f t="shared" si="14"/>
        <v>0.16841130134712209</v>
      </c>
      <c r="AI38" s="94">
        <f t="shared" si="15"/>
        <v>0.2558071850950065</v>
      </c>
      <c r="AJ38" s="94">
        <f t="shared" si="16"/>
        <v>0.362347970092745</v>
      </c>
      <c r="AK38" s="94">
        <v>0</v>
      </c>
      <c r="AL38" s="44"/>
      <c r="AM38" s="82" t="s">
        <v>303</v>
      </c>
      <c r="AN38" s="94">
        <f t="shared" si="17"/>
        <v>3.2086171243230267E-3</v>
      </c>
      <c r="AO38" s="94">
        <f t="shared" si="18"/>
        <v>5.8437278169573741E-3</v>
      </c>
      <c r="AP38" s="94">
        <f t="shared" si="19"/>
        <v>8.5326893308700167E-3</v>
      </c>
      <c r="AQ38" s="94">
        <f t="shared" si="20"/>
        <v>2.0430952713542849E-2</v>
      </c>
      <c r="AR38" s="94">
        <f t="shared" si="21"/>
        <v>4.4138172035112347E-2</v>
      </c>
      <c r="AS38" s="94">
        <f t="shared" si="22"/>
        <v>8.6253363635820451E-2</v>
      </c>
      <c r="AT38" s="94">
        <f t="shared" si="23"/>
        <v>0.15295879709707286</v>
      </c>
      <c r="AU38" s="94">
        <v>0</v>
      </c>
    </row>
    <row r="39" spans="2:47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U39" s="94"/>
    </row>
    <row r="40" spans="2:47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47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47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98" t="s">
        <v>307</v>
      </c>
      <c r="T42" s="98"/>
      <c r="U42" s="98"/>
      <c r="V42" s="98"/>
      <c r="W42" s="44"/>
      <c r="X42" s="98" t="s">
        <v>308</v>
      </c>
      <c r="Y42" s="98"/>
      <c r="Z42" s="98"/>
      <c r="AA42" s="98"/>
      <c r="AB42" s="44"/>
      <c r="AC42" s="98" t="s">
        <v>309</v>
      </c>
      <c r="AD42" s="98"/>
      <c r="AE42" s="98"/>
      <c r="AF42" s="98"/>
      <c r="AG42" s="44"/>
      <c r="AH42" s="44"/>
      <c r="AI42" s="44"/>
      <c r="AJ42" s="44"/>
      <c r="AK42" s="44"/>
      <c r="AL42" s="44"/>
      <c r="AM42" s="44"/>
    </row>
    <row r="43" spans="2:47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47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24">U7*T30</f>
        <v>9417.6380632201017</v>
      </c>
      <c r="U44" s="68">
        <f t="shared" ref="U44:U52" si="25">V7*AD30</f>
        <v>15372.778652981828</v>
      </c>
      <c r="V44" s="68">
        <f t="shared" ref="V44:V52" si="26">W7*AN30</f>
        <v>20351.618204054608</v>
      </c>
      <c r="W44" s="44"/>
      <c r="X44" s="66" t="s">
        <v>287</v>
      </c>
      <c r="Y44" s="68">
        <f t="shared" ref="Y44:Y52" si="27">U7*U30</f>
        <v>9418.8889686648563</v>
      </c>
      <c r="Z44" s="68">
        <f t="shared" ref="Z44:Z52" si="28">V7*AE30</f>
        <v>15466.162940366092</v>
      </c>
      <c r="AA44" s="68">
        <f t="shared" ref="AA44:AA52" si="29">W7*AO30</f>
        <v>20378.602528978172</v>
      </c>
      <c r="AB44" s="44"/>
      <c r="AC44" s="66" t="s">
        <v>287</v>
      </c>
      <c r="AD44" s="68">
        <f t="shared" ref="AD44:AD52" si="30">U7*V30</f>
        <v>9418.898652143529</v>
      </c>
      <c r="AE44" s="68">
        <f t="shared" ref="AE44:AE52" si="31">V7*AF30</f>
        <v>15471.469884810578</v>
      </c>
      <c r="AF44" s="68">
        <f t="shared" ref="AF44:AF52" si="32">W7*AP30</f>
        <v>20378.705451762668</v>
      </c>
      <c r="AG44" s="44"/>
      <c r="AH44" s="44"/>
      <c r="AI44" s="44"/>
      <c r="AJ44" s="44"/>
      <c r="AK44" s="44"/>
      <c r="AL44" s="44"/>
      <c r="AM44" s="44"/>
    </row>
    <row r="45" spans="2:47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24"/>
        <v>7226.9569082675025</v>
      </c>
      <c r="U45" s="73">
        <f t="shared" si="25"/>
        <v>7338.965095745436</v>
      </c>
      <c r="V45" s="73">
        <f t="shared" si="26"/>
        <v>5783.8602283503142</v>
      </c>
      <c r="W45" s="44"/>
      <c r="X45" s="71" t="s">
        <v>289</v>
      </c>
      <c r="Y45" s="73">
        <f t="shared" si="27"/>
        <v>7439.6406066050522</v>
      </c>
      <c r="Z45" s="73">
        <f t="shared" si="28"/>
        <v>8783.4591019824566</v>
      </c>
      <c r="AA45" s="73">
        <f t="shared" si="29"/>
        <v>8286.9859436891857</v>
      </c>
      <c r="AB45" s="44"/>
      <c r="AC45" s="71" t="s">
        <v>289</v>
      </c>
      <c r="AD45" s="73">
        <f t="shared" si="30"/>
        <v>7456.845324521013</v>
      </c>
      <c r="AE45" s="73">
        <f t="shared" si="31"/>
        <v>9238.3388650550733</v>
      </c>
      <c r="AF45" s="73">
        <f t="shared" si="32"/>
        <v>9058.9611369377526</v>
      </c>
      <c r="AG45" s="44"/>
      <c r="AH45" s="44"/>
      <c r="AI45" s="44"/>
      <c r="AJ45" s="44"/>
      <c r="AK45" s="44"/>
      <c r="AL45" s="44"/>
      <c r="AM45" s="44"/>
    </row>
    <row r="46" spans="2:47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24"/>
        <v>13195.088262110432</v>
      </c>
      <c r="U46" s="78">
        <f t="shared" si="25"/>
        <v>11116.263088697284</v>
      </c>
      <c r="V46" s="78">
        <f t="shared" si="26"/>
        <v>6869.9592457318131</v>
      </c>
      <c r="W46" s="44"/>
      <c r="X46" s="76" t="s">
        <v>291</v>
      </c>
      <c r="Y46" s="78">
        <f t="shared" si="27"/>
        <v>13988.85266873088</v>
      </c>
      <c r="Z46" s="78">
        <f t="shared" si="28"/>
        <v>14752.17189916172</v>
      </c>
      <c r="AA46" s="78">
        <f t="shared" si="29"/>
        <v>14378.533755727773</v>
      </c>
      <c r="AB46" s="44"/>
      <c r="AC46" s="76" t="s">
        <v>291</v>
      </c>
      <c r="AD46" s="78">
        <f t="shared" si="30"/>
        <v>14037.41695212561</v>
      </c>
      <c r="AE46" s="78">
        <f t="shared" si="31"/>
        <v>16219.040866463431</v>
      </c>
      <c r="AF46" s="78">
        <f t="shared" si="32"/>
        <v>17861.884682719923</v>
      </c>
      <c r="AG46" s="44"/>
      <c r="AH46" s="44"/>
      <c r="AI46" s="44"/>
      <c r="AJ46" s="44"/>
      <c r="AK46" s="44"/>
      <c r="AL46" s="44"/>
      <c r="AM46" s="44"/>
    </row>
    <row r="47" spans="2:47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24"/>
        <v>15278.613097799687</v>
      </c>
      <c r="U47" s="73">
        <f t="shared" si="25"/>
        <v>24188.71802303115</v>
      </c>
      <c r="V47" s="73">
        <f t="shared" si="26"/>
        <v>8010.8499729257437</v>
      </c>
      <c r="W47" s="44"/>
      <c r="X47" s="71" t="s">
        <v>293</v>
      </c>
      <c r="Y47" s="73">
        <f t="shared" si="27"/>
        <v>19011.716041964675</v>
      </c>
      <c r="Z47" s="73">
        <f t="shared" si="28"/>
        <v>37190.201268289908</v>
      </c>
      <c r="AA47" s="73">
        <f t="shared" si="29"/>
        <v>26228.727973417597</v>
      </c>
      <c r="AB47" s="44"/>
      <c r="AC47" s="71" t="s">
        <v>293</v>
      </c>
      <c r="AD47" s="73">
        <f t="shared" si="30"/>
        <v>19724.986233549855</v>
      </c>
      <c r="AE47" s="73">
        <f t="shared" si="31"/>
        <v>43370.07635953842</v>
      </c>
      <c r="AF47" s="73">
        <f t="shared" si="32"/>
        <v>39715.1355730949</v>
      </c>
      <c r="AG47" s="44"/>
      <c r="AH47" s="44"/>
      <c r="AI47" s="44"/>
      <c r="AJ47" s="44"/>
      <c r="AK47" s="44"/>
      <c r="AL47" s="44"/>
      <c r="AM47" s="44"/>
    </row>
    <row r="48" spans="2:47">
      <c r="B48" s="44"/>
      <c r="C48" s="44"/>
      <c r="D48" s="44"/>
      <c r="E48" s="44"/>
      <c r="F48" s="44"/>
      <c r="G48" s="44"/>
      <c r="H48" s="39"/>
      <c r="I48" s="39"/>
      <c r="J48" s="44"/>
      <c r="K48" s="44"/>
      <c r="M48" s="44"/>
      <c r="O48" s="44"/>
      <c r="P48" s="44"/>
      <c r="Q48" s="44"/>
      <c r="R48" s="44"/>
      <c r="S48" s="76" t="s">
        <v>295</v>
      </c>
      <c r="T48" s="78">
        <f t="shared" si="24"/>
        <v>30270.630926141846</v>
      </c>
      <c r="U48" s="78">
        <f t="shared" si="25"/>
        <v>71610.298224913975</v>
      </c>
      <c r="V48" s="78">
        <f t="shared" si="26"/>
        <v>16589.915893594109</v>
      </c>
      <c r="W48" s="44"/>
      <c r="X48" s="76" t="s">
        <v>295</v>
      </c>
      <c r="Y48" s="78">
        <f t="shared" si="27"/>
        <v>41395.59494263638</v>
      </c>
      <c r="Z48" s="78">
        <f t="shared" si="28"/>
        <v>135553.45700240019</v>
      </c>
      <c r="AA48" s="78">
        <f t="shared" si="29"/>
        <v>55794.598332264082</v>
      </c>
      <c r="AB48" s="44"/>
      <c r="AC48" s="76" t="s">
        <v>295</v>
      </c>
      <c r="AD48" s="78">
        <f t="shared" si="30"/>
        <v>47489.623833004342</v>
      </c>
      <c r="AE48" s="78">
        <f t="shared" si="31"/>
        <v>180730.98915856858</v>
      </c>
      <c r="AF48" s="78">
        <f t="shared" si="32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B49" s="44"/>
      <c r="C49" s="44"/>
      <c r="D49" s="44"/>
      <c r="E49" s="44"/>
      <c r="F49" s="44"/>
      <c r="G49" s="44"/>
      <c r="H49" s="39"/>
      <c r="I49" s="39"/>
      <c r="J49" s="44"/>
      <c r="K49" s="44"/>
      <c r="O49" s="44"/>
      <c r="P49" s="44"/>
      <c r="Q49" s="44"/>
      <c r="R49" s="44"/>
      <c r="S49" s="71" t="s">
        <v>297</v>
      </c>
      <c r="T49" s="73">
        <f t="shared" si="24"/>
        <v>16439.227593093379</v>
      </c>
      <c r="U49" s="73">
        <f t="shared" si="25"/>
        <v>16840.280240037471</v>
      </c>
      <c r="V49" s="73">
        <f t="shared" si="26"/>
        <v>9496.663557138043</v>
      </c>
      <c r="W49" s="44"/>
      <c r="X49" s="71" t="s">
        <v>297</v>
      </c>
      <c r="Y49" s="73">
        <f t="shared" si="27"/>
        <v>22528.762110686101</v>
      </c>
      <c r="Z49" s="73">
        <f t="shared" si="28"/>
        <v>36099.49029311091</v>
      </c>
      <c r="AA49" s="73">
        <f t="shared" si="29"/>
        <v>21164.20824704953</v>
      </c>
      <c r="AB49" s="44"/>
      <c r="AC49" s="71" t="s">
        <v>297</v>
      </c>
      <c r="AD49" s="73">
        <f t="shared" si="30"/>
        <v>26590.121340469981</v>
      </c>
      <c r="AE49" s="73">
        <f t="shared" si="31"/>
        <v>54396.228130570431</v>
      </c>
      <c r="AF49" s="73">
        <f t="shared" si="32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44"/>
      <c r="C50" s="44"/>
      <c r="D50" s="44"/>
      <c r="E50" s="44"/>
      <c r="F50" s="44"/>
      <c r="G50" s="44"/>
      <c r="H50" s="39"/>
      <c r="I50" s="39"/>
      <c r="J50" s="44"/>
      <c r="K50" s="44"/>
      <c r="O50" s="44"/>
      <c r="P50" s="44"/>
      <c r="Q50" s="44"/>
      <c r="R50" s="44"/>
      <c r="S50" s="76" t="s">
        <v>301</v>
      </c>
      <c r="T50" s="78">
        <f t="shared" si="24"/>
        <v>4265.3066374795972</v>
      </c>
      <c r="U50" s="78">
        <f t="shared" si="25"/>
        <v>5122.8311719375915</v>
      </c>
      <c r="V50" s="78">
        <f t="shared" si="26"/>
        <v>2348.819777782865</v>
      </c>
      <c r="W50" s="44"/>
      <c r="X50" s="76" t="s">
        <v>301</v>
      </c>
      <c r="Y50" s="78">
        <f t="shared" si="27"/>
        <v>7486.4852479318533</v>
      </c>
      <c r="Z50" s="78">
        <f t="shared" si="28"/>
        <v>9567.1837539417502</v>
      </c>
      <c r="AA50" s="78">
        <f t="shared" si="29"/>
        <v>4655.871350351058</v>
      </c>
      <c r="AB50" s="44"/>
      <c r="AC50" s="76" t="s">
        <v>301</v>
      </c>
      <c r="AD50" s="78">
        <f t="shared" si="30"/>
        <v>10124.791635989994</v>
      </c>
      <c r="AE50" s="78">
        <f t="shared" si="31"/>
        <v>13811.89097145851</v>
      </c>
      <c r="AF50" s="78">
        <f t="shared" si="32"/>
        <v>6998.1755315487662</v>
      </c>
      <c r="AG50" s="44"/>
      <c r="AH50" s="44"/>
      <c r="AI50" s="44"/>
      <c r="AJ50" s="44"/>
      <c r="AK50" s="44"/>
      <c r="AL50" s="44"/>
      <c r="AM50" s="44"/>
    </row>
    <row r="51" spans="2:39">
      <c r="B51" s="44"/>
      <c r="C51" s="44"/>
      <c r="D51" s="44"/>
      <c r="E51" s="44"/>
      <c r="F51" s="44"/>
      <c r="G51" s="44"/>
      <c r="H51" s="39"/>
      <c r="I51" s="39"/>
      <c r="J51" s="44"/>
      <c r="K51" s="44"/>
      <c r="O51" s="44"/>
      <c r="P51" s="44"/>
      <c r="Q51" s="44"/>
      <c r="R51" s="44"/>
      <c r="S51" s="71" t="s">
        <v>302</v>
      </c>
      <c r="T51" s="73">
        <f t="shared" si="24"/>
        <v>1128.2060059559165</v>
      </c>
      <c r="U51" s="73">
        <f t="shared" si="25"/>
        <v>1614.512718252895</v>
      </c>
      <c r="V51" s="73">
        <f t="shared" si="26"/>
        <v>317.06653161471883</v>
      </c>
      <c r="W51" s="44"/>
      <c r="X51" s="71" t="s">
        <v>302</v>
      </c>
      <c r="Y51" s="73">
        <f t="shared" si="27"/>
        <v>1886.7783104499745</v>
      </c>
      <c r="Z51" s="73">
        <f t="shared" si="28"/>
        <v>2823.5986290430769</v>
      </c>
      <c r="AA51" s="73">
        <f t="shared" si="29"/>
        <v>685.4129299959742</v>
      </c>
      <c r="AB51" s="44"/>
      <c r="AC51" s="71" t="s">
        <v>302</v>
      </c>
      <c r="AD51" s="73">
        <f t="shared" si="30"/>
        <v>2547.6209437178968</v>
      </c>
      <c r="AE51" s="73">
        <f t="shared" si="31"/>
        <v>3965.5938264064957</v>
      </c>
      <c r="AF51" s="73">
        <f t="shared" si="32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H52" s="39"/>
      <c r="I52" s="39"/>
      <c r="O52" s="44"/>
      <c r="P52" s="44"/>
      <c r="Q52" s="44"/>
      <c r="R52" s="44"/>
      <c r="S52" s="82" t="s">
        <v>303</v>
      </c>
      <c r="T52" s="83">
        <f t="shared" si="24"/>
        <v>557.19660693455216</v>
      </c>
      <c r="U52" s="83">
        <f t="shared" si="25"/>
        <v>1609.8250753795896</v>
      </c>
      <c r="V52" s="83">
        <f t="shared" si="26"/>
        <v>251.66959576095758</v>
      </c>
      <c r="W52" s="44"/>
      <c r="X52" s="82" t="s">
        <v>303</v>
      </c>
      <c r="Y52" s="83">
        <f t="shared" si="27"/>
        <v>836.16625838715231</v>
      </c>
      <c r="Z52" s="83">
        <f t="shared" si="28"/>
        <v>2396.928302933643</v>
      </c>
      <c r="AA52" s="83">
        <f t="shared" si="29"/>
        <v>458.35590861936208</v>
      </c>
      <c r="AB52" s="44"/>
      <c r="AC52" s="82" t="s">
        <v>303</v>
      </c>
      <c r="AD52" s="83">
        <f t="shared" si="30"/>
        <v>1076.7328980106768</v>
      </c>
      <c r="AE52" s="83">
        <f t="shared" si="31"/>
        <v>3075.6913390220689</v>
      </c>
      <c r="AF52" s="83">
        <f t="shared" si="32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H53" s="26"/>
      <c r="I53" s="26"/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33">SUM(U44:U52)</f>
        <v>154814.47229097722</v>
      </c>
      <c r="V53" s="86">
        <f t="shared" si="33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34">SUM(Z44:Z52)</f>
        <v>262632.65319122979</v>
      </c>
      <c r="AA53" s="86">
        <f t="shared" si="34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35">SUM(AE44:AE52)</f>
        <v>340279.31940189365</v>
      </c>
      <c r="AF53" s="86">
        <f t="shared" si="35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B54" s="7" t="s">
        <v>86</v>
      </c>
      <c r="I54" s="8"/>
      <c r="J54" s="9"/>
      <c r="K54" s="9"/>
      <c r="M54" s="25">
        <v>0.5</v>
      </c>
      <c r="O54" s="44"/>
      <c r="P54" s="44"/>
      <c r="Q54" s="44"/>
      <c r="R54" s="44"/>
      <c r="S54" s="44"/>
      <c r="T54" s="88">
        <f>T53/U16</f>
        <v>0.47282104108541512</v>
      </c>
      <c r="U54" s="88">
        <f>U53/V16</f>
        <v>0.20201490784017861</v>
      </c>
      <c r="V54" s="88">
        <f>V53/W16</f>
        <v>9.6655921484074245E-2</v>
      </c>
      <c r="W54" s="44"/>
      <c r="X54" s="44"/>
      <c r="Y54" s="88">
        <f>Y53/U16</f>
        <v>0.59958198109267813</v>
      </c>
      <c r="Z54" s="88">
        <f>Z53/V16</f>
        <v>0.34270511306286983</v>
      </c>
      <c r="AA54" s="88">
        <f>AA53/W16</f>
        <v>0.20986341515823231</v>
      </c>
      <c r="AB54" s="44"/>
      <c r="AC54" s="44"/>
      <c r="AD54" s="88">
        <f>AD53/U16</f>
        <v>0.66957342547341547</v>
      </c>
      <c r="AE54" s="88">
        <f>AE53/V16</f>
        <v>0.44402499541316193</v>
      </c>
      <c r="AF54" s="88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tr">
        <f>IF(Regions!C$3&lt;&gt;"",Regions!C$3,"*")</f>
        <v>IE</v>
      </c>
      <c r="I55" s="11" t="str">
        <f>IF(Regions!D$3&lt;&gt;"",Regions!D$3,"*")</f>
        <v>National</v>
      </c>
      <c r="J55" s="12" t="s">
        <v>6</v>
      </c>
      <c r="K55" s="12" t="s">
        <v>3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O56" s="44"/>
      <c r="P56" s="44"/>
      <c r="Q56" s="44"/>
      <c r="R56" s="44"/>
      <c r="S56" s="44"/>
      <c r="T56" s="89">
        <f>SUM(T44:T50)</f>
        <v>96093.46148811256</v>
      </c>
      <c r="U56" s="89">
        <f t="shared" ref="U56:V56" si="36">SUM(U44:U50)</f>
        <v>151590.13449734473</v>
      </c>
      <c r="V56" s="89">
        <f t="shared" si="36"/>
        <v>69451.686879577494</v>
      </c>
      <c r="W56" s="44"/>
      <c r="X56" s="44"/>
      <c r="Y56" s="89">
        <f>SUM(Y44:Y50)</f>
        <v>121269.9405872198</v>
      </c>
      <c r="Z56" s="89">
        <f t="shared" ref="Z56:AA56" si="37">SUM(Z44:Z50)</f>
        <v>257412.12625925304</v>
      </c>
      <c r="AA56" s="89">
        <f t="shared" si="37"/>
        <v>150887.52813147739</v>
      </c>
      <c r="AB56" s="44"/>
      <c r="AC56" s="44"/>
      <c r="AD56" s="89">
        <f>SUM(AD44:AD50)</f>
        <v>134842.68397180433</v>
      </c>
      <c r="AE56" s="89">
        <f t="shared" ref="AE56:AF56" si="38">SUM(AE44:AE50)</f>
        <v>333238.03423646506</v>
      </c>
      <c r="AF56" s="89">
        <f t="shared" si="38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O57" s="44"/>
      <c r="P57" s="44"/>
      <c r="Q57" s="44"/>
      <c r="R57" s="44"/>
      <c r="S57" s="44"/>
      <c r="T57" s="90">
        <f>T56/U16</f>
        <v>0.46467108122034878</v>
      </c>
      <c r="U57" s="90">
        <f>U56/V16</f>
        <v>0.19780752145964681</v>
      </c>
      <c r="V57" s="90">
        <f>V56/W16</f>
        <v>9.5870840330432514E-2</v>
      </c>
      <c r="W57" s="44"/>
      <c r="X57" s="44"/>
      <c r="Y57" s="91">
        <f>Y56/U16</f>
        <v>0.58641486673015575</v>
      </c>
      <c r="Z57" s="91">
        <f>Z56/V16</f>
        <v>0.33589293167288797</v>
      </c>
      <c r="AA57" s="91">
        <f>AA56/W16</f>
        <v>0.20828456107090187</v>
      </c>
      <c r="AB57" s="44"/>
      <c r="AC57" s="44"/>
      <c r="AD57" s="91">
        <f>AD56/U16</f>
        <v>0.65204744199565845</v>
      </c>
      <c r="AE57" s="91">
        <f>AE56/V16</f>
        <v>0.43483693597194278</v>
      </c>
      <c r="AF57" s="91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39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39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39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39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39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39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30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30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30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30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30"/>
      <c r="C115" s="30" t="s">
        <v>203</v>
      </c>
      <c r="D115" s="30" t="s">
        <v>105</v>
      </c>
      <c r="E115" s="30"/>
      <c r="F115" s="30"/>
      <c r="G115" s="30"/>
      <c r="H115" s="31">
        <f>H121</f>
        <v>2.14779508723714E-2</v>
      </c>
      <c r="I115" s="31">
        <f>I121</f>
        <v>2.14779508723714E-2</v>
      </c>
      <c r="J115" s="30"/>
      <c r="K115" s="30" t="s">
        <v>209</v>
      </c>
    </row>
    <row r="116" spans="2:11">
      <c r="B116" s="30"/>
      <c r="C116" s="30" t="s">
        <v>203</v>
      </c>
      <c r="D116" s="30" t="s">
        <v>105</v>
      </c>
      <c r="E116" s="30"/>
      <c r="F116" s="30"/>
      <c r="G116" s="30"/>
      <c r="H116" s="31">
        <f>H122</f>
        <v>2.14779508723714E-2</v>
      </c>
      <c r="I116" s="31">
        <f>I122</f>
        <v>2.14779508723714E-2</v>
      </c>
      <c r="J116" s="30"/>
      <c r="K116" s="30" t="s">
        <v>210</v>
      </c>
    </row>
    <row r="117" spans="2:11">
      <c r="B117" s="30"/>
      <c r="C117" s="30" t="s">
        <v>203</v>
      </c>
      <c r="D117" s="30" t="s">
        <v>105</v>
      </c>
      <c r="E117" s="30"/>
      <c r="F117" s="30"/>
      <c r="G117" s="30"/>
      <c r="H117" s="31">
        <f>H114</f>
        <v>9.8399724094370006E-3</v>
      </c>
      <c r="I117" s="31">
        <f>I114</f>
        <v>9.8399724094370006E-3</v>
      </c>
      <c r="J117" s="30"/>
      <c r="K117" s="30" t="s">
        <v>208</v>
      </c>
    </row>
    <row r="118" spans="2:11">
      <c r="B118" s="30"/>
      <c r="C118" s="30" t="s">
        <v>203</v>
      </c>
      <c r="D118" s="30" t="s">
        <v>105</v>
      </c>
      <c r="E118" s="30"/>
      <c r="F118" s="30"/>
      <c r="G118" s="30"/>
      <c r="H118" s="31">
        <f>H117</f>
        <v>9.8399724094370006E-3</v>
      </c>
      <c r="I118" s="31">
        <f>I117</f>
        <v>9.8399724094370006E-3</v>
      </c>
      <c r="J118" s="30"/>
      <c r="K118" s="30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30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30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30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30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30"/>
      <c r="C149" s="30" t="s">
        <v>203</v>
      </c>
      <c r="D149" s="30" t="s">
        <v>105</v>
      </c>
      <c r="E149" s="30"/>
      <c r="F149" s="30"/>
      <c r="G149" s="30"/>
      <c r="H149" s="31">
        <f>H155</f>
        <v>2.6433948538654248E-2</v>
      </c>
      <c r="I149" s="31">
        <f>I155</f>
        <v>2.6433948538654248E-2</v>
      </c>
      <c r="J149" s="30"/>
      <c r="K149" s="30" t="s">
        <v>211</v>
      </c>
    </row>
    <row r="150" spans="2:11">
      <c r="B150" s="30"/>
      <c r="C150" s="30" t="s">
        <v>203</v>
      </c>
      <c r="D150" s="30" t="s">
        <v>105</v>
      </c>
      <c r="E150" s="30"/>
      <c r="F150" s="30"/>
      <c r="G150" s="30"/>
      <c r="H150" s="31">
        <f>H156</f>
        <v>2.6433948538654248E-2</v>
      </c>
      <c r="I150" s="31">
        <f>I156</f>
        <v>2.6433948538654248E-2</v>
      </c>
      <c r="J150" s="30"/>
      <c r="K150" s="30" t="s">
        <v>212</v>
      </c>
    </row>
    <row r="151" spans="2:11">
      <c r="B151" s="30"/>
      <c r="C151" s="30" t="s">
        <v>203</v>
      </c>
      <c r="D151" s="30" t="s">
        <v>105</v>
      </c>
      <c r="E151" s="30"/>
      <c r="F151" s="30"/>
      <c r="G151" s="30"/>
      <c r="H151" s="31">
        <f>H148</f>
        <v>1.5039738210625601E-2</v>
      </c>
      <c r="I151" s="31">
        <f>I148</f>
        <v>1.5039738210625601E-2</v>
      </c>
      <c r="J151" s="30"/>
      <c r="K151" s="30" t="s">
        <v>213</v>
      </c>
    </row>
    <row r="152" spans="2:11">
      <c r="B152" s="30"/>
      <c r="C152" s="30" t="s">
        <v>203</v>
      </c>
      <c r="D152" s="30" t="s">
        <v>105</v>
      </c>
      <c r="E152" s="30"/>
      <c r="F152" s="30"/>
      <c r="G152" s="30"/>
      <c r="H152" s="31">
        <f>H151</f>
        <v>1.5039738210625601E-2</v>
      </c>
      <c r="I152" s="31">
        <f>I151</f>
        <v>1.5039738210625601E-2</v>
      </c>
      <c r="J152" s="30"/>
      <c r="K152" s="30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AM28:AU28"/>
    <mergeCell ref="AC28:AK28"/>
    <mergeCell ref="S42:V42"/>
    <mergeCell ref="X42:AA42"/>
    <mergeCell ref="AC42:AF42"/>
    <mergeCell ref="T28:AA28"/>
    <mergeCell ref="P5:R5"/>
    <mergeCell ref="T5:X5"/>
    <mergeCell ref="Z5:AB5"/>
    <mergeCell ref="AD5:AF5"/>
    <mergeCell ref="P12:R12"/>
  </mergeCells>
  <phoneticPr fontId="22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2022-04-01T16:12:31Z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450634181499481</vt:r8>
  </property>
</Properties>
</file>