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VEDA\VEDA_Models\~g2v_TIMES-IE\update-rsd\SuppXLS\"/>
    </mc:Choice>
  </mc:AlternateContent>
  <xr:revisionPtr revIDLastSave="0" documentId="13_ncr:1_{0D811AEE-C4C1-4871-8E9B-972BB353FC9B}" xr6:coauthVersionLast="47" xr6:coauthVersionMax="47" xr10:uidLastSave="{00000000-0000-0000-0000-000000000000}"/>
  <bookViews>
    <workbookView xWindow="3075" yWindow="3075" windowWidth="21600" windowHeight="11295" activeTab="1" xr2:uid="{00000000-000D-0000-FFFF-FFFF00000000}"/>
  </bookViews>
  <sheets>
    <sheet name="Cover" sheetId="10" r:id="rId1"/>
    <sheet name="BY-Demands" sheetId="5" r:id="rId2"/>
    <sheet name="REG_TRA_DEMANDS" sheetId="6" r:id="rId3"/>
    <sheet name="Regions" sheetId="7" r:id="rId4"/>
    <sheet name="DEMANDS" sheetId="1" r:id="rId5"/>
    <sheet name="Residential" sheetId="8" r:id="rId6"/>
    <sheet name="Services" sheetId="9" r:id="rId7"/>
  </sheets>
  <definedNames>
    <definedName name="__123Graph_AEUMILKPN" localSheetId="1" hidden="1">#REF!</definedName>
    <definedName name="__123Graph_AEUMILKPN" localSheetId="0" hidden="1">#REF!</definedName>
    <definedName name="__123Graph_AEUMILKPN" localSheetId="2" hidden="1">#REF!</definedName>
    <definedName name="__123Graph_AEUMILKPN" localSheetId="3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6" i="1" l="1"/>
  <c r="J35" i="1"/>
  <c r="J34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E36" i="6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D26" i="1" l="1"/>
  <c r="H5" i="8" l="1"/>
  <c r="E15" i="6" l="1"/>
  <c r="E11" i="6"/>
  <c r="E7" i="6"/>
  <c r="L22" i="1" l="1"/>
  <c r="K22" i="1" s="1"/>
  <c r="L24" i="1"/>
  <c r="K24" i="1" s="1"/>
  <c r="L25" i="1"/>
  <c r="K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H6" i="7"/>
  <c r="J6" i="7"/>
  <c r="L6" i="7"/>
  <c r="R6" i="7"/>
  <c r="C7" i="7"/>
  <c r="D7" i="7"/>
  <c r="H7" i="7"/>
  <c r="R7" i="7"/>
  <c r="T7" i="7"/>
  <c r="X7" i="7"/>
  <c r="K5" i="5"/>
  <c r="P5" i="5"/>
  <c r="X6" i="7" l="1"/>
  <c r="P6" i="7"/>
  <c r="P7" i="7"/>
  <c r="Z6" i="7"/>
  <c r="Q6" i="7"/>
  <c r="J7" i="7"/>
  <c r="Z7" i="7"/>
  <c r="N5" i="5"/>
  <c r="O6" i="7"/>
  <c r="G7" i="7"/>
  <c r="W7" i="7"/>
  <c r="AD5" i="5"/>
  <c r="U7" i="7"/>
  <c r="V5" i="5"/>
  <c r="G6" i="7"/>
  <c r="O7" i="7"/>
  <c r="F7" i="7"/>
  <c r="AD7" i="7"/>
  <c r="N7" i="7"/>
  <c r="V7" i="7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I33" i="6" l="1"/>
  <c r="I28" i="6"/>
  <c r="G16" i="6"/>
  <c r="K23" i="6"/>
  <c r="M13" i="6"/>
  <c r="I30" i="6"/>
  <c r="G38" i="6"/>
  <c r="G12" i="6"/>
  <c r="G30" i="6"/>
  <c r="G25" i="6"/>
  <c r="K35" i="6"/>
  <c r="K6" i="6"/>
  <c r="K28" i="6"/>
  <c r="K19" i="6"/>
  <c r="O31" i="6"/>
  <c r="O16" i="6"/>
  <c r="O7" i="6"/>
  <c r="O29" i="6"/>
  <c r="M31" i="6"/>
  <c r="M9" i="6"/>
  <c r="M27" i="6"/>
  <c r="M22" i="6"/>
  <c r="G31" i="6"/>
  <c r="K10" i="6"/>
  <c r="O20" i="6"/>
  <c r="M8" i="6"/>
  <c r="I25" i="6"/>
  <c r="I39" i="6"/>
  <c r="I32" i="6"/>
  <c r="I26" i="6"/>
  <c r="I21" i="6"/>
  <c r="I16" i="6"/>
  <c r="G34" i="6"/>
  <c r="G8" i="6"/>
  <c r="G26" i="6"/>
  <c r="G21" i="6"/>
  <c r="K38" i="6"/>
  <c r="K31" i="6"/>
  <c r="K29" i="6"/>
  <c r="K24" i="6"/>
  <c r="K15" i="6"/>
  <c r="O38" i="6"/>
  <c r="O12" i="6"/>
  <c r="O30" i="6"/>
  <c r="O25" i="6"/>
  <c r="M38" i="6"/>
  <c r="M5" i="6"/>
  <c r="M23" i="6"/>
  <c r="M18" i="6"/>
  <c r="I7" i="6"/>
  <c r="G7" i="6"/>
  <c r="K5" i="6"/>
  <c r="O35" i="6"/>
  <c r="M35" i="6"/>
  <c r="M26" i="6"/>
  <c r="I36" i="6"/>
  <c r="I20" i="6"/>
  <c r="I35" i="6"/>
  <c r="I27" i="6"/>
  <c r="I22" i="6"/>
  <c r="I17" i="6"/>
  <c r="I12" i="6"/>
  <c r="G37" i="6"/>
  <c r="G27" i="6"/>
  <c r="G22" i="6"/>
  <c r="G17" i="6"/>
  <c r="K34" i="6"/>
  <c r="K30" i="6"/>
  <c r="K25" i="6"/>
  <c r="K20" i="6"/>
  <c r="K11" i="6"/>
  <c r="O34" i="6"/>
  <c r="O8" i="6"/>
  <c r="O26" i="6"/>
  <c r="O21" i="6"/>
  <c r="M37" i="6"/>
  <c r="M34" i="6"/>
  <c r="M28" i="6"/>
  <c r="M19" i="6"/>
  <c r="M14" i="6"/>
  <c r="O11" i="6"/>
  <c r="I31" i="6"/>
  <c r="I23" i="6"/>
  <c r="I18" i="6"/>
  <c r="I13" i="6"/>
  <c r="I8" i="6"/>
  <c r="G36" i="6"/>
  <c r="G33" i="6"/>
  <c r="G23" i="6"/>
  <c r="G18" i="6"/>
  <c r="G13" i="6"/>
  <c r="K37" i="6"/>
  <c r="K26" i="6"/>
  <c r="K21" i="6"/>
  <c r="K16" i="6"/>
  <c r="K7" i="6"/>
  <c r="O37" i="6"/>
  <c r="O27" i="6"/>
  <c r="O22" i="6"/>
  <c r="O17" i="6"/>
  <c r="M33" i="6"/>
  <c r="M29" i="6"/>
  <c r="M24" i="6"/>
  <c r="M15" i="6"/>
  <c r="M10" i="6"/>
  <c r="G29" i="6"/>
  <c r="O6" i="6"/>
  <c r="I19" i="6"/>
  <c r="G32" i="6"/>
  <c r="G28" i="6"/>
  <c r="G19" i="6"/>
  <c r="G14" i="6"/>
  <c r="G9" i="6"/>
  <c r="K33" i="6"/>
  <c r="K22" i="6"/>
  <c r="K17" i="6"/>
  <c r="K12" i="6"/>
  <c r="O36" i="6"/>
  <c r="O33" i="6"/>
  <c r="O23" i="6"/>
  <c r="O18" i="6"/>
  <c r="O13" i="6"/>
  <c r="M36" i="6"/>
  <c r="M25" i="6"/>
  <c r="M20" i="6"/>
  <c r="M11" i="6"/>
  <c r="M6" i="6"/>
  <c r="I29" i="6"/>
  <c r="I38" i="6"/>
  <c r="I9" i="6"/>
  <c r="I34" i="6"/>
  <c r="I15" i="6"/>
  <c r="I10" i="6"/>
  <c r="I5" i="6"/>
  <c r="G39" i="6"/>
  <c r="G24" i="6"/>
  <c r="G15" i="6"/>
  <c r="G10" i="6"/>
  <c r="G5" i="6"/>
  <c r="K36" i="6"/>
  <c r="K18" i="6"/>
  <c r="K13" i="6"/>
  <c r="K8" i="6"/>
  <c r="O32" i="6"/>
  <c r="O28" i="6"/>
  <c r="O19" i="6"/>
  <c r="O14" i="6"/>
  <c r="O9" i="6"/>
  <c r="M32" i="6"/>
  <c r="M21" i="6"/>
  <c r="M16" i="6"/>
  <c r="M7" i="6"/>
  <c r="I24" i="6"/>
  <c r="K39" i="6"/>
  <c r="I14" i="6"/>
  <c r="I37" i="6"/>
  <c r="I11" i="6"/>
  <c r="I6" i="6"/>
  <c r="G35" i="6"/>
  <c r="G20" i="6"/>
  <c r="G11" i="6"/>
  <c r="G6" i="6"/>
  <c r="K32" i="6"/>
  <c r="K14" i="6"/>
  <c r="K9" i="6"/>
  <c r="K27" i="6"/>
  <c r="O39" i="6"/>
  <c r="O24" i="6"/>
  <c r="O15" i="6"/>
  <c r="O10" i="6"/>
  <c r="O5" i="6"/>
  <c r="M39" i="6"/>
  <c r="M17" i="6"/>
  <c r="M12" i="6"/>
  <c r="M30" i="6"/>
  <c r="N6" i="6"/>
  <c r="N10" i="6"/>
  <c r="N14" i="6"/>
  <c r="N18" i="6"/>
  <c r="N22" i="6"/>
  <c r="N26" i="6"/>
  <c r="N30" i="6"/>
  <c r="N7" i="6"/>
  <c r="N11" i="6"/>
  <c r="N15" i="6"/>
  <c r="N19" i="6"/>
  <c r="N23" i="6"/>
  <c r="N27" i="6"/>
  <c r="N8" i="6"/>
  <c r="N12" i="6"/>
  <c r="N16" i="6"/>
  <c r="N20" i="6"/>
  <c r="N24" i="6"/>
  <c r="N28" i="6"/>
  <c r="N5" i="6"/>
  <c r="N25" i="6"/>
  <c r="N34" i="6"/>
  <c r="N38" i="6"/>
  <c r="N13" i="6"/>
  <c r="N31" i="6"/>
  <c r="N35" i="6"/>
  <c r="N39" i="6"/>
  <c r="N33" i="6"/>
  <c r="N21" i="6"/>
  <c r="N9" i="6"/>
  <c r="N32" i="6"/>
  <c r="N36" i="6"/>
  <c r="N29" i="6"/>
  <c r="N17" i="6"/>
  <c r="N37" i="6"/>
  <c r="L7" i="6"/>
  <c r="L11" i="6"/>
  <c r="L15" i="6"/>
  <c r="L19" i="6"/>
  <c r="L23" i="6"/>
  <c r="L27" i="6"/>
  <c r="L8" i="6"/>
  <c r="L12" i="6"/>
  <c r="L16" i="6"/>
  <c r="L20" i="6"/>
  <c r="L24" i="6"/>
  <c r="L28" i="6"/>
  <c r="L5" i="6"/>
  <c r="L9" i="6"/>
  <c r="L13" i="6"/>
  <c r="L17" i="6"/>
  <c r="L21" i="6"/>
  <c r="L25" i="6"/>
  <c r="L29" i="6"/>
  <c r="L10" i="6"/>
  <c r="L31" i="6"/>
  <c r="L35" i="6"/>
  <c r="L39" i="6"/>
  <c r="L18" i="6"/>
  <c r="L30" i="6"/>
  <c r="L6" i="6"/>
  <c r="L32" i="6"/>
  <c r="L36" i="6"/>
  <c r="L26" i="6"/>
  <c r="L34" i="6"/>
  <c r="L14" i="6"/>
  <c r="L33" i="6"/>
  <c r="L37" i="6"/>
  <c r="L22" i="6"/>
  <c r="L38" i="6"/>
  <c r="H5" i="6"/>
  <c r="H9" i="6"/>
  <c r="H13" i="6"/>
  <c r="H17" i="6"/>
  <c r="H21" i="6"/>
  <c r="H25" i="6"/>
  <c r="H29" i="6"/>
  <c r="H6" i="6"/>
  <c r="H10" i="6"/>
  <c r="H14" i="6"/>
  <c r="H18" i="6"/>
  <c r="H22" i="6"/>
  <c r="H26" i="6"/>
  <c r="H30" i="6"/>
  <c r="H7" i="6"/>
  <c r="H11" i="6"/>
  <c r="H15" i="6"/>
  <c r="H19" i="6"/>
  <c r="H23" i="6"/>
  <c r="H27" i="6"/>
  <c r="H20" i="6"/>
  <c r="H8" i="6"/>
  <c r="H33" i="6"/>
  <c r="H37" i="6"/>
  <c r="H28" i="6"/>
  <c r="H16" i="6"/>
  <c r="H34" i="6"/>
  <c r="H38" i="6"/>
  <c r="H32" i="6"/>
  <c r="H24" i="6"/>
  <c r="H31" i="6"/>
  <c r="H35" i="6"/>
  <c r="H39" i="6"/>
  <c r="H36" i="6"/>
  <c r="H12" i="6"/>
  <c r="J8" i="6"/>
  <c r="J12" i="6"/>
  <c r="J16" i="6"/>
  <c r="J20" i="6"/>
  <c r="J24" i="6"/>
  <c r="J28" i="6"/>
  <c r="J5" i="6"/>
  <c r="J9" i="6"/>
  <c r="J13" i="6"/>
  <c r="J17" i="6"/>
  <c r="J21" i="6"/>
  <c r="J25" i="6"/>
  <c r="J29" i="6"/>
  <c r="J6" i="6"/>
  <c r="J10" i="6"/>
  <c r="J14" i="6"/>
  <c r="J18" i="6"/>
  <c r="J22" i="6"/>
  <c r="J26" i="6"/>
  <c r="J15" i="6"/>
  <c r="J30" i="6"/>
  <c r="J32" i="6"/>
  <c r="J36" i="6"/>
  <c r="J23" i="6"/>
  <c r="J11" i="6"/>
  <c r="J33" i="6"/>
  <c r="J37" i="6"/>
  <c r="J31" i="6"/>
  <c r="J35" i="6"/>
  <c r="J39" i="6"/>
  <c r="J19" i="6"/>
  <c r="J34" i="6"/>
  <c r="J38" i="6"/>
  <c r="J7" i="6"/>
  <c r="J27" i="6"/>
  <c r="J4" i="6"/>
  <c r="I4" i="6"/>
  <c r="M4" i="6"/>
  <c r="L4" i="6"/>
  <c r="N4" i="6"/>
  <c r="K4" i="6"/>
  <c r="O4" i="6"/>
  <c r="H4" i="6"/>
  <c r="G4" i="6"/>
  <c r="P3" i="6"/>
  <c r="U5" i="5"/>
  <c r="S27" i="6" s="1"/>
  <c r="AF3" i="6"/>
  <c r="AK5" i="5"/>
  <c r="Z15" i="6" l="1"/>
  <c r="AD36" i="6"/>
  <c r="AB23" i="6"/>
  <c r="V33" i="6"/>
  <c r="T22" i="6"/>
  <c r="S26" i="6"/>
  <c r="Y22" i="6"/>
  <c r="Z11" i="6"/>
  <c r="Z35" i="6"/>
  <c r="Z14" i="6"/>
  <c r="Z9" i="6"/>
  <c r="R39" i="6"/>
  <c r="R37" i="6"/>
  <c r="R26" i="6"/>
  <c r="R21" i="6"/>
  <c r="R16" i="6"/>
  <c r="AD32" i="6"/>
  <c r="AD34" i="6"/>
  <c r="AD12" i="6"/>
  <c r="AD26" i="6"/>
  <c r="AB36" i="6"/>
  <c r="AB30" i="6"/>
  <c r="AB28" i="6"/>
  <c r="AB19" i="6"/>
  <c r="X31" i="6"/>
  <c r="X37" i="6"/>
  <c r="X7" i="6"/>
  <c r="X29" i="6"/>
  <c r="V9" i="6"/>
  <c r="V31" i="6"/>
  <c r="V24" i="6"/>
  <c r="V15" i="6"/>
  <c r="V10" i="6"/>
  <c r="U27" i="6"/>
  <c r="AA25" i="6"/>
  <c r="Y25" i="6"/>
  <c r="AA26" i="6"/>
  <c r="T24" i="6"/>
  <c r="AE21" i="6"/>
  <c r="W37" i="6"/>
  <c r="AC13" i="6"/>
  <c r="S17" i="6"/>
  <c r="Q17" i="6"/>
  <c r="Q26" i="6"/>
  <c r="T36" i="6"/>
  <c r="AE16" i="6"/>
  <c r="AA19" i="6"/>
  <c r="S37" i="6"/>
  <c r="T23" i="6"/>
  <c r="W12" i="6"/>
  <c r="AC16" i="6"/>
  <c r="S20" i="6"/>
  <c r="Q20" i="6"/>
  <c r="U11" i="6"/>
  <c r="AE35" i="6"/>
  <c r="AA9" i="6"/>
  <c r="Y9" i="6"/>
  <c r="U23" i="6"/>
  <c r="W14" i="6"/>
  <c r="U24" i="6"/>
  <c r="AA18" i="6"/>
  <c r="Y18" i="6"/>
  <c r="U18" i="6"/>
  <c r="W28" i="6"/>
  <c r="U28" i="6"/>
  <c r="W5" i="6"/>
  <c r="AA22" i="6"/>
  <c r="Y32" i="6"/>
  <c r="R11" i="6"/>
  <c r="X38" i="6"/>
  <c r="AA20" i="6"/>
  <c r="AC18" i="6"/>
  <c r="S12" i="6"/>
  <c r="Y38" i="6"/>
  <c r="T6" i="6"/>
  <c r="AA27" i="6"/>
  <c r="U15" i="6"/>
  <c r="AE32" i="6"/>
  <c r="Z31" i="6"/>
  <c r="Z36" i="6"/>
  <c r="Z10" i="6"/>
  <c r="Z5" i="6"/>
  <c r="R35" i="6"/>
  <c r="R33" i="6"/>
  <c r="R22" i="6"/>
  <c r="R17" i="6"/>
  <c r="R12" i="6"/>
  <c r="AD13" i="6"/>
  <c r="AD30" i="6"/>
  <c r="AD8" i="6"/>
  <c r="AD22" i="6"/>
  <c r="AB34" i="6"/>
  <c r="AB32" i="6"/>
  <c r="AB29" i="6"/>
  <c r="AB24" i="6"/>
  <c r="AB15" i="6"/>
  <c r="X16" i="6"/>
  <c r="X33" i="6"/>
  <c r="X30" i="6"/>
  <c r="X25" i="6"/>
  <c r="V29" i="6"/>
  <c r="V13" i="6"/>
  <c r="V20" i="6"/>
  <c r="V11" i="6"/>
  <c r="V6" i="6"/>
  <c r="U9" i="6"/>
  <c r="W13" i="6"/>
  <c r="AA31" i="6"/>
  <c r="Y7" i="6"/>
  <c r="Y26" i="6"/>
  <c r="T29" i="6"/>
  <c r="AE26" i="6"/>
  <c r="AC35" i="6"/>
  <c r="S22" i="6"/>
  <c r="Q22" i="6"/>
  <c r="U30" i="6"/>
  <c r="AE38" i="6"/>
  <c r="AA28" i="6"/>
  <c r="Y28" i="6"/>
  <c r="T5" i="6"/>
  <c r="AE29" i="6"/>
  <c r="W38" i="6"/>
  <c r="AC21" i="6"/>
  <c r="S25" i="6"/>
  <c r="Q25" i="6"/>
  <c r="U20" i="6"/>
  <c r="AA14" i="6"/>
  <c r="Y14" i="6"/>
  <c r="U38" i="6"/>
  <c r="U29" i="6"/>
  <c r="W6" i="6"/>
  <c r="AC10" i="6"/>
  <c r="AA33" i="6"/>
  <c r="Y27" i="6"/>
  <c r="T7" i="6"/>
  <c r="U34" i="6"/>
  <c r="W10" i="6"/>
  <c r="AC14" i="6"/>
  <c r="AA37" i="6"/>
  <c r="Q10" i="6"/>
  <c r="W9" i="6"/>
  <c r="R25" i="6"/>
  <c r="X11" i="6"/>
  <c r="T37" i="6"/>
  <c r="Q31" i="6"/>
  <c r="AC8" i="6"/>
  <c r="AE7" i="6"/>
  <c r="Q33" i="6"/>
  <c r="Z6" i="6"/>
  <c r="AB26" i="6"/>
  <c r="AB10" i="6"/>
  <c r="AB25" i="6"/>
  <c r="AB20" i="6"/>
  <c r="AB11" i="6"/>
  <c r="X28" i="6"/>
  <c r="X12" i="6"/>
  <c r="X26" i="6"/>
  <c r="X21" i="6"/>
  <c r="V36" i="6"/>
  <c r="V25" i="6"/>
  <c r="V16" i="6"/>
  <c r="V7" i="6"/>
  <c r="U31" i="6"/>
  <c r="W18" i="6"/>
  <c r="AC22" i="6"/>
  <c r="AA38" i="6"/>
  <c r="Y33" i="6"/>
  <c r="T32" i="6"/>
  <c r="AE12" i="6"/>
  <c r="AA15" i="6"/>
  <c r="S33" i="6"/>
  <c r="Q27" i="6"/>
  <c r="U12" i="6"/>
  <c r="AA6" i="6"/>
  <c r="Y6" i="6"/>
  <c r="T10" i="6"/>
  <c r="AE11" i="6"/>
  <c r="AC32" i="6"/>
  <c r="S30" i="6"/>
  <c r="Q30" i="6"/>
  <c r="W32" i="6"/>
  <c r="U25" i="6"/>
  <c r="W29" i="6"/>
  <c r="AC6" i="6"/>
  <c r="AA36" i="6"/>
  <c r="Y23" i="6"/>
  <c r="T21" i="6"/>
  <c r="AC38" i="6"/>
  <c r="U33" i="6"/>
  <c r="W11" i="6"/>
  <c r="AC15" i="6"/>
  <c r="S19" i="6"/>
  <c r="Y31" i="6"/>
  <c r="T16" i="6"/>
  <c r="AA7" i="6"/>
  <c r="U37" i="6"/>
  <c r="W15" i="6"/>
  <c r="AC19" i="6"/>
  <c r="S23" i="6"/>
  <c r="Q34" i="6"/>
  <c r="Z13" i="6"/>
  <c r="AD38" i="6"/>
  <c r="AD16" i="6"/>
  <c r="AD7" i="6"/>
  <c r="AB38" i="6"/>
  <c r="AA17" i="6"/>
  <c r="Z32" i="6"/>
  <c r="R18" i="6"/>
  <c r="AD17" i="6"/>
  <c r="Z39" i="6"/>
  <c r="Z27" i="6"/>
  <c r="Z29" i="6"/>
  <c r="Z24" i="6"/>
  <c r="R19" i="6"/>
  <c r="R23" i="6"/>
  <c r="R14" i="6"/>
  <c r="R9" i="6"/>
  <c r="AD21" i="6"/>
  <c r="AD35" i="6"/>
  <c r="AD29" i="6"/>
  <c r="AD23" i="6"/>
  <c r="AD14" i="6"/>
  <c r="AB37" i="6"/>
  <c r="AB14" i="6"/>
  <c r="AB21" i="6"/>
  <c r="AB16" i="6"/>
  <c r="AB7" i="6"/>
  <c r="X36" i="6"/>
  <c r="X27" i="6"/>
  <c r="X22" i="6"/>
  <c r="X17" i="6"/>
  <c r="V32" i="6"/>
  <c r="V38" i="6"/>
  <c r="V12" i="6"/>
  <c r="V30" i="6"/>
  <c r="T11" i="6"/>
  <c r="W23" i="6"/>
  <c r="AC27" i="6"/>
  <c r="S8" i="6"/>
  <c r="Q8" i="6"/>
  <c r="Q32" i="6"/>
  <c r="U26" i="6"/>
  <c r="T14" i="6"/>
  <c r="AE34" i="6"/>
  <c r="AA24" i="6"/>
  <c r="Y24" i="6"/>
  <c r="Q35" i="6"/>
  <c r="AE37" i="6"/>
  <c r="U17" i="6"/>
  <c r="W21" i="6"/>
  <c r="AA39" i="6"/>
  <c r="Y15" i="6"/>
  <c r="Y21" i="6"/>
  <c r="T34" i="6"/>
  <c r="AE20" i="6"/>
  <c r="AA23" i="6"/>
  <c r="S34" i="6"/>
  <c r="Q36" i="6"/>
  <c r="AC5" i="6"/>
  <c r="U36" i="6"/>
  <c r="W7" i="6"/>
  <c r="AC11" i="6"/>
  <c r="S15" i="6"/>
  <c r="Y30" i="6"/>
  <c r="S9" i="6"/>
  <c r="T8" i="6"/>
  <c r="AE5" i="6"/>
  <c r="W20" i="6"/>
  <c r="AC24" i="6"/>
  <c r="S28" i="6"/>
  <c r="Q28" i="6"/>
  <c r="T33" i="6"/>
  <c r="S14" i="6"/>
  <c r="T12" i="6"/>
  <c r="AE9" i="6"/>
  <c r="W24" i="6"/>
  <c r="AC28" i="6"/>
  <c r="S5" i="6"/>
  <c r="AA16" i="6"/>
  <c r="Z18" i="6"/>
  <c r="R20" i="6"/>
  <c r="X35" i="6"/>
  <c r="V35" i="6"/>
  <c r="V14" i="6"/>
  <c r="Q39" i="6"/>
  <c r="W30" i="6"/>
  <c r="AE24" i="6"/>
  <c r="AA13" i="6"/>
  <c r="Y13" i="6"/>
  <c r="U19" i="6"/>
  <c r="AE36" i="6"/>
  <c r="Z28" i="6"/>
  <c r="R8" i="6"/>
  <c r="Z19" i="6"/>
  <c r="Z7" i="6"/>
  <c r="Z25" i="6"/>
  <c r="Z20" i="6"/>
  <c r="R38" i="6"/>
  <c r="R36" i="6"/>
  <c r="R10" i="6"/>
  <c r="R5" i="6"/>
  <c r="AD37" i="6"/>
  <c r="AD31" i="6"/>
  <c r="AD28" i="6"/>
  <c r="AD19" i="6"/>
  <c r="AD10" i="6"/>
  <c r="AB33" i="6"/>
  <c r="AB39" i="6"/>
  <c r="AB17" i="6"/>
  <c r="AB12" i="6"/>
  <c r="X32" i="6"/>
  <c r="X34" i="6"/>
  <c r="X23" i="6"/>
  <c r="X18" i="6"/>
  <c r="X13" i="6"/>
  <c r="V21" i="6"/>
  <c r="V34" i="6"/>
  <c r="V8" i="6"/>
  <c r="V26" i="6"/>
  <c r="T20" i="6"/>
  <c r="AE17" i="6"/>
  <c r="W33" i="6"/>
  <c r="AC9" i="6"/>
  <c r="S13" i="6"/>
  <c r="Q13" i="6"/>
  <c r="U8" i="6"/>
  <c r="AA29" i="6"/>
  <c r="Y29" i="6"/>
  <c r="W19" i="6"/>
  <c r="U39" i="6"/>
  <c r="W26" i="6"/>
  <c r="AC30" i="6"/>
  <c r="S7" i="6"/>
  <c r="Y34" i="6"/>
  <c r="U7" i="6"/>
  <c r="AE31" i="6"/>
  <c r="AA5" i="6"/>
  <c r="Y5" i="6"/>
  <c r="AA21" i="6"/>
  <c r="T27" i="6"/>
  <c r="W16" i="6"/>
  <c r="AC20" i="6"/>
  <c r="S24" i="6"/>
  <c r="Q24" i="6"/>
  <c r="Y39" i="6"/>
  <c r="T13" i="6"/>
  <c r="AE10" i="6"/>
  <c r="W35" i="6"/>
  <c r="AC29" i="6"/>
  <c r="S6" i="6"/>
  <c r="Q6" i="6"/>
  <c r="Y17" i="6"/>
  <c r="Q9" i="6"/>
  <c r="T17" i="6"/>
  <c r="AE14" i="6"/>
  <c r="W39" i="6"/>
  <c r="AC34" i="6"/>
  <c r="S10" i="6"/>
  <c r="U5" i="6"/>
  <c r="Y16" i="6"/>
  <c r="Z8" i="6"/>
  <c r="AB5" i="6"/>
  <c r="V28" i="6"/>
  <c r="T15" i="6"/>
  <c r="Q12" i="6"/>
  <c r="S11" i="6"/>
  <c r="U6" i="6"/>
  <c r="S38" i="6"/>
  <c r="Z23" i="6"/>
  <c r="R30" i="6"/>
  <c r="AD39" i="6"/>
  <c r="AD18" i="6"/>
  <c r="Z30" i="6"/>
  <c r="Z37" i="6"/>
  <c r="Z26" i="6"/>
  <c r="Z21" i="6"/>
  <c r="Z16" i="6"/>
  <c r="R34" i="6"/>
  <c r="R32" i="6"/>
  <c r="R6" i="6"/>
  <c r="R28" i="6"/>
  <c r="AD33" i="6"/>
  <c r="AD25" i="6"/>
  <c r="AD24" i="6"/>
  <c r="AD15" i="6"/>
  <c r="AD6" i="6"/>
  <c r="AB6" i="6"/>
  <c r="AB35" i="6"/>
  <c r="AB13" i="6"/>
  <c r="AB8" i="6"/>
  <c r="X24" i="6"/>
  <c r="X8" i="6"/>
  <c r="X19" i="6"/>
  <c r="X14" i="6"/>
  <c r="X9" i="6"/>
  <c r="V37" i="6"/>
  <c r="V5" i="6"/>
  <c r="V27" i="6"/>
  <c r="V22" i="6"/>
  <c r="T25" i="6"/>
  <c r="AE22" i="6"/>
  <c r="W36" i="6"/>
  <c r="AC31" i="6"/>
  <c r="S18" i="6"/>
  <c r="Q18" i="6"/>
  <c r="AE13" i="6"/>
  <c r="U13" i="6"/>
  <c r="W17" i="6"/>
  <c r="AA35" i="6"/>
  <c r="Y11" i="6"/>
  <c r="AC23" i="6"/>
  <c r="T19" i="6"/>
  <c r="W8" i="6"/>
  <c r="AC12" i="6"/>
  <c r="S16" i="6"/>
  <c r="Q16" i="6"/>
  <c r="U16" i="6"/>
  <c r="AA10" i="6"/>
  <c r="Y10" i="6"/>
  <c r="S32" i="6"/>
  <c r="T9" i="6"/>
  <c r="AE6" i="6"/>
  <c r="W31" i="6"/>
  <c r="AC25" i="6"/>
  <c r="S29" i="6"/>
  <c r="Q29" i="6"/>
  <c r="Q5" i="6"/>
  <c r="AE27" i="6"/>
  <c r="T35" i="6"/>
  <c r="AE19" i="6"/>
  <c r="AC33" i="6"/>
  <c r="S35" i="6"/>
  <c r="Q11" i="6"/>
  <c r="Y35" i="6"/>
  <c r="AE18" i="6"/>
  <c r="Q38" i="6"/>
  <c r="T39" i="6"/>
  <c r="AE23" i="6"/>
  <c r="AC37" i="6"/>
  <c r="S39" i="6"/>
  <c r="T38" i="6"/>
  <c r="Q19" i="6"/>
  <c r="Z34" i="6"/>
  <c r="R27" i="6"/>
  <c r="AB22" i="6"/>
  <c r="X6" i="6"/>
  <c r="V19" i="6"/>
  <c r="AE30" i="6"/>
  <c r="Y20" i="6"/>
  <c r="W27" i="6"/>
  <c r="Y36" i="6"/>
  <c r="AC39" i="6"/>
  <c r="U32" i="6"/>
  <c r="AC7" i="6"/>
  <c r="AE39" i="6"/>
  <c r="R31" i="6"/>
  <c r="R13" i="6"/>
  <c r="AD27" i="6"/>
  <c r="Z38" i="6"/>
  <c r="Z33" i="6"/>
  <c r="Z22" i="6"/>
  <c r="Z17" i="6"/>
  <c r="Z12" i="6"/>
  <c r="R7" i="6"/>
  <c r="R15" i="6"/>
  <c r="R29" i="6"/>
  <c r="R24" i="6"/>
  <c r="AD9" i="6"/>
  <c r="AD5" i="6"/>
  <c r="AD20" i="6"/>
  <c r="AD11" i="6"/>
  <c r="AB18" i="6"/>
  <c r="AB31" i="6"/>
  <c r="AB9" i="6"/>
  <c r="AB27" i="6"/>
  <c r="X39" i="6"/>
  <c r="X20" i="6"/>
  <c r="X15" i="6"/>
  <c r="X10" i="6"/>
  <c r="X5" i="6"/>
  <c r="V39" i="6"/>
  <c r="V17" i="6"/>
  <c r="V23" i="6"/>
  <c r="V18" i="6"/>
  <c r="T18" i="6"/>
  <c r="AE8" i="6"/>
  <c r="AA11" i="6"/>
  <c r="S36" i="6"/>
  <c r="Q23" i="6"/>
  <c r="U35" i="6"/>
  <c r="W22" i="6"/>
  <c r="AC26" i="6"/>
  <c r="AA30" i="6"/>
  <c r="Y37" i="6"/>
  <c r="AA34" i="6"/>
  <c r="T28" i="6"/>
  <c r="AE25" i="6"/>
  <c r="W34" i="6"/>
  <c r="AC17" i="6"/>
  <c r="S21" i="6"/>
  <c r="Q21" i="6"/>
  <c r="U21" i="6"/>
  <c r="W25" i="6"/>
  <c r="AA32" i="6"/>
  <c r="Y19" i="6"/>
  <c r="Q14" i="6"/>
  <c r="T31" i="6"/>
  <c r="AE15" i="6"/>
  <c r="AC36" i="6"/>
  <c r="S31" i="6"/>
  <c r="Q7" i="6"/>
  <c r="U10" i="6"/>
  <c r="T30" i="6"/>
  <c r="AE28" i="6"/>
  <c r="AA8" i="6"/>
  <c r="Y8" i="6"/>
  <c r="Q37" i="6"/>
  <c r="Q15" i="6"/>
  <c r="U14" i="6"/>
  <c r="T26" i="6"/>
  <c r="AE33" i="6"/>
  <c r="AA12" i="6"/>
  <c r="Y12" i="6"/>
  <c r="U22" i="6"/>
  <c r="P5" i="6"/>
  <c r="P9" i="6"/>
  <c r="P13" i="6"/>
  <c r="P17" i="6"/>
  <c r="P21" i="6"/>
  <c r="P25" i="6"/>
  <c r="P29" i="6"/>
  <c r="P6" i="6"/>
  <c r="P10" i="6"/>
  <c r="P14" i="6"/>
  <c r="P18" i="6"/>
  <c r="P22" i="6"/>
  <c r="P26" i="6"/>
  <c r="P30" i="6"/>
  <c r="P7" i="6"/>
  <c r="P11" i="6"/>
  <c r="P15" i="6"/>
  <c r="P19" i="6"/>
  <c r="P23" i="6"/>
  <c r="P27" i="6"/>
  <c r="P20" i="6"/>
  <c r="P33" i="6"/>
  <c r="P37" i="6"/>
  <c r="P8" i="6"/>
  <c r="P28" i="6"/>
  <c r="P34" i="6"/>
  <c r="P38" i="6"/>
  <c r="P16" i="6"/>
  <c r="P36" i="6"/>
  <c r="P31" i="6"/>
  <c r="P35" i="6"/>
  <c r="P39" i="6"/>
  <c r="P32" i="6"/>
  <c r="P24" i="6"/>
  <c r="P12" i="6"/>
  <c r="AF5" i="6"/>
  <c r="AF9" i="6"/>
  <c r="AF13" i="6"/>
  <c r="AF17" i="6"/>
  <c r="AF21" i="6"/>
  <c r="AF25" i="6"/>
  <c r="AF29" i="6"/>
  <c r="AF6" i="6"/>
  <c r="AF10" i="6"/>
  <c r="AF14" i="6"/>
  <c r="AF18" i="6"/>
  <c r="AF22" i="6"/>
  <c r="AF26" i="6"/>
  <c r="AF7" i="6"/>
  <c r="AF11" i="6"/>
  <c r="AF15" i="6"/>
  <c r="AF19" i="6"/>
  <c r="AF23" i="6"/>
  <c r="AF27" i="6"/>
  <c r="AF24" i="6"/>
  <c r="AF12" i="6"/>
  <c r="AF33" i="6"/>
  <c r="AF37" i="6"/>
  <c r="AF32" i="6"/>
  <c r="AF20" i="6"/>
  <c r="AF30" i="6"/>
  <c r="AF34" i="6"/>
  <c r="AF38" i="6"/>
  <c r="AF8" i="6"/>
  <c r="AF39" i="6"/>
  <c r="AF28" i="6"/>
  <c r="AF31" i="6"/>
  <c r="AF35" i="6"/>
  <c r="AF16" i="6"/>
  <c r="AF36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<sst xmlns="http://schemas.openxmlformats.org/spreadsheetml/2006/main" count="685" uniqueCount="205">
  <si>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</si>
  <si>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</si>
  <si>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</si>
  <si>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</si>
  <si>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</si>
  <si>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</si>
  <si>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</si>
  <si>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</si>
  <si>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</si>
  <si>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</si>
  <si>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</si>
  <si>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</si>
  <si>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</si>
  <si>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</si>
  <si>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</si>
  <si>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</si>
  <si>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</si>
  <si>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</si>
  <si>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</si>
  <si>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</si>
  <si>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</si>
  <si>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</si>
  <si>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</si>
  <si>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</si>
  <si>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</si>
  <si>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</si>
  <si>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</si>
  <si>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</si>
  <si>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</si>
  <si>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</si>
  <si>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</si>
  <si>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</si>
  <si>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</si>
  <si>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</si>
  <si>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</si>
  <si>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</si>
  <si>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</si>
  <si>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</si>
  <si>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</si>
  <si>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</si>
  <si>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</si>
  <si>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</si>
  <si>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</si>
  <si>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</si>
  <si>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</si>
  <si>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</si>
  <si>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</si>
  <si>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</si>
  <si>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</si>
  <si>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</si>
  <si>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</si>
  <si>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</si>
  <si>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</si>
  <si>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</si>
  <si>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</si>
  <si>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</si>
  <si>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</si>
  <si>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</si>
  <si>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</si>
  <si>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</si>
  <si>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</si>
  <si>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</si>
  <si>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</si>
  <si>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</si>
  <si>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</si>
  <si>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</si>
  <si>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</si>
  <si>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</si>
  <si>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</si>
  <si>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</si>
  <si>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</si>
  <si>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</si>
  <si>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</si>
  <si>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</si>
  <si>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</si>
  <si>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</si>
  <si>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</si>
  <si>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</si>
  <si>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</si>
  <si>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</si>
  <si>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</si>
  <si>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</si>
  <si>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</si>
  <si>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</si>
  <si>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</si>
  <si>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</si>
  <si>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</si>
  <si>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</si>
  <si>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</si>
  <si>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</si>
  <si>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</si>
  <si>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</si>
  <si>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</si>
  <si>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</si>
  <si>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</si>
  <si>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</si>
  <si>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</si>
  <si>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</si>
  <si>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</si>
  <si>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</si>
  <si>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</si>
  <si>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</si>
  <si>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</si>
  <si>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</si>
  <si>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</si>
  <si>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</si>
  <si>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</si>
  <si>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</si>
  <si>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</si>
  <si>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</si>
  <si>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</si>
  <si>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</si>
  <si>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</si>
  <si>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</si>
  <si>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</si>
  <si>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</si>
  <si>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</si>
  <si>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</si>
  <si>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</si>
  <si>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</si>
  <si>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</si>
  <si>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</si>
  <si>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</si>
  <si>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</si>
  <si>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</si>
  <si>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</si>
  <si>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</si>
  <si>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</si>
  <si>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</si>
  <si>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</si>
  <si>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</si>
  <si>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</si>
  <si>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</si>
  <si>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</si>
  <si>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</si>
  <si>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</si>
  <si>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</si>
  <si>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</si>
  <si>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</si>
  <si>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</si>
  <si>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</si>
  <si>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</si>
  <si>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</si>
  <si>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</si>
  <si>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</si>
  <si>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</si>
  <si>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</si>
  <si>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</si>
  <si>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</si>
  <si>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</si>
  <si>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</si>
  <si>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</si>
  <si>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</si>
  <si>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</si>
  <si>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</si>
  <si>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</si>
  <si>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</si>
  <si>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</si>
  <si>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</si>
  <si>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</si>
  <si>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</si>
  <si>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</si>
  <si>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</si>
  <si>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</si>
  <si>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</si>
  <si>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</si>
  <si>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</si>
  <si>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</si>
  <si>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</si>
  <si>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</si>
  <si>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</si>
  <si>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</si>
  <si>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</si>
  <si>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</si>
  <si>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</si>
  <si>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</si>
  <si>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</si>
  <si>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</si>
  <si>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</si>
  <si>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</si>
  <si>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</si>
  <si>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</si>
  <si>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</si>
  <si>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</si>
  <si>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</si>
  <si>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</si>
  <si>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</si>
  <si>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</si>
  <si>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</si>
  <si>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</si>
  <si>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</si>
  <si>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</si>
  <si>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</si>
  <si>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</si>
  <si>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</si>
  <si>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</si>
  <si>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</si>
  <si>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</si>
  <si>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</si>
  <si>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</si>
  <si>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</si>
  <si>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Ankita Gaur (UCC, agaur@ucc.ie)</t>
  </si>
  <si>
    <t>Vahid Aryanpur (UCC, vahid.aryanpur@ucc.ie)</t>
  </si>
  <si>
    <t>Olexandr Balyk (UCC, olexandr.balyk@ucc.ie)</t>
  </si>
  <si>
    <t>Specify end-use demand projections (low energy demand variant)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</si>
</sst>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\Te\x\t"/>
    <numFmt numFmtId="166" formatCode="0.0000"/>
    <numFmt numFmtId="167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4" fillId="0" borderId="0"/>
  </cellStyleXfs>
  <cellXfs count="50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1" fillId="0" borderId="0" xfId="0" applyFont="1"/>
    <xf numFmtId="0" fontId="0" fillId="0" borderId="2" xfId="0" applyBorder="1"/>
    <xf numFmtId="0" fontId="9" fillId="0" borderId="0" xfId="0" applyFont="1"/>
    <xf numFmtId="0" fontId="10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9" borderId="7" xfId="0" applyFont="1" applyFill="1" applyBorder="1"/>
    <xf numFmtId="0" fontId="14" fillId="0" borderId="0" xfId="0" applyFont="1"/>
    <xf numFmtId="166" fontId="0" fillId="0" borderId="0" xfId="0" applyNumberFormat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1" fillId="10" borderId="0" xfId="2" applyFont="1" applyFill="1" applyAlignment="1">
      <alignment vertical="center"/>
    </xf>
    <xf numFmtId="0" fontId="1" fillId="11" borderId="0" xfId="2" applyFont="1" applyFill="1" applyAlignment="1">
      <alignment vertical="center"/>
    </xf>
    <xf numFmtId="0" fontId="16" fillId="11" borderId="0" xfId="2" applyFont="1" applyFill="1" applyAlignment="1">
      <alignment vertical="center"/>
    </xf>
    <xf numFmtId="0" fontId="15" fillId="11" borderId="0" xfId="2" applyFont="1" applyFill="1" applyAlignment="1">
      <alignment vertical="center"/>
    </xf>
    <xf numFmtId="0" fontId="1" fillId="12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7" fillId="11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4" fillId="11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0" fontId="14" fillId="10" borderId="0" xfId="2" applyFont="1" applyFill="1" applyAlignment="1">
      <alignment vertical="center"/>
    </xf>
    <xf numFmtId="167" fontId="14" fillId="10" borderId="0" xfId="2" applyNumberFormat="1" applyFont="1" applyFill="1" applyAlignment="1">
      <alignment horizontal="left" vertical="center"/>
    </xf>
    <xf numFmtId="0" fontId="20" fillId="11" borderId="0" xfId="2" applyFont="1" applyFill="1" applyAlignment="1">
      <alignment vertical="center"/>
    </xf>
    <xf numFmtId="0" fontId="21" fillId="10" borderId="0" xfId="2" applyFont="1" applyFill="1" applyAlignment="1">
      <alignment vertical="center"/>
    </xf>
    <xf numFmtId="0" fontId="15" fillId="10" borderId="0" xfId="1" applyFill="1" applyAlignment="1">
      <alignment vertical="center"/>
    </xf>
    <xf numFmtId="0" fontId="14" fillId="10" borderId="0" xfId="2" applyFont="1" applyFill="1" applyAlignment="1">
      <alignment vertical="center"/>
    </xf>
    <xf numFmtId="0" fontId="16" fillId="10" borderId="0" xfId="2" applyFont="1" applyFill="1" applyAlignment="1">
      <alignment horizontal="center" vertical="center"/>
    </xf>
    <xf numFmtId="0" fontId="15" fillId="10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0CB343EE-8EF5-4039-B056-A39AE7D2D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3712-19CC-4E57-A353-BD088DDFAAD0}">
  <sheetPr codeName="Sheet7"/>
  <dimension ref="A1:Z99"/>
  <sheetViews>
    <sheetView showGridLines="0" topLeftCell="A11" zoomScaleNormal="100" workbookViewId="0">
      <selection activeCell="B24" sqref="B24:D24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2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2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2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2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2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2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2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2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2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2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2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2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 x14ac:dyDescent="0.25">
      <c r="A16" s="48" t="s">
        <v>187</v>
      </c>
      <c r="B16" s="48"/>
      <c r="C16" s="48"/>
      <c r="D16" s="48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 x14ac:dyDescent="0.25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 x14ac:dyDescent="0.25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 x14ac:dyDescent="0.25">
      <c r="A19" s="39" t="s">
        <v>188</v>
      </c>
      <c r="B19" s="47" t="s">
        <v>199</v>
      </c>
      <c r="C19" s="47"/>
      <c r="D19" s="47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 x14ac:dyDescent="0.25">
      <c r="A20" s="39" t="s">
        <v>189</v>
      </c>
      <c r="B20" s="47" t="s">
        <v>200</v>
      </c>
      <c r="C20" s="47"/>
      <c r="D20" s="47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 x14ac:dyDescent="0.25">
      <c r="A21" s="39" t="s">
        <v>190</v>
      </c>
      <c r="B21" s="42" t="s">
        <v>204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 x14ac:dyDescent="0.25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 x14ac:dyDescent="0.25">
      <c r="A23" s="39" t="s">
        <v>191</v>
      </c>
      <c r="B23" s="47" t="s">
        <v>201</v>
      </c>
      <c r="C23" s="47"/>
      <c r="D23" s="47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 x14ac:dyDescent="0.25">
      <c r="A24" s="39"/>
      <c r="B24" s="47" t="s">
        <v>202</v>
      </c>
      <c r="C24" s="47"/>
      <c r="D24" s="47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 x14ac:dyDescent="0.25">
      <c r="A25" s="39"/>
      <c r="B25" s="42" t="s">
        <v>203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 x14ac:dyDescent="0.25">
      <c r="A26" s="39" t="s">
        <v>192</v>
      </c>
      <c r="B26" s="47" t="s">
        <v>201</v>
      </c>
      <c r="C26" s="47"/>
      <c r="D26" s="47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 x14ac:dyDescent="0.25">
      <c r="A27" s="39"/>
      <c r="B27" s="47" t="s">
        <v>202</v>
      </c>
      <c r="C27" s="47"/>
      <c r="D27" s="47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 x14ac:dyDescent="0.25">
      <c r="A28" s="39"/>
      <c r="B28" s="42" t="s">
        <v>203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 x14ac:dyDescent="0.25">
      <c r="A29" s="39" t="s">
        <v>193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 x14ac:dyDescent="0.25">
      <c r="A30" s="39" t="s">
        <v>194</v>
      </c>
      <c r="B30" s="49" t="s">
        <v>195</v>
      </c>
      <c r="C30" s="47"/>
      <c r="D30" s="47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 x14ac:dyDescent="0.25">
      <c r="A31" s="39" t="s">
        <v>196</v>
      </c>
      <c r="B31" s="47" t="s">
        <v>197</v>
      </c>
      <c r="C31" s="47"/>
      <c r="D31" s="47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 x14ac:dyDescent="0.25">
      <c r="A32" s="45"/>
      <c r="B32" s="46" t="s">
        <v>198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2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2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2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2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2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2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2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2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2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2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92C4EBB8-4139-40A1-B170-A9BA94CD6A15}"/>
    <hyperlink ref="B32" r:id="rId2" xr:uid="{6D8677D2-13E2-4209-8603-60B26AE7F4A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tabSelected="1" topLeftCell="A13" zoomScaleNormal="100" workbookViewId="0">
      <selection activeCell="G45" sqref="G45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3:37" x14ac:dyDescent="0.25">
      <c r="C4" s="2" t="s">
        <v>62</v>
      </c>
    </row>
    <row r="5" spans="3:37" ht="15.75" thickBot="1" x14ac:dyDescent="0.3">
      <c r="C5" s="3" t="s">
        <v>63</v>
      </c>
      <c r="D5" s="4" t="s">
        <v>64</v>
      </c>
      <c r="E5" s="5" t="s">
        <v>65</v>
      </c>
      <c r="F5" s="5" t="s">
        <v>1</v>
      </c>
      <c r="G5" s="5" t="s">
        <v>2</v>
      </c>
      <c r="H5" s="5" t="s">
        <v>61</v>
      </c>
      <c r="I5" s="6" t="s">
        <v>4</v>
      </c>
      <c r="J5" s="7" t="str">
        <f>Regions!C$3</f>
        <v>IE</v>
      </c>
      <c r="K5" s="7" t="str">
        <f>Regions!D$3</f>
        <v>National</v>
      </c>
      <c r="L5" s="7" t="str">
        <f>Regions!E$3</f>
        <v>IE-CW</v>
      </c>
      <c r="M5" s="7" t="str">
        <f>Regions!F$3</f>
        <v>IE-D</v>
      </c>
      <c r="N5" s="7" t="str">
        <f>Regions!G$3</f>
        <v>IE-KE</v>
      </c>
      <c r="O5" s="7" t="str">
        <f>Regions!H$3</f>
        <v>IE-KK</v>
      </c>
      <c r="P5" s="7" t="str">
        <f>Regions!I$3</f>
        <v>IE-LS</v>
      </c>
      <c r="Q5" s="7" t="str">
        <f>Regions!J$3</f>
        <v>IE-LD</v>
      </c>
      <c r="R5" s="7" t="str">
        <f>Regions!K$3</f>
        <v>IE-LH</v>
      </c>
      <c r="S5" s="7" t="str">
        <f>Regions!L$3</f>
        <v>IE-MH</v>
      </c>
      <c r="T5" s="7" t="str">
        <f>Regions!M$3</f>
        <v>IE-OY</v>
      </c>
      <c r="U5" s="7" t="str">
        <f>Regions!N$3</f>
        <v>IE-WH</v>
      </c>
      <c r="V5" s="7" t="str">
        <f>Regions!O$3</f>
        <v>IE-WX</v>
      </c>
      <c r="W5" s="7" t="str">
        <f>Regions!P$3</f>
        <v>IE-WW</v>
      </c>
      <c r="X5" s="7" t="str">
        <f>Regions!Q$3</f>
        <v>IE-CE</v>
      </c>
      <c r="Y5" s="7" t="str">
        <f>Regions!R$3</f>
        <v>IE-CO</v>
      </c>
      <c r="Z5" s="7" t="str">
        <f>Regions!S$3</f>
        <v>IE-KY</v>
      </c>
      <c r="AA5" s="7" t="str">
        <f>Regions!T$3</f>
        <v>IE-LK</v>
      </c>
      <c r="AB5" s="7" t="str">
        <f>Regions!U$3</f>
        <v>IE-TA</v>
      </c>
      <c r="AC5" s="7" t="str">
        <f>Regions!V$3</f>
        <v>IE-WD</v>
      </c>
      <c r="AD5" s="7" t="str">
        <f>Regions!W$3</f>
        <v>IE-G</v>
      </c>
      <c r="AE5" s="7" t="str">
        <f>Regions!X$3</f>
        <v>IE-LM</v>
      </c>
      <c r="AF5" s="7" t="str">
        <f>Regions!Y$3</f>
        <v>IE-MO</v>
      </c>
      <c r="AG5" s="7" t="str">
        <f>Regions!Z$3</f>
        <v>IE-RN</v>
      </c>
      <c r="AH5" s="7" t="str">
        <f>Regions!AA$3</f>
        <v>IE-SO</v>
      </c>
      <c r="AI5" s="7" t="str">
        <f>Regions!AB$3</f>
        <v>IE-CN</v>
      </c>
      <c r="AJ5" s="7" t="str">
        <f>Regions!AC$3</f>
        <v>IE-DL</v>
      </c>
      <c r="AK5" s="7" t="str">
        <f>Regions!AD$3</f>
        <v>IE-MN</v>
      </c>
    </row>
    <row r="6" spans="3:37" x14ac:dyDescent="0.25">
      <c r="C6" t="s">
        <v>66</v>
      </c>
      <c r="D6" s="22" t="s">
        <v>67</v>
      </c>
      <c r="G6" s="9" t="s">
        <v>59</v>
      </c>
      <c r="H6">
        <v>2018</v>
      </c>
      <c r="I6" t="s">
        <v>34</v>
      </c>
      <c r="J6" s="20">
        <v>14.5565610923972</v>
      </c>
      <c r="K6" s="21"/>
      <c r="L6" s="20">
        <v>0.19075815329593299</v>
      </c>
      <c r="M6" s="20">
        <v>3.8137077787050999</v>
      </c>
      <c r="N6" s="20">
        <v>0.70334338163959498</v>
      </c>
      <c r="O6" s="20">
        <v>0.32630593319176299</v>
      </c>
      <c r="P6" s="20">
        <v>0.25725946218495199</v>
      </c>
      <c r="Q6" s="20">
        <v>0.129264106093787</v>
      </c>
      <c r="R6" s="20">
        <v>0.37066642356770202</v>
      </c>
      <c r="S6" s="20">
        <v>0.61012642539130302</v>
      </c>
      <c r="T6" s="20">
        <v>0.25256357827040099</v>
      </c>
      <c r="U6" s="20">
        <v>0.28627808516599801</v>
      </c>
      <c r="V6" s="20">
        <v>0.49824919039150301</v>
      </c>
      <c r="W6" s="20">
        <v>0.44072764898712002</v>
      </c>
      <c r="X6" s="20">
        <v>0.38789417997018399</v>
      </c>
      <c r="Y6" s="20">
        <v>1.6403528726431</v>
      </c>
      <c r="Z6" s="20">
        <v>0.50223766282260596</v>
      </c>
      <c r="AA6" s="20">
        <v>0.59887772521592197</v>
      </c>
      <c r="AB6" s="20">
        <v>0.54597893159747002</v>
      </c>
      <c r="AC6" s="20">
        <v>0.36254754715780002</v>
      </c>
      <c r="AD6" s="20">
        <v>0.81031808544859996</v>
      </c>
      <c r="AE6" s="20">
        <v>0.103998215898054</v>
      </c>
      <c r="AF6" s="20">
        <v>0.43396473286285803</v>
      </c>
      <c r="AG6" s="20">
        <v>0.22701130303233</v>
      </c>
      <c r="AH6" s="20">
        <v>0.20014421509334299</v>
      </c>
      <c r="AI6" s="20">
        <v>0.22324073939976699</v>
      </c>
      <c r="AJ6" s="20">
        <v>0.43304852577361902</v>
      </c>
      <c r="AK6" s="20">
        <v>0.20769618859639599</v>
      </c>
    </row>
    <row r="7" spans="3:37" x14ac:dyDescent="0.25">
      <c r="C7" t="s">
        <v>66</v>
      </c>
      <c r="D7" s="22" t="s">
        <v>67</v>
      </c>
      <c r="G7" s="9" t="s">
        <v>59</v>
      </c>
      <c r="H7">
        <v>2018</v>
      </c>
      <c r="I7" t="s">
        <v>36</v>
      </c>
      <c r="J7" s="20">
        <v>31.276118540281001</v>
      </c>
      <c r="K7" s="21"/>
      <c r="L7" s="20">
        <v>0.43519149385547101</v>
      </c>
      <c r="M7" s="20">
        <v>7.6211536449989303</v>
      </c>
      <c r="N7" s="20">
        <v>1.55190938276765</v>
      </c>
      <c r="O7" s="20">
        <v>0.73703191607760699</v>
      </c>
      <c r="P7" s="20">
        <v>0.55451713599955699</v>
      </c>
      <c r="Q7" s="20">
        <v>0.28568437258778701</v>
      </c>
      <c r="R7" s="20">
        <v>0.76950577172521395</v>
      </c>
      <c r="S7" s="20">
        <v>1.33594997982505</v>
      </c>
      <c r="T7" s="20">
        <v>0.56616320344762305</v>
      </c>
      <c r="U7" s="20">
        <v>0.63911185847442997</v>
      </c>
      <c r="V7" s="20">
        <v>1.1334816009734401</v>
      </c>
      <c r="W7" s="20">
        <v>0.96185938421931305</v>
      </c>
      <c r="X7" s="20">
        <v>0.87235861089184197</v>
      </c>
      <c r="Y7" s="20">
        <v>3.5254749048173299</v>
      </c>
      <c r="Z7" s="20">
        <v>1.15388698840036</v>
      </c>
      <c r="AA7" s="20">
        <v>1.29957366713114</v>
      </c>
      <c r="AB7" s="20">
        <v>1.2604324784412999</v>
      </c>
      <c r="AC7" s="20">
        <v>0.79517788054022298</v>
      </c>
      <c r="AD7" s="20">
        <v>1.7803554187858499</v>
      </c>
      <c r="AE7" s="20">
        <v>0.23333731031609201</v>
      </c>
      <c r="AF7" s="20">
        <v>0.98601597898071303</v>
      </c>
      <c r="AG7" s="20">
        <v>0.53090140271719199</v>
      </c>
      <c r="AH7" s="20">
        <v>0.43310682655274901</v>
      </c>
      <c r="AI7" s="20">
        <v>0.47060177269377002</v>
      </c>
      <c r="AJ7" s="20">
        <v>0.86668930093951202</v>
      </c>
      <c r="AK7" s="20">
        <v>0.47664625412085698</v>
      </c>
    </row>
    <row r="8" spans="3:37" x14ac:dyDescent="0.25">
      <c r="C8" t="s">
        <v>66</v>
      </c>
      <c r="D8" s="22" t="s">
        <v>67</v>
      </c>
      <c r="G8" s="9" t="s">
        <v>59</v>
      </c>
      <c r="H8">
        <v>2018</v>
      </c>
      <c r="I8" t="s">
        <v>38</v>
      </c>
      <c r="J8" s="20">
        <v>27.131577542973599</v>
      </c>
      <c r="K8" s="21"/>
      <c r="L8" s="20">
        <v>0.373897486374975</v>
      </c>
      <c r="M8" s="20">
        <v>6.66074493403499</v>
      </c>
      <c r="N8" s="20">
        <v>1.3457957919305099</v>
      </c>
      <c r="O8" s="20">
        <v>0.64805463087287196</v>
      </c>
      <c r="P8" s="20">
        <v>0.48149946813234101</v>
      </c>
      <c r="Q8" s="20">
        <v>0.247929982488685</v>
      </c>
      <c r="R8" s="20">
        <v>0.67368745787157902</v>
      </c>
      <c r="S8" s="20">
        <v>1.1456149031137799</v>
      </c>
      <c r="T8" s="20">
        <v>0.49378011021821799</v>
      </c>
      <c r="U8" s="20">
        <v>0.54722173482691405</v>
      </c>
      <c r="V8" s="20">
        <v>0.97262646758485305</v>
      </c>
      <c r="W8" s="20">
        <v>0.83286416374941896</v>
      </c>
      <c r="X8" s="20">
        <v>0.74674766413249005</v>
      </c>
      <c r="Y8" s="20">
        <v>3.0449422514531701</v>
      </c>
      <c r="Z8" s="20">
        <v>1.0126394376791299</v>
      </c>
      <c r="AA8" s="20">
        <v>1.1217784798314201</v>
      </c>
      <c r="AB8" s="20">
        <v>1.08524276473925</v>
      </c>
      <c r="AC8" s="20">
        <v>0.68342924139985906</v>
      </c>
      <c r="AD8" s="20">
        <v>1.55274051805081</v>
      </c>
      <c r="AE8" s="20">
        <v>0.20031586047476799</v>
      </c>
      <c r="AF8" s="20">
        <v>0.86102306186829503</v>
      </c>
      <c r="AG8" s="20">
        <v>0.451316097288886</v>
      </c>
      <c r="AH8" s="20">
        <v>0.37617525772313698</v>
      </c>
      <c r="AI8" s="20">
        <v>0.40231788404487301</v>
      </c>
      <c r="AJ8" s="20">
        <v>0.74109890371757103</v>
      </c>
      <c r="AK8" s="20">
        <v>0.42809298937083901</v>
      </c>
    </row>
    <row r="9" spans="3:37" x14ac:dyDescent="0.25">
      <c r="C9" t="s">
        <v>66</v>
      </c>
      <c r="D9" s="22" t="s">
        <v>67</v>
      </c>
      <c r="G9" s="9" t="s">
        <v>59</v>
      </c>
      <c r="H9">
        <v>2018</v>
      </c>
      <c r="I9" t="s">
        <v>40</v>
      </c>
      <c r="J9" s="20">
        <v>11.625551</v>
      </c>
      <c r="K9" s="21"/>
      <c r="L9" s="20">
        <v>0.17794099599204999</v>
      </c>
      <c r="M9" s="20">
        <v>2.6576907930321299</v>
      </c>
      <c r="N9" s="20">
        <v>0.48228404218784598</v>
      </c>
      <c r="O9" s="20">
        <v>0.31014966827589202</v>
      </c>
      <c r="P9" s="20">
        <v>0.22090468018989401</v>
      </c>
      <c r="Q9" s="20">
        <v>0.106603976450188</v>
      </c>
      <c r="R9" s="20">
        <v>0.27935990585939302</v>
      </c>
      <c r="S9" s="20">
        <v>0.43225128206324598</v>
      </c>
      <c r="T9" s="20">
        <v>0.20333600685129699</v>
      </c>
      <c r="U9" s="20">
        <v>0.23152778091853199</v>
      </c>
      <c r="V9" s="20">
        <v>0.46795618987426502</v>
      </c>
      <c r="W9" s="20">
        <v>0.30871042636808299</v>
      </c>
      <c r="X9" s="20">
        <v>0.30378726686741397</v>
      </c>
      <c r="Y9" s="20">
        <v>1.6254277052660899</v>
      </c>
      <c r="Z9" s="20">
        <v>0.44225677339931202</v>
      </c>
      <c r="AA9" s="20">
        <v>0.49831113834882401</v>
      </c>
      <c r="AB9" s="20">
        <v>0.40793968700183098</v>
      </c>
      <c r="AC9" s="20">
        <v>0.3789208277735</v>
      </c>
      <c r="AD9" s="20">
        <v>0.60506096800451603</v>
      </c>
      <c r="AE9" s="20">
        <v>8.0693470189707697E-2</v>
      </c>
      <c r="AF9" s="20">
        <v>0.34078379979033402</v>
      </c>
      <c r="AG9" s="20">
        <v>0.15133440977952001</v>
      </c>
      <c r="AH9" s="20">
        <v>0.16503078794415499</v>
      </c>
      <c r="AI9" s="20">
        <v>0.19182704360164701</v>
      </c>
      <c r="AJ9" s="20">
        <v>0.40087863270627699</v>
      </c>
      <c r="AK9" s="20">
        <v>0.154582741264056</v>
      </c>
    </row>
    <row r="10" spans="3:37" x14ac:dyDescent="0.25">
      <c r="C10" t="s">
        <v>66</v>
      </c>
      <c r="D10" s="22" t="s">
        <v>67</v>
      </c>
      <c r="G10" s="9" t="s">
        <v>59</v>
      </c>
      <c r="H10">
        <v>2018</v>
      </c>
      <c r="I10" t="s">
        <v>42</v>
      </c>
      <c r="J10" s="20">
        <v>7.7245727925227703</v>
      </c>
      <c r="K10" s="21"/>
      <c r="L10" s="20">
        <v>9.2353600579585193E-2</v>
      </c>
      <c r="M10" s="20">
        <v>2.18565051154552</v>
      </c>
      <c r="N10" s="20">
        <v>0.36094016622216002</v>
      </c>
      <c r="O10" s="20">
        <v>0.160971553655473</v>
      </c>
      <c r="P10" s="20">
        <v>0.13739325701343899</v>
      </c>
      <c r="Q10" s="20">
        <v>6.6303111018221506E-2</v>
      </c>
      <c r="R10" s="20">
        <v>0.20907225210952099</v>
      </c>
      <c r="S10" s="20">
        <v>0.31639527280693802</v>
      </c>
      <c r="T10" s="20">
        <v>0.126466294083908</v>
      </c>
      <c r="U10" s="20">
        <v>0.14400037102947</v>
      </c>
      <c r="V10" s="20">
        <v>0.24287511041201201</v>
      </c>
      <c r="W10" s="20">
        <v>0.23103810796296301</v>
      </c>
      <c r="X10" s="20">
        <v>0.19274182814699201</v>
      </c>
      <c r="Y10" s="20">
        <v>0.880626263602864</v>
      </c>
      <c r="Z10" s="20">
        <v>0.239606430141375</v>
      </c>
      <c r="AA10" s="20">
        <v>0.31616005760135901</v>
      </c>
      <c r="AB10" s="20">
        <v>0.25882270135028701</v>
      </c>
      <c r="AC10" s="20">
        <v>0.18845766705778599</v>
      </c>
      <c r="AD10" s="20">
        <v>0.418614934630201</v>
      </c>
      <c r="AE10" s="20">
        <v>5.1980938259190403E-2</v>
      </c>
      <c r="AF10" s="20">
        <v>0.21170504023817699</v>
      </c>
      <c r="AG10" s="20">
        <v>0.104701587785582</v>
      </c>
      <c r="AH10" s="20">
        <v>0.106309162052679</v>
      </c>
      <c r="AI10" s="20">
        <v>0.12357071379453501</v>
      </c>
      <c r="AJ10" s="20">
        <v>0.25823709659708599</v>
      </c>
      <c r="AK10" s="20">
        <v>9.95787628254481E-2</v>
      </c>
    </row>
    <row r="11" spans="3:37" x14ac:dyDescent="0.25">
      <c r="C11" t="s">
        <v>66</v>
      </c>
      <c r="D11" s="22" t="s">
        <v>67</v>
      </c>
      <c r="G11" s="9" t="s">
        <v>59</v>
      </c>
      <c r="H11">
        <v>2018</v>
      </c>
      <c r="I11" t="s">
        <v>44</v>
      </c>
      <c r="J11" s="20">
        <v>3.5132998087277101</v>
      </c>
      <c r="K11" s="21"/>
      <c r="L11" s="20">
        <v>4.2004379525771102E-2</v>
      </c>
      <c r="M11" s="20">
        <v>0.99408028513777102</v>
      </c>
      <c r="N11" s="20">
        <v>0.16416325549782501</v>
      </c>
      <c r="O11" s="20">
        <v>7.3213282321037701E-2</v>
      </c>
      <c r="P11" s="20">
        <v>6.2489372105217399E-2</v>
      </c>
      <c r="Q11" s="20">
        <v>3.0156063450376601E-2</v>
      </c>
      <c r="R11" s="20">
        <v>9.5090501840783506E-2</v>
      </c>
      <c r="S11" s="20">
        <v>0.143903291650118</v>
      </c>
      <c r="T11" s="20">
        <v>5.75195572298293E-2</v>
      </c>
      <c r="U11" s="20">
        <v>6.5494427922832596E-2</v>
      </c>
      <c r="V11" s="20">
        <v>0.110464759912835</v>
      </c>
      <c r="W11" s="20">
        <v>0.105081039730871</v>
      </c>
      <c r="X11" s="20">
        <v>8.7663078095158206E-2</v>
      </c>
      <c r="Y11" s="20">
        <v>0.40052753292342302</v>
      </c>
      <c r="Z11" s="20">
        <v>0.108978094685117</v>
      </c>
      <c r="AA11" s="20">
        <v>0.14379631077765201</v>
      </c>
      <c r="AB11" s="20">
        <v>0.117718063066032</v>
      </c>
      <c r="AC11" s="20">
        <v>8.5714550618035304E-2</v>
      </c>
      <c r="AD11" s="20">
        <v>0.190394965426499</v>
      </c>
      <c r="AE11" s="20">
        <v>2.36420350158753E-2</v>
      </c>
      <c r="AF11" s="20">
        <v>9.6287949813282703E-2</v>
      </c>
      <c r="AG11" s="20">
        <v>4.7620506430678201E-2</v>
      </c>
      <c r="AH11" s="20">
        <v>4.8351665359049598E-2</v>
      </c>
      <c r="AI11" s="20">
        <v>5.6202585799816303E-2</v>
      </c>
      <c r="AJ11" s="20">
        <v>0.117451717583548</v>
      </c>
      <c r="AK11" s="20">
        <v>4.5290536808279797E-2</v>
      </c>
    </row>
    <row r="12" spans="3:37" x14ac:dyDescent="0.25">
      <c r="C12" t="s">
        <v>66</v>
      </c>
      <c r="D12" s="22" t="s">
        <v>67</v>
      </c>
      <c r="G12" s="9" t="s">
        <v>59</v>
      </c>
      <c r="H12">
        <v>2018</v>
      </c>
      <c r="I12" t="s">
        <v>46</v>
      </c>
      <c r="J12" s="20">
        <v>21.784659175997099</v>
      </c>
      <c r="K12" s="21"/>
      <c r="L12" s="20">
        <v>0.26045346019004401</v>
      </c>
      <c r="M12" s="20">
        <v>6.1639203553045503</v>
      </c>
      <c r="N12" s="20">
        <v>1.0179149987024101</v>
      </c>
      <c r="O12" s="20">
        <v>0.45396820349853301</v>
      </c>
      <c r="P12" s="20">
        <v>0.387473243829765</v>
      </c>
      <c r="Q12" s="20">
        <v>0.18698647998221901</v>
      </c>
      <c r="R12" s="20">
        <v>0.58962066611279595</v>
      </c>
      <c r="S12" s="20">
        <v>0.89229053413382597</v>
      </c>
      <c r="T12" s="20">
        <v>0.35665727903246103</v>
      </c>
      <c r="U12" s="20">
        <v>0.40610647195022498</v>
      </c>
      <c r="V12" s="20">
        <v>0.68495069497951599</v>
      </c>
      <c r="W12" s="20">
        <v>0.65156825805464502</v>
      </c>
      <c r="X12" s="20">
        <v>0.54356598713202597</v>
      </c>
      <c r="Y12" s="20">
        <v>2.4835215524915499</v>
      </c>
      <c r="Z12" s="20">
        <v>0.67573243947675998</v>
      </c>
      <c r="AA12" s="20">
        <v>0.89162718572295796</v>
      </c>
      <c r="AB12" s="20">
        <v>0.72992571723638999</v>
      </c>
      <c r="AC12" s="20">
        <v>0.53148389642096905</v>
      </c>
      <c r="AD12" s="20">
        <v>1.1805680290473299</v>
      </c>
      <c r="AE12" s="20">
        <v>0.146595423985277</v>
      </c>
      <c r="AF12" s="20">
        <v>0.59704559349789399</v>
      </c>
      <c r="AG12" s="20">
        <v>0.29527696435231898</v>
      </c>
      <c r="AH12" s="20">
        <v>0.29981060762935702</v>
      </c>
      <c r="AI12" s="20">
        <v>0.34849123135384003</v>
      </c>
      <c r="AJ12" s="20">
        <v>0.72827420843415902</v>
      </c>
      <c r="AK12" s="20">
        <v>0.28082969344526898</v>
      </c>
    </row>
    <row r="13" spans="3:37" x14ac:dyDescent="0.25">
      <c r="C13" t="s">
        <v>66</v>
      </c>
      <c r="D13" s="22" t="s">
        <v>67</v>
      </c>
      <c r="G13" s="9" t="s">
        <v>59</v>
      </c>
      <c r="H13">
        <v>2018</v>
      </c>
      <c r="I13" t="s">
        <v>48</v>
      </c>
      <c r="J13" s="20">
        <v>0.23349320028657899</v>
      </c>
      <c r="K13" s="21"/>
      <c r="L13" s="20">
        <v>0</v>
      </c>
      <c r="M13" s="20">
        <v>0.13599128494106499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4.7489540821759602E-2</v>
      </c>
      <c r="Y13" s="20">
        <v>4.7056267691773199E-4</v>
      </c>
      <c r="Z13" s="20">
        <v>4.7235778638893701E-2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9.4112535383546506E-5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</row>
    <row r="14" spans="3:37" x14ac:dyDescent="0.25">
      <c r="C14" t="s">
        <v>66</v>
      </c>
      <c r="D14" s="22" t="s">
        <v>67</v>
      </c>
      <c r="G14" s="9" t="s">
        <v>59</v>
      </c>
      <c r="H14">
        <v>2018</v>
      </c>
      <c r="I14" s="10" t="s">
        <v>50</v>
      </c>
      <c r="J14" s="20">
        <v>45.935836654432002</v>
      </c>
      <c r="K14" s="21"/>
      <c r="L14" s="20">
        <v>0</v>
      </c>
      <c r="M14" s="20">
        <v>40.411547456014503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2.3928132767411898</v>
      </c>
      <c r="Y14" s="20">
        <v>2.2124403851853902</v>
      </c>
      <c r="Z14" s="20">
        <v>0.24110252653151401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0.68832808501139198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3:37" x14ac:dyDescent="0.25">
      <c r="C15" t="s">
        <v>66</v>
      </c>
      <c r="D15" s="23" t="s">
        <v>67</v>
      </c>
      <c r="G15" s="9" t="s">
        <v>59</v>
      </c>
      <c r="H15">
        <v>2018</v>
      </c>
      <c r="I15" t="s">
        <v>68</v>
      </c>
      <c r="J15" s="20">
        <v>1.1544546193487999</v>
      </c>
      <c r="K15" s="20">
        <v>1.1544546193487999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3:37" x14ac:dyDescent="0.25">
      <c r="C16" t="s">
        <v>66</v>
      </c>
      <c r="D16" s="23" t="s">
        <v>67</v>
      </c>
      <c r="G16" s="9" t="s">
        <v>59</v>
      </c>
      <c r="H16">
        <v>2018</v>
      </c>
      <c r="I16" t="s">
        <v>69</v>
      </c>
      <c r="J16" s="20">
        <v>2.0006897535500099</v>
      </c>
      <c r="K16" s="20">
        <v>2.0006897535500099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x14ac:dyDescent="0.25">
      <c r="C17" t="s">
        <v>66</v>
      </c>
      <c r="D17" s="23" t="s">
        <v>67</v>
      </c>
      <c r="G17" s="9" t="s">
        <v>59</v>
      </c>
      <c r="H17">
        <v>2018</v>
      </c>
      <c r="I17" t="s">
        <v>70</v>
      </c>
      <c r="J17" s="20">
        <v>0.78876799986757495</v>
      </c>
      <c r="K17" s="20">
        <v>0.78876799986757495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x14ac:dyDescent="0.25">
      <c r="C18" t="s">
        <v>66</v>
      </c>
      <c r="D18" s="23" t="s">
        <v>67</v>
      </c>
      <c r="G18" s="9" t="s">
        <v>59</v>
      </c>
      <c r="H18">
        <v>2018</v>
      </c>
      <c r="I18" t="s">
        <v>71</v>
      </c>
      <c r="J18" s="20">
        <v>1.05169316530962</v>
      </c>
      <c r="K18" s="20">
        <v>1.05169316530962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3:37" x14ac:dyDescent="0.25">
      <c r="C19" t="s">
        <v>66</v>
      </c>
      <c r="D19" s="23" t="s">
        <v>67</v>
      </c>
      <c r="G19" s="9" t="s">
        <v>59</v>
      </c>
      <c r="H19">
        <v>2018</v>
      </c>
      <c r="I19" t="s">
        <v>72</v>
      </c>
      <c r="J19" s="20">
        <v>0.84878652127122001</v>
      </c>
      <c r="K19" s="20">
        <v>0.84878652127122001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3:37" x14ac:dyDescent="0.25">
      <c r="C20" t="s">
        <v>66</v>
      </c>
      <c r="D20" s="23" t="s">
        <v>67</v>
      </c>
      <c r="G20" s="9" t="s">
        <v>59</v>
      </c>
      <c r="H20">
        <v>2018</v>
      </c>
      <c r="I20" t="s">
        <v>73</v>
      </c>
      <c r="J20" s="20">
        <v>9.2169270601308995</v>
      </c>
      <c r="K20" s="20">
        <v>9.2169270601308995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3:37" x14ac:dyDescent="0.25">
      <c r="C21" t="s">
        <v>66</v>
      </c>
      <c r="D21" s="23" t="s">
        <v>67</v>
      </c>
      <c r="G21" s="9" t="s">
        <v>59</v>
      </c>
      <c r="H21">
        <v>2018</v>
      </c>
      <c r="I21" t="s">
        <v>74</v>
      </c>
      <c r="J21" s="20">
        <v>0</v>
      </c>
      <c r="K21" s="20">
        <v>0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3:37" x14ac:dyDescent="0.25">
      <c r="C22" t="s">
        <v>66</v>
      </c>
      <c r="D22" s="22" t="s">
        <v>67</v>
      </c>
      <c r="G22" s="9" t="s">
        <v>59</v>
      </c>
      <c r="H22">
        <v>2018</v>
      </c>
      <c r="I22" t="s">
        <v>52</v>
      </c>
      <c r="J22" s="20">
        <v>211.819885</v>
      </c>
      <c r="K22" s="20">
        <v>211.819885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3:37" x14ac:dyDescent="0.25">
      <c r="C23" t="s">
        <v>66</v>
      </c>
      <c r="D23" s="22" t="s">
        <v>67</v>
      </c>
      <c r="G23" s="9" t="s">
        <v>59</v>
      </c>
      <c r="H23">
        <v>2018</v>
      </c>
      <c r="I23" t="s">
        <v>54</v>
      </c>
      <c r="J23" s="20">
        <v>788.06472099999996</v>
      </c>
      <c r="K23" s="20">
        <v>788.06472099999996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3:37" x14ac:dyDescent="0.25">
      <c r="C24" t="s">
        <v>66</v>
      </c>
      <c r="D24" s="22" t="s">
        <v>67</v>
      </c>
      <c r="G24" s="9" t="s">
        <v>59</v>
      </c>
      <c r="H24">
        <v>2018</v>
      </c>
      <c r="I24" t="s">
        <v>56</v>
      </c>
      <c r="J24" s="20">
        <v>735.40672900000004</v>
      </c>
      <c r="K24" s="20">
        <v>735.40672900000004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3:37" x14ac:dyDescent="0.25">
      <c r="C25" t="s">
        <v>66</v>
      </c>
      <c r="D25" s="22" t="s">
        <v>67</v>
      </c>
      <c r="G25" s="9" t="s">
        <v>59</v>
      </c>
      <c r="H25">
        <v>2018</v>
      </c>
      <c r="I25" t="s">
        <v>6</v>
      </c>
      <c r="J25" s="20">
        <v>2.0712927345907701</v>
      </c>
      <c r="K25" s="20">
        <v>2.0712927345907701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3:37" x14ac:dyDescent="0.25">
      <c r="C26" t="s">
        <v>66</v>
      </c>
      <c r="D26" s="22" t="s">
        <v>67</v>
      </c>
      <c r="G26" s="9" t="s">
        <v>59</v>
      </c>
      <c r="H26">
        <v>2018</v>
      </c>
      <c r="I26" t="s">
        <v>8</v>
      </c>
      <c r="J26" s="20">
        <v>22.2490403410117</v>
      </c>
      <c r="K26" s="20">
        <v>22.2490403410117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3:37" x14ac:dyDescent="0.25">
      <c r="C27" t="s">
        <v>66</v>
      </c>
      <c r="D27" s="22" t="s">
        <v>67</v>
      </c>
      <c r="G27" s="9" t="s">
        <v>59</v>
      </c>
      <c r="H27">
        <v>2018</v>
      </c>
      <c r="I27" t="s">
        <v>10</v>
      </c>
      <c r="J27" s="20">
        <v>1.2014578872914701</v>
      </c>
      <c r="K27" s="20">
        <v>1.2014578872914701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3:37" x14ac:dyDescent="0.25">
      <c r="C28" t="s">
        <v>66</v>
      </c>
      <c r="D28" s="22" t="s">
        <v>67</v>
      </c>
      <c r="G28" s="9" t="s">
        <v>59</v>
      </c>
      <c r="H28">
        <v>2018</v>
      </c>
      <c r="I28" t="s">
        <v>12</v>
      </c>
      <c r="J28" s="20">
        <v>6.6890404714869804</v>
      </c>
      <c r="K28" s="20">
        <v>6.6890404714869804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3:37" x14ac:dyDescent="0.25">
      <c r="C29" t="s">
        <v>66</v>
      </c>
      <c r="D29" s="22" t="s">
        <v>67</v>
      </c>
      <c r="G29" s="9" t="s">
        <v>59</v>
      </c>
      <c r="H29">
        <v>2018</v>
      </c>
      <c r="I29" t="s">
        <v>14</v>
      </c>
      <c r="J29" s="20">
        <v>0.67287296253748397</v>
      </c>
      <c r="K29" s="20">
        <v>0.67287296253748397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3:37" x14ac:dyDescent="0.25">
      <c r="C30" t="s">
        <v>66</v>
      </c>
      <c r="D30" s="22" t="s">
        <v>67</v>
      </c>
      <c r="G30" s="9" t="s">
        <v>59</v>
      </c>
      <c r="H30">
        <v>2018</v>
      </c>
      <c r="I30" t="s">
        <v>16</v>
      </c>
      <c r="J30" s="20">
        <v>10.5976971594968</v>
      </c>
      <c r="K30" s="20">
        <v>10.5976971594968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3:37" x14ac:dyDescent="0.25">
      <c r="C31" t="s">
        <v>66</v>
      </c>
      <c r="D31" s="22" t="s">
        <v>67</v>
      </c>
      <c r="G31" s="9" t="s">
        <v>59</v>
      </c>
      <c r="H31">
        <v>2018</v>
      </c>
      <c r="I31" t="s">
        <v>18</v>
      </c>
      <c r="J31" s="20">
        <v>1.14056826967015</v>
      </c>
      <c r="K31" s="20">
        <v>1.14056826967015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3:37" x14ac:dyDescent="0.25">
      <c r="C32" t="s">
        <v>66</v>
      </c>
      <c r="D32" s="22" t="s">
        <v>67</v>
      </c>
      <c r="G32" s="9" t="s">
        <v>59</v>
      </c>
      <c r="H32">
        <v>2018</v>
      </c>
      <c r="I32" t="s">
        <v>20</v>
      </c>
      <c r="J32" s="20">
        <v>17.770098364755199</v>
      </c>
      <c r="K32" s="20">
        <v>17.770098364755199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3:37" x14ac:dyDescent="0.25">
      <c r="C33" t="s">
        <v>66</v>
      </c>
      <c r="D33" s="22" t="s">
        <v>67</v>
      </c>
      <c r="G33" s="9" t="s">
        <v>59</v>
      </c>
      <c r="H33">
        <v>2018</v>
      </c>
      <c r="I33" t="s">
        <v>22</v>
      </c>
      <c r="J33" s="20">
        <v>19.5397050142764</v>
      </c>
      <c r="K33" s="20">
        <v>19.5397050142764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3:37" x14ac:dyDescent="0.25">
      <c r="C34" t="s">
        <v>66</v>
      </c>
      <c r="D34" s="22" t="s">
        <v>67</v>
      </c>
      <c r="G34" s="9" t="s">
        <v>59</v>
      </c>
      <c r="H34">
        <v>2018</v>
      </c>
      <c r="I34" t="s">
        <v>24</v>
      </c>
      <c r="J34" s="20">
        <v>1.28965569884044</v>
      </c>
      <c r="K34" s="20">
        <v>1.28965569884044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3:37" x14ac:dyDescent="0.25">
      <c r="C35" t="s">
        <v>66</v>
      </c>
      <c r="D35" s="22" t="s">
        <v>67</v>
      </c>
      <c r="G35" s="9" t="s">
        <v>59</v>
      </c>
      <c r="H35">
        <v>2018</v>
      </c>
      <c r="I35" t="s">
        <v>26</v>
      </c>
      <c r="J35" s="20">
        <v>4.2689583715443504</v>
      </c>
      <c r="K35" s="20">
        <v>4.2689583715443504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3:37" x14ac:dyDescent="0.25">
      <c r="C36" t="s">
        <v>66</v>
      </c>
      <c r="D36" s="22" t="s">
        <v>67</v>
      </c>
      <c r="G36" s="9" t="s">
        <v>59</v>
      </c>
      <c r="H36">
        <v>2018</v>
      </c>
      <c r="I36" t="s">
        <v>28</v>
      </c>
      <c r="J36" s="20">
        <v>0.16518244671693</v>
      </c>
      <c r="K36" s="20">
        <v>0.16518244671693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3:37" x14ac:dyDescent="0.25">
      <c r="C37" t="s">
        <v>66</v>
      </c>
      <c r="D37" s="22" t="s">
        <v>67</v>
      </c>
      <c r="G37" s="9" t="s">
        <v>59</v>
      </c>
      <c r="H37">
        <v>2018</v>
      </c>
      <c r="I37" t="s">
        <v>30</v>
      </c>
      <c r="J37" s="20">
        <v>4.2546573385120396</v>
      </c>
      <c r="K37" s="20">
        <v>4.2546573385120396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3:37" x14ac:dyDescent="0.25">
      <c r="C38" t="s">
        <v>66</v>
      </c>
      <c r="D38" s="22" t="s">
        <v>67</v>
      </c>
      <c r="G38" s="9" t="s">
        <v>59</v>
      </c>
      <c r="H38">
        <v>2018</v>
      </c>
      <c r="I38" s="11" t="s">
        <v>32</v>
      </c>
      <c r="J38" s="20">
        <v>4.0239683065477196</v>
      </c>
      <c r="K38" s="20">
        <v>4.0239683065477196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3:37" x14ac:dyDescent="0.25">
      <c r="C39" t="s">
        <v>66</v>
      </c>
      <c r="D39" s="8" t="s">
        <v>67</v>
      </c>
      <c r="G39" s="9" t="s">
        <v>59</v>
      </c>
      <c r="H39">
        <v>2018</v>
      </c>
      <c r="I39" t="s">
        <v>160</v>
      </c>
      <c r="J39" s="21">
        <v>28.901664567933999</v>
      </c>
      <c r="K39" s="21">
        <v>28.901664567933999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3:37" x14ac:dyDescent="0.25">
      <c r="C40" t="s">
        <v>66</v>
      </c>
      <c r="D40" s="8" t="s">
        <v>67</v>
      </c>
      <c r="G40" s="9" t="s">
        <v>59</v>
      </c>
      <c r="H40">
        <v>2018</v>
      </c>
      <c r="I40" t="s">
        <v>162</v>
      </c>
      <c r="J40" s="21">
        <v>58.151541961987597</v>
      </c>
      <c r="K40" s="21">
        <v>58.151541961987597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3:37" x14ac:dyDescent="0.25">
      <c r="C41" t="s">
        <v>66</v>
      </c>
      <c r="D41" s="8" t="s">
        <v>67</v>
      </c>
      <c r="G41" s="9" t="s">
        <v>59</v>
      </c>
      <c r="H41">
        <v>2018</v>
      </c>
      <c r="I41" t="s">
        <v>164</v>
      </c>
      <c r="J41" s="21">
        <v>5.6291760000000002</v>
      </c>
      <c r="K41" s="21">
        <v>5.6291760000000002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3:37" x14ac:dyDescent="0.25">
      <c r="C42" t="s">
        <v>66</v>
      </c>
      <c r="D42" s="8" t="s">
        <v>67</v>
      </c>
      <c r="G42" s="9" t="s">
        <v>59</v>
      </c>
      <c r="H42">
        <v>2018</v>
      </c>
      <c r="I42" t="s">
        <v>166</v>
      </c>
      <c r="J42" s="21">
        <v>0.48</v>
      </c>
      <c r="K42" s="21">
        <v>0.48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39"/>
  <sheetViews>
    <sheetView workbookViewId="0">
      <selection activeCell="A25" sqref="A25"/>
    </sheetView>
  </sheetViews>
  <sheetFormatPr defaultColWidth="9.140625" defaultRowHeight="15" x14ac:dyDescent="0.25"/>
  <cols>
    <col min="4" max="4" width="11.140625" bestFit="1" customWidth="1"/>
  </cols>
  <sheetData>
    <row r="2" spans="2:32" x14ac:dyDescent="0.25">
      <c r="B2" t="s">
        <v>75</v>
      </c>
    </row>
    <row r="3" spans="2:32" ht="15.75" thickBot="1" x14ac:dyDescent="0.3">
      <c r="B3" s="12" t="s">
        <v>65</v>
      </c>
      <c r="C3" s="12" t="s">
        <v>1</v>
      </c>
      <c r="D3" s="12" t="s">
        <v>2</v>
      </c>
      <c r="E3" s="12" t="s">
        <v>4</v>
      </c>
      <c r="F3" s="12" t="s">
        <v>61</v>
      </c>
      <c r="G3" s="7" t="str">
        <f>Regions!E$3</f>
        <v>IE-CW</v>
      </c>
      <c r="H3" s="7" t="str">
        <f>Regions!F$3</f>
        <v>IE-D</v>
      </c>
      <c r="I3" s="7" t="str">
        <f>Regions!G$3</f>
        <v>IE-KE</v>
      </c>
      <c r="J3" s="7" t="str">
        <f>Regions!H$3</f>
        <v>IE-KK</v>
      </c>
      <c r="K3" s="7" t="str">
        <f>Regions!I$3</f>
        <v>IE-LS</v>
      </c>
      <c r="L3" s="7" t="str">
        <f>Regions!J$3</f>
        <v>IE-LD</v>
      </c>
      <c r="M3" s="7" t="str">
        <f>Regions!K$3</f>
        <v>IE-LH</v>
      </c>
      <c r="N3" s="7" t="str">
        <f>Regions!L$3</f>
        <v>IE-MH</v>
      </c>
      <c r="O3" s="7" t="str">
        <f>Regions!M$3</f>
        <v>IE-OY</v>
      </c>
      <c r="P3" s="7" t="str">
        <f>Regions!N$3</f>
        <v>IE-WH</v>
      </c>
      <c r="Q3" s="7" t="str">
        <f>Regions!O$3</f>
        <v>IE-WX</v>
      </c>
      <c r="R3" s="7" t="str">
        <f>Regions!P$3</f>
        <v>IE-WW</v>
      </c>
      <c r="S3" s="7" t="str">
        <f>Regions!Q$3</f>
        <v>IE-CE</v>
      </c>
      <c r="T3" s="7" t="str">
        <f>Regions!R$3</f>
        <v>IE-CO</v>
      </c>
      <c r="U3" s="7" t="str">
        <f>Regions!S$3</f>
        <v>IE-KY</v>
      </c>
      <c r="V3" s="7" t="str">
        <f>Regions!T$3</f>
        <v>IE-LK</v>
      </c>
      <c r="W3" s="7" t="str">
        <f>Regions!U$3</f>
        <v>IE-TA</v>
      </c>
      <c r="X3" s="7" t="str">
        <f>Regions!V$3</f>
        <v>IE-WD</v>
      </c>
      <c r="Y3" s="7" t="str">
        <f>Regions!W$3</f>
        <v>IE-G</v>
      </c>
      <c r="Z3" s="7" t="str">
        <f>Regions!X$3</f>
        <v>IE-LM</v>
      </c>
      <c r="AA3" s="7" t="str">
        <f>Regions!Y$3</f>
        <v>IE-MO</v>
      </c>
      <c r="AB3" s="7" t="str">
        <f>Regions!Z$3</f>
        <v>IE-RN</v>
      </c>
      <c r="AC3" s="7" t="str">
        <f>Regions!AA$3</f>
        <v>IE-SO</v>
      </c>
      <c r="AD3" s="7" t="str">
        <f>Regions!AB$3</f>
        <v>IE-CN</v>
      </c>
      <c r="AE3" s="7" t="str">
        <f>Regions!AC$3</f>
        <v>IE-DL</v>
      </c>
      <c r="AF3" s="7" t="str">
        <f>Regions!AD$3</f>
        <v>IE-MN</v>
      </c>
    </row>
    <row r="4" spans="2:32" x14ac:dyDescent="0.25">
      <c r="D4" t="s">
        <v>59</v>
      </c>
      <c r="E4" t="str">
        <f>DEMANDS!$F$17</f>
        <v>TRAPS</v>
      </c>
      <c r="F4">
        <v>2019</v>
      </c>
      <c r="G4" s="13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3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3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3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3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3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3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3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3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3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3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3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3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3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3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3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3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3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3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3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3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3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3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3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3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3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x14ac:dyDescent="0.25">
      <c r="D5" t="s">
        <v>59</v>
      </c>
      <c r="E5" t="str">
        <f>DEMANDS!$F$17</f>
        <v>TRAPS</v>
      </c>
      <c r="F5">
        <v>2020</v>
      </c>
      <c r="G5" s="13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3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3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3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3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3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3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3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3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3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3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3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3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3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3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3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3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3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3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3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3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3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3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3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3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3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x14ac:dyDescent="0.25">
      <c r="D6" t="s">
        <v>59</v>
      </c>
      <c r="E6" t="str">
        <f>DEMANDS!$F$17</f>
        <v>TRAPS</v>
      </c>
      <c r="F6">
        <v>2030</v>
      </c>
      <c r="G6" s="13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3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3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3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3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3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3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3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3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3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3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3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3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3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3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3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3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3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3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3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3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3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3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3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3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3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5">
      <c r="D7" t="s">
        <v>59</v>
      </c>
      <c r="E7" t="str">
        <f>DEMANDS!$F$17</f>
        <v>TRAPS</v>
      </c>
      <c r="F7">
        <v>2050</v>
      </c>
      <c r="G7" s="13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3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3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3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3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3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3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3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3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3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3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3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3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3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3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3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3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3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3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3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3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3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3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3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3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3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5">
      <c r="D8" t="s">
        <v>59</v>
      </c>
      <c r="E8" t="str">
        <f>DEMANDS!$F$18</f>
        <v>TRAPM</v>
      </c>
      <c r="F8">
        <v>2019</v>
      </c>
      <c r="G8" s="13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3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3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3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3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3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3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3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3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3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3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3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3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3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3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3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3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3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3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3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3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3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3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3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3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3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t="s">
        <v>59</v>
      </c>
      <c r="E9" t="str">
        <f>DEMANDS!$F$18</f>
        <v>TRAPM</v>
      </c>
      <c r="F9">
        <v>2020</v>
      </c>
      <c r="G9" s="13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3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3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3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3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3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3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3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3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3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3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3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3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3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3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3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3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3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3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3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3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3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3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3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3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3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t="s">
        <v>59</v>
      </c>
      <c r="E10" t="str">
        <f>DEMANDS!$F$18</f>
        <v>TRAPM</v>
      </c>
      <c r="F10">
        <v>2030</v>
      </c>
      <c r="G10" s="13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3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3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3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3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3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3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3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3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3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3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3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3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3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3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3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3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3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3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3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3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3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3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3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3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3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5">
      <c r="D11" t="s">
        <v>59</v>
      </c>
      <c r="E11" t="str">
        <f>DEMANDS!$F$18</f>
        <v>TRAPM</v>
      </c>
      <c r="F11">
        <v>2050</v>
      </c>
      <c r="G11" s="13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3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3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3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3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3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3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3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3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3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3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3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3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3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3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3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3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3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3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3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3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3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3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3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3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3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5">
      <c r="D12" t="s">
        <v>59</v>
      </c>
      <c r="E12" t="str">
        <f>DEMANDS!$F$19</f>
        <v>TRAPL</v>
      </c>
      <c r="F12">
        <v>2019</v>
      </c>
      <c r="G12" s="13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3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3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3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3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3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3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3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3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3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3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3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3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3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3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3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3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3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3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3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3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3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3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3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3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3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t="s">
        <v>59</v>
      </c>
      <c r="E13" t="str">
        <f>DEMANDS!$F$19</f>
        <v>TRAPL</v>
      </c>
      <c r="F13">
        <v>2020</v>
      </c>
      <c r="G13" s="13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3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3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3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3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3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3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3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3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3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3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3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3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3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3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3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3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3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3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3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3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3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3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3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3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3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t="s">
        <v>59</v>
      </c>
      <c r="E14" t="str">
        <f>DEMANDS!$F$19</f>
        <v>TRAPL</v>
      </c>
      <c r="F14">
        <v>2030</v>
      </c>
      <c r="G14" s="13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3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3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3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3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3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3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3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3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3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3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3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3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3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3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3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3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3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3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3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3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3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3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3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3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3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5">
      <c r="D15" t="s">
        <v>59</v>
      </c>
      <c r="E15" t="str">
        <f>DEMANDS!$F$19</f>
        <v>TRAPL</v>
      </c>
      <c r="F15">
        <v>2050</v>
      </c>
      <c r="G15" s="13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3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3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3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3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3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3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3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3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3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3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3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3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3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3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3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3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3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3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3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3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3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3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3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3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3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5">
      <c r="D16" t="s">
        <v>59</v>
      </c>
      <c r="E16" t="str">
        <f>DEMANDS!$F$20</f>
        <v>TRAF</v>
      </c>
      <c r="F16">
        <v>2019</v>
      </c>
      <c r="G16" s="13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3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3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3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3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3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3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3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3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3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3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3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3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3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3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3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3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3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3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3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3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3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3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3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3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3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t="s">
        <v>59</v>
      </c>
      <c r="E17" t="str">
        <f>DEMANDS!$F$20</f>
        <v>TRAF</v>
      </c>
      <c r="F17">
        <v>2020</v>
      </c>
      <c r="G17" s="13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3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3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3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3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3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3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3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3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3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3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3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3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3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3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3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3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3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3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3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3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3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3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3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3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3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t="s">
        <v>59</v>
      </c>
      <c r="E18" t="str">
        <f>DEMANDS!$F$20</f>
        <v>TRAF</v>
      </c>
      <c r="F18">
        <v>2030</v>
      </c>
      <c r="G18" s="13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3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3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3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3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3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3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3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3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3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3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3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3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3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3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3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3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3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3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3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3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3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3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3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3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3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5">
      <c r="D19" t="s">
        <v>59</v>
      </c>
      <c r="E19" t="str">
        <f>DEMANDS!$F$20</f>
        <v>TRAF</v>
      </c>
      <c r="F19">
        <v>2050</v>
      </c>
      <c r="G19" s="13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3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3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3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3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3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3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3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3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3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3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3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3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3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3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3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3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3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3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3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3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3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3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3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3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3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5">
      <c r="D20" t="s">
        <v>59</v>
      </c>
      <c r="E20" t="str">
        <f t="array" ref="E20:E23">DEMANDS!$F$21</f>
        <v>TTURS</v>
      </c>
      <c r="F20">
        <v>2019</v>
      </c>
      <c r="G20" s="13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3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3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3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3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3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3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3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3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3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3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3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3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3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3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3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3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3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3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3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3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3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3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3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3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3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t="s">
        <v>59</v>
      </c>
      <c r="E21" t="str">
        <v>TTURS</v>
      </c>
      <c r="F21">
        <v>2020</v>
      </c>
      <c r="G21" s="13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3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3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3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3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3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3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3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3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3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3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3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3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3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3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3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3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3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3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3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3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3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3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3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3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3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t="s">
        <v>59</v>
      </c>
      <c r="E22" t="str">
        <v>TTURS</v>
      </c>
      <c r="F22">
        <v>2030</v>
      </c>
      <c r="G22" s="13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3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3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3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3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3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3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3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3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3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3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3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3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3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3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3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3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3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3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3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3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3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3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3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3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3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t="s">
        <v>59</v>
      </c>
      <c r="E23" t="str">
        <v>TTURS</v>
      </c>
      <c r="F23">
        <v>2050</v>
      </c>
      <c r="G23" s="13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3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3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3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3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3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3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3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3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3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3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3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3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3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3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3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3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3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3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3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3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3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3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3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3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3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t="s">
        <v>59</v>
      </c>
      <c r="E24" t="str">
        <f t="array" ref="E24:E27">DEMANDS!$F$22</f>
        <v>TNAV</v>
      </c>
      <c r="F24">
        <v>2019</v>
      </c>
      <c r="G24" s="13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3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3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3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3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3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3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3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3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3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3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3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3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3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3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3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3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3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3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3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3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3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3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3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3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3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t="s">
        <v>59</v>
      </c>
      <c r="E25" t="str">
        <v>TNAV</v>
      </c>
      <c r="F25">
        <v>2020</v>
      </c>
      <c r="G25" s="13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3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3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3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3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3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3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3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3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3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3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3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3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3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3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3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3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3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3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3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3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3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3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3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3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3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t="s">
        <v>59</v>
      </c>
      <c r="E26" t="str">
        <v>TNAV</v>
      </c>
      <c r="F26">
        <v>2030</v>
      </c>
      <c r="G26" s="13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3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3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3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3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3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3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3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3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3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3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3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3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3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3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3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3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3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3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3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3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3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3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3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3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3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5">
      <c r="D27" t="s">
        <v>59</v>
      </c>
      <c r="E27" t="str">
        <v>TNAV</v>
      </c>
      <c r="F27">
        <v>2050</v>
      </c>
      <c r="G27" s="13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3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3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3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3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3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3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3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3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3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3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3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3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3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3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3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3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3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3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3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3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3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3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3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3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3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5">
      <c r="D28" t="s">
        <v>59</v>
      </c>
      <c r="E28" t="str">
        <f>DEMANDS!$F$23</f>
        <v>TOTH</v>
      </c>
      <c r="F28">
        <v>2019</v>
      </c>
      <c r="G28" s="13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3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3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3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3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3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3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3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3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3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3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3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3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3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3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3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3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3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3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3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3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3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3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3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3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3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t="s">
        <v>59</v>
      </c>
      <c r="E29" t="str">
        <f>DEMANDS!$F$23</f>
        <v>TOTH</v>
      </c>
      <c r="F29">
        <v>2020</v>
      </c>
      <c r="G29" s="13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3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3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3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3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3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3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3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3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3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3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3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3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3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3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3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3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3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3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3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3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3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3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3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3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3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t="s">
        <v>59</v>
      </c>
      <c r="E30" t="str">
        <f>DEMANDS!$F$23</f>
        <v>TOTH</v>
      </c>
      <c r="F30">
        <v>2030</v>
      </c>
      <c r="G30" s="13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3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3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3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3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3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3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3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3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3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3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3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3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3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3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3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3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3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3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3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3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3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3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3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3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3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5">
      <c r="D31" t="s">
        <v>59</v>
      </c>
      <c r="E31" t="str">
        <f>DEMANDS!$F$23</f>
        <v>TOTH</v>
      </c>
      <c r="F31">
        <v>2050</v>
      </c>
      <c r="G31" s="13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3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3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3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3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3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3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3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3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3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3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3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3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3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3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3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3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3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3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3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3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3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3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3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3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3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t="s">
        <v>59</v>
      </c>
      <c r="E32" t="str">
        <f t="array" ref="E32:E35">DEMANDS!$F$24</f>
        <v>TAVIDOM</v>
      </c>
      <c r="F32">
        <v>2019</v>
      </c>
      <c r="G32" s="13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3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3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3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3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3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3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3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3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3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3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3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3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3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3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3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3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3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3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3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3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3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3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3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3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3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t="s">
        <v>59</v>
      </c>
      <c r="E33" t="str">
        <v>TAVIDOM</v>
      </c>
      <c r="F33">
        <v>2020</v>
      </c>
      <c r="G33" s="13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3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3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3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3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3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3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3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3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3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3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3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3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3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3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3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3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3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3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3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3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3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3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3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3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3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t="s">
        <v>59</v>
      </c>
      <c r="E34" t="str">
        <v>TAVIDOM</v>
      </c>
      <c r="F34">
        <v>2030</v>
      </c>
      <c r="G34" s="13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3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3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3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3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3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3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3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3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3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3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3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3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3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3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3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3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3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3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3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3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3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3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3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3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3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t="s">
        <v>59</v>
      </c>
      <c r="E35" t="str">
        <v>TAVIDOM</v>
      </c>
      <c r="F35">
        <v>2050</v>
      </c>
      <c r="G35" s="13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3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3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3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3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3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3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3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3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3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3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3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3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3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3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3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3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3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3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3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3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3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3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3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3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3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t="s">
        <v>59</v>
      </c>
      <c r="E36" t="str">
        <f>DEMANDS!$F$25</f>
        <v>TAVIINT</v>
      </c>
      <c r="F36">
        <v>2019</v>
      </c>
      <c r="G36" s="13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3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3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3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3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3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3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3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3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3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3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3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3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3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3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3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3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3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3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3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3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3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3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3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3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3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t="s">
        <v>59</v>
      </c>
      <c r="E37" t="str">
        <f>DEMANDS!$F$25</f>
        <v>TAVIINT</v>
      </c>
      <c r="F37">
        <v>2020</v>
      </c>
      <c r="G37" s="13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3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3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3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3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3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3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3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3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3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3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3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3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3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3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3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3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3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3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3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3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3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3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3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3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3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t="s">
        <v>59</v>
      </c>
      <c r="E38" t="str">
        <f>DEMANDS!$F$25</f>
        <v>TAVIINT</v>
      </c>
      <c r="F38">
        <v>2030</v>
      </c>
      <c r="G38" s="13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3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3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3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3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3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3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3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3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3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3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3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3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3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3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3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3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3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3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3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3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3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3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3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3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3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t="s">
        <v>59</v>
      </c>
      <c r="E39" t="str">
        <f>DEMANDS!$F$25</f>
        <v>TAVIINT</v>
      </c>
      <c r="F39">
        <v>2050</v>
      </c>
      <c r="G39" s="13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3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3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3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3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3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3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3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3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3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3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3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3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3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3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3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3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3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3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3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3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3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3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3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3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3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zoomScaleNormal="100" workbookViewId="0">
      <selection activeCell="J24" sqref="J24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8" t="str">
        <f t="array" ref="C3">INDEX(C5:C7,$A$4)</f>
        <v>IE</v>
      </c>
      <c r="D3" s="18" t="str">
        <f t="array" ref="D3">INDEX(D5:D7,$A$4)</f>
        <v>National</v>
      </c>
      <c r="E3" s="18" t="str">
        <f t="array" ref="E3">INDEX(E5:E7,$A$4)</f>
        <v>IE-CW</v>
      </c>
      <c r="F3" s="18" t="str">
        <f t="array" ref="F3">INDEX(F5:F7,$A$4)</f>
        <v>IE-D</v>
      </c>
      <c r="G3" s="18" t="str">
        <f t="array" ref="G3">INDEX(G5:G7,$A$4)</f>
        <v>IE-KE</v>
      </c>
      <c r="H3" s="18" t="str">
        <f t="array" ref="H3">INDEX(H5:H7,$A$4)</f>
        <v>IE-KK</v>
      </c>
      <c r="I3" s="18" t="str">
        <f t="array" ref="I3">INDEX(I5:I7,$A$4)</f>
        <v>IE-LS</v>
      </c>
      <c r="J3" s="18" t="str">
        <f t="array" ref="J3">INDEX(J5:J7,$A$4)</f>
        <v>IE-LD</v>
      </c>
      <c r="K3" s="18" t="str">
        <f t="array" ref="K3">INDEX(K5:K7,$A$4)</f>
        <v>IE-LH</v>
      </c>
      <c r="L3" s="18" t="str">
        <f t="array" ref="L3">INDEX(L5:L7,$A$4)</f>
        <v>IE-MH</v>
      </c>
      <c r="M3" s="18" t="str">
        <f t="array" ref="M3">INDEX(M5:M7,$A$4)</f>
        <v>IE-OY</v>
      </c>
      <c r="N3" s="18" t="str">
        <f t="array" ref="N3">INDEX(N5:N7,$A$4)</f>
        <v>IE-WH</v>
      </c>
      <c r="O3" s="18" t="str">
        <f t="array" ref="O3">INDEX(O5:O7,$A$4)</f>
        <v>IE-WX</v>
      </c>
      <c r="P3" s="18" t="str">
        <f t="array" ref="P3">INDEX(P5:P7,$A$4)</f>
        <v>IE-WW</v>
      </c>
      <c r="Q3" s="18" t="str">
        <f t="array" ref="Q3">INDEX(Q5:Q7,$A$4)</f>
        <v>IE-CE</v>
      </c>
      <c r="R3" s="18" t="str">
        <f t="array" ref="R3">INDEX(R5:R7,$A$4)</f>
        <v>IE-CO</v>
      </c>
      <c r="S3" s="18" t="str">
        <f t="array" ref="S3">INDEX(S5:S7,$A$4)</f>
        <v>IE-KY</v>
      </c>
      <c r="T3" s="18" t="str">
        <f t="array" ref="T3">INDEX(T5:T7,$A$4)</f>
        <v>IE-LK</v>
      </c>
      <c r="U3" s="18" t="str">
        <f t="array" ref="U3">INDEX(U5:U7,$A$4)</f>
        <v>IE-TA</v>
      </c>
      <c r="V3" s="18" t="str">
        <f t="array" ref="V3">INDEX(V5:V7,$A$4)</f>
        <v>IE-WD</v>
      </c>
      <c r="W3" s="18" t="str">
        <f t="array" ref="W3">INDEX(W5:W7,$A$4)</f>
        <v>IE-G</v>
      </c>
      <c r="X3" s="18" t="str">
        <f t="array" ref="X3">INDEX(X5:X7,$A$4)</f>
        <v>IE-LM</v>
      </c>
      <c r="Y3" s="18" t="str">
        <f t="array" ref="Y3">INDEX(Y5:Y7,$A$4)</f>
        <v>IE-MO</v>
      </c>
      <c r="Z3" s="18" t="str">
        <f t="array" ref="Z3">INDEX(Z5:Z7,$A$4)</f>
        <v>IE-RN</v>
      </c>
      <c r="AA3" s="18" t="str">
        <f t="array" ref="AA3">INDEX(AA5:AA7,$A$4)</f>
        <v>IE-SO</v>
      </c>
      <c r="AB3" s="18" t="str">
        <f t="array" ref="AB3">INDEX(AB5:AB7,$A$4)</f>
        <v>IE-CN</v>
      </c>
      <c r="AC3" s="18" t="str">
        <f t="array" ref="AC3">INDEX(AC5:AC7,$A$4)</f>
        <v>IE-DL</v>
      </c>
      <c r="AD3" s="18" t="str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133</v>
      </c>
      <c r="C5" s="19" t="s">
        <v>58</v>
      </c>
      <c r="D5" s="19" t="s">
        <v>60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x14ac:dyDescent="0.25">
      <c r="A6" t="s">
        <v>132</v>
      </c>
      <c r="C6" s="18" t="str">
        <f>C5</f>
        <v>IE</v>
      </c>
      <c r="D6" s="18" t="str">
        <f t="shared" ref="D6:AD6" si="0">"*"&amp;D5</f>
        <v>*National</v>
      </c>
      <c r="E6" s="18" t="str">
        <f t="shared" si="0"/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x14ac:dyDescent="0.25">
      <c r="A7" t="s">
        <v>131</v>
      </c>
      <c r="C7" s="18" t="str">
        <f>"*"&amp;C5</f>
        <v>*IE</v>
      </c>
      <c r="D7" s="18" t="str">
        <f t="shared" ref="D7:AD7" si="1">D5</f>
        <v>National</v>
      </c>
      <c r="E7" s="18" t="str">
        <f t="shared" si="1"/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30" ht="15.75" thickBot="1" x14ac:dyDescent="0.3">
      <c r="A10" s="17" t="s">
        <v>130</v>
      </c>
      <c r="B10" s="17" t="s">
        <v>129</v>
      </c>
    </row>
    <row r="11" spans="1:30" x14ac:dyDescent="0.25">
      <c r="A11" s="16" t="s">
        <v>76</v>
      </c>
      <c r="B11" s="16" t="s">
        <v>128</v>
      </c>
    </row>
    <row r="12" spans="1:30" x14ac:dyDescent="0.25">
      <c r="A12" s="15" t="s">
        <v>99</v>
      </c>
      <c r="B12" s="15" t="s">
        <v>127</v>
      </c>
    </row>
    <row r="13" spans="1:30" x14ac:dyDescent="0.25">
      <c r="A13" s="15" t="s">
        <v>88</v>
      </c>
      <c r="B13" s="15" t="s">
        <v>126</v>
      </c>
    </row>
    <row r="14" spans="1:30" x14ac:dyDescent="0.25">
      <c r="A14" s="15" t="s">
        <v>89</v>
      </c>
      <c r="B14" s="15" t="s">
        <v>125</v>
      </c>
    </row>
    <row r="15" spans="1:30" x14ac:dyDescent="0.25">
      <c r="A15" s="15" t="s">
        <v>100</v>
      </c>
      <c r="B15" s="15" t="s">
        <v>124</v>
      </c>
    </row>
    <row r="16" spans="1:30" x14ac:dyDescent="0.25">
      <c r="A16" s="15" t="s">
        <v>77</v>
      </c>
      <c r="B16" s="15" t="s">
        <v>123</v>
      </c>
    </row>
    <row r="17" spans="1:2" x14ac:dyDescent="0.25">
      <c r="A17" s="15" t="s">
        <v>94</v>
      </c>
      <c r="B17" s="15" t="s">
        <v>122</v>
      </c>
    </row>
    <row r="18" spans="1:2" x14ac:dyDescent="0.25">
      <c r="A18" s="15" t="s">
        <v>90</v>
      </c>
      <c r="B18" s="15" t="s">
        <v>121</v>
      </c>
    </row>
    <row r="19" spans="1:2" x14ac:dyDescent="0.25">
      <c r="A19" s="15" t="s">
        <v>78</v>
      </c>
      <c r="B19" s="15" t="s">
        <v>120</v>
      </c>
    </row>
    <row r="20" spans="1:2" x14ac:dyDescent="0.25">
      <c r="A20" s="15" t="s">
        <v>79</v>
      </c>
      <c r="B20" s="15" t="s">
        <v>119</v>
      </c>
    </row>
    <row r="21" spans="1:2" x14ac:dyDescent="0.25">
      <c r="A21" s="15" t="s">
        <v>80</v>
      </c>
      <c r="B21" s="15" t="s">
        <v>118</v>
      </c>
    </row>
    <row r="22" spans="1:2" x14ac:dyDescent="0.25">
      <c r="A22" s="15" t="s">
        <v>95</v>
      </c>
      <c r="B22" s="15" t="s">
        <v>117</v>
      </c>
    </row>
    <row r="23" spans="1:2" x14ac:dyDescent="0.25">
      <c r="A23" s="15" t="s">
        <v>91</v>
      </c>
      <c r="B23" s="15" t="s">
        <v>116</v>
      </c>
    </row>
    <row r="24" spans="1:2" x14ac:dyDescent="0.25">
      <c r="A24" s="15" t="s">
        <v>81</v>
      </c>
      <c r="B24" s="15" t="s">
        <v>115</v>
      </c>
    </row>
    <row r="25" spans="1:2" x14ac:dyDescent="0.25">
      <c r="A25" s="15" t="s">
        <v>82</v>
      </c>
      <c r="B25" s="15" t="s">
        <v>114</v>
      </c>
    </row>
    <row r="26" spans="1:2" x14ac:dyDescent="0.25">
      <c r="A26" s="15" t="s">
        <v>96</v>
      </c>
      <c r="B26" s="15" t="s">
        <v>113</v>
      </c>
    </row>
    <row r="27" spans="1:2" x14ac:dyDescent="0.25">
      <c r="A27" s="15" t="s">
        <v>83</v>
      </c>
      <c r="B27" s="15" t="s">
        <v>112</v>
      </c>
    </row>
    <row r="28" spans="1:2" x14ac:dyDescent="0.25">
      <c r="A28" s="15" t="s">
        <v>101</v>
      </c>
      <c r="B28" s="15" t="s">
        <v>111</v>
      </c>
    </row>
    <row r="29" spans="1:2" x14ac:dyDescent="0.25">
      <c r="A29" s="15" t="s">
        <v>84</v>
      </c>
      <c r="B29" s="15" t="s">
        <v>110</v>
      </c>
    </row>
    <row r="30" spans="1:2" x14ac:dyDescent="0.25">
      <c r="A30" s="15" t="s">
        <v>97</v>
      </c>
      <c r="B30" s="15" t="s">
        <v>109</v>
      </c>
    </row>
    <row r="31" spans="1:2" x14ac:dyDescent="0.25">
      <c r="A31" s="15" t="s">
        <v>98</v>
      </c>
      <c r="B31" s="15" t="s">
        <v>108</v>
      </c>
    </row>
    <row r="32" spans="1:2" x14ac:dyDescent="0.25">
      <c r="A32" s="15" t="s">
        <v>92</v>
      </c>
      <c r="B32" s="15" t="s">
        <v>107</v>
      </c>
    </row>
    <row r="33" spans="1:2" x14ac:dyDescent="0.25">
      <c r="A33" s="15" t="s">
        <v>93</v>
      </c>
      <c r="B33" s="15" t="s">
        <v>106</v>
      </c>
    </row>
    <row r="34" spans="1:2" x14ac:dyDescent="0.25">
      <c r="A34" s="15" t="s">
        <v>85</v>
      </c>
      <c r="B34" s="15" t="s">
        <v>105</v>
      </c>
    </row>
    <row r="35" spans="1:2" x14ac:dyDescent="0.25">
      <c r="A35" s="15" t="s">
        <v>86</v>
      </c>
      <c r="B35" s="15" t="s">
        <v>104</v>
      </c>
    </row>
    <row r="36" spans="1:2" x14ac:dyDescent="0.25">
      <c r="A36" s="15" t="s">
        <v>87</v>
      </c>
      <c r="B36" s="15" t="s">
        <v>103</v>
      </c>
    </row>
    <row r="37" spans="1:2" x14ac:dyDescent="0.25">
      <c r="A37" s="14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C1:AQ42"/>
  <sheetViews>
    <sheetView topLeftCell="A4" workbookViewId="0">
      <selection activeCell="J34" sqref="J34"/>
    </sheetView>
  </sheetViews>
  <sheetFormatPr defaultRowHeight="15" x14ac:dyDescent="0.25"/>
  <cols>
    <col min="3" max="3" width="25.5703125" bestFit="1" customWidth="1"/>
    <col min="4" max="4" width="10.5703125" bestFit="1" customWidth="1"/>
    <col min="5" max="5" width="10.5703125" customWidth="1"/>
    <col min="6" max="6" width="11.5703125" bestFit="1" customWidth="1"/>
    <col min="7" max="7" width="53.42578125" bestFit="1" customWidth="1"/>
    <col min="8" max="8" width="15.85546875" bestFit="1" customWidth="1"/>
    <col min="9" max="11" width="15.85546875" customWidth="1"/>
    <col min="12" max="13" width="15.85546875" bestFit="1" customWidth="1"/>
  </cols>
  <sheetData>
    <row r="1" spans="3:16" x14ac:dyDescent="0.25">
      <c r="C1" t="s">
        <v>149</v>
      </c>
      <c r="D1" t="s">
        <v>0</v>
      </c>
    </row>
    <row r="2" spans="3:16" ht="15.75" thickBot="1" x14ac:dyDescent="0.3">
      <c r="C2" s="12" t="s">
        <v>1</v>
      </c>
      <c r="D2" s="12" t="s">
        <v>3</v>
      </c>
      <c r="E2" s="12" t="s">
        <v>2</v>
      </c>
      <c r="F2" s="12" t="s">
        <v>4</v>
      </c>
      <c r="G2" s="12" t="s">
        <v>5</v>
      </c>
      <c r="H2" s="12">
        <v>2018</v>
      </c>
      <c r="I2" s="12">
        <v>2019</v>
      </c>
      <c r="J2" s="12">
        <v>2020</v>
      </c>
      <c r="K2" s="12">
        <v>2030</v>
      </c>
      <c r="L2" s="12">
        <v>2050</v>
      </c>
      <c r="M2" s="12" t="s">
        <v>186</v>
      </c>
    </row>
    <row r="3" spans="3:16" x14ac:dyDescent="0.2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1">
        <f>VLOOKUP(F3,'BY-Demands'!$I$6:$J$42,2,FALSE)</f>
        <v>2.0712927345907701</v>
      </c>
      <c r="I3" s="30">
        <v>2.0621875423309999</v>
      </c>
      <c r="J3" s="30">
        <v>1.81463172003468</v>
      </c>
      <c r="K3" s="30">
        <f>J3*2/3+L3/3</f>
        <v>1.23293489482708</v>
      </c>
      <c r="L3" s="30">
        <v>6.9541244411880462E-2</v>
      </c>
      <c r="M3">
        <v>0</v>
      </c>
      <c r="P3" s="1"/>
    </row>
    <row r="4" spans="3:16" x14ac:dyDescent="0.2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1">
        <f>VLOOKUP(F4,'BY-Demands'!$I$6:$J$42,2,FALSE)</f>
        <v>22.2490403410117</v>
      </c>
      <c r="I4" s="30">
        <v>21.6662880683004</v>
      </c>
      <c r="J4" s="30">
        <v>22.997393933436499</v>
      </c>
      <c r="K4" s="30">
        <f t="shared" ref="K4:K16" si="0">J4*2/3+L4/3</f>
        <v>21.564038456241871</v>
      </c>
      <c r="L4" s="30">
        <v>18.697327501852616</v>
      </c>
      <c r="M4">
        <v>0</v>
      </c>
      <c r="P4" s="1"/>
    </row>
    <row r="5" spans="3:16" x14ac:dyDescent="0.2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1">
        <f>VLOOKUP(F5,'BY-Demands'!$I$6:$J$42,2,FALSE)</f>
        <v>1.2014578872914701</v>
      </c>
      <c r="I5" s="30">
        <v>1.2266704416391101</v>
      </c>
      <c r="J5" s="30">
        <v>1.3579701788487999</v>
      </c>
      <c r="K5" s="30">
        <f t="shared" si="0"/>
        <v>1.8168912035156706</v>
      </c>
      <c r="L5" s="30">
        <v>2.7347332528494115</v>
      </c>
      <c r="M5">
        <v>0</v>
      </c>
      <c r="P5" s="1"/>
    </row>
    <row r="6" spans="3:16" x14ac:dyDescent="0.2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1">
        <f>VLOOKUP(F6,'BY-Demands'!$I$6:$J$42,2,FALSE)</f>
        <v>6.6890404714869804</v>
      </c>
      <c r="I6" s="30">
        <v>6.45095434431237</v>
      </c>
      <c r="J6" s="30">
        <v>5.7274313907438001</v>
      </c>
      <c r="K6" s="30">
        <f t="shared" si="0"/>
        <v>5.2212845051183363</v>
      </c>
      <c r="L6" s="30">
        <v>4.2089907338674086</v>
      </c>
      <c r="M6">
        <v>0</v>
      </c>
      <c r="P6" s="1"/>
    </row>
    <row r="7" spans="3:16" x14ac:dyDescent="0.2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1">
        <f>VLOOKUP(F7,'BY-Demands'!$I$6:$J$42,2,FALSE)</f>
        <v>0.67287296253748397</v>
      </c>
      <c r="I7" s="30">
        <v>0.68901566323930896</v>
      </c>
      <c r="J7" s="30">
        <v>1.1453307514123801</v>
      </c>
      <c r="K7" s="30">
        <f t="shared" si="0"/>
        <v>1.1872938839576666</v>
      </c>
      <c r="L7" s="30">
        <v>1.2712201490482398</v>
      </c>
      <c r="M7">
        <v>0</v>
      </c>
      <c r="P7" s="1"/>
    </row>
    <row r="8" spans="3:16" x14ac:dyDescent="0.2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1">
        <f>VLOOKUP(F8,'BY-Demands'!$I$6:$J$42,2,FALSE)</f>
        <v>10.5976971594968</v>
      </c>
      <c r="I8" s="30">
        <v>10.425059758064601</v>
      </c>
      <c r="J8" s="30">
        <v>10.4827865863979</v>
      </c>
      <c r="K8" s="30">
        <f t="shared" si="0"/>
        <v>9.391476771293469</v>
      </c>
      <c r="L8" s="30">
        <v>7.2088571410846098</v>
      </c>
      <c r="M8">
        <v>0</v>
      </c>
      <c r="P8" s="1"/>
    </row>
    <row r="9" spans="3:16" x14ac:dyDescent="0.2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1">
        <f>VLOOKUP(F9,'BY-Demands'!$I$6:$J$42,2,FALSE)</f>
        <v>1.14056826967015</v>
      </c>
      <c r="I9" s="30">
        <v>1.17</v>
      </c>
      <c r="J9" s="30">
        <v>1.05400776614231</v>
      </c>
      <c r="K9" s="30">
        <f t="shared" si="0"/>
        <v>0.86541028956347699</v>
      </c>
      <c r="L9" s="30">
        <v>0.48821533640581133</v>
      </c>
      <c r="M9">
        <v>0</v>
      </c>
      <c r="P9" s="1"/>
    </row>
    <row r="10" spans="3:16" x14ac:dyDescent="0.2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1">
        <f>VLOOKUP(F10,'BY-Demands'!$I$6:$J$42,2,FALSE)</f>
        <v>17.770098364755199</v>
      </c>
      <c r="I10" s="30">
        <v>17.352426464494599</v>
      </c>
      <c r="J10" s="30">
        <v>16.2067419529189</v>
      </c>
      <c r="K10" s="30">
        <f t="shared" si="0"/>
        <v>13.7661776960718</v>
      </c>
      <c r="L10" s="30">
        <v>8.8850491823775997</v>
      </c>
      <c r="M10">
        <v>0</v>
      </c>
      <c r="P10" s="1"/>
    </row>
    <row r="11" spans="3:16" x14ac:dyDescent="0.2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1">
        <f>VLOOKUP(F11,'BY-Demands'!$I$6:$J$42,2,FALSE)</f>
        <v>19.5397050142764</v>
      </c>
      <c r="I11" s="30">
        <v>20.047656182086499</v>
      </c>
      <c r="J11" s="30">
        <v>17.9214706310973</v>
      </c>
      <c r="K11" s="30">
        <f t="shared" si="0"/>
        <v>15.932252704329224</v>
      </c>
      <c r="L11" s="30">
        <v>11.953816850793071</v>
      </c>
      <c r="M11">
        <v>0</v>
      </c>
      <c r="P11" s="1"/>
    </row>
    <row r="12" spans="3:16" x14ac:dyDescent="0.2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1">
        <f>VLOOKUP(F12,'BY-Demands'!$I$6:$J$42,2,FALSE)</f>
        <v>1.28965569884044</v>
      </c>
      <c r="I12" s="30">
        <v>1.3174050900000001</v>
      </c>
      <c r="J12" s="30">
        <v>2.2861941894738802</v>
      </c>
      <c r="K12" s="30">
        <f t="shared" si="0"/>
        <v>1.8333550602163233</v>
      </c>
      <c r="L12" s="30">
        <v>0.92767680170120992</v>
      </c>
      <c r="M12">
        <v>0</v>
      </c>
      <c r="P12" s="1"/>
    </row>
    <row r="13" spans="3:16" x14ac:dyDescent="0.2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1">
        <f>VLOOKUP(F13,'BY-Demands'!$I$6:$J$42,2,FALSE)</f>
        <v>4.2689583715443504</v>
      </c>
      <c r="I13" s="30">
        <v>5.7587113786598101</v>
      </c>
      <c r="J13" s="30">
        <v>5.7966251432017799</v>
      </c>
      <c r="K13" s="30">
        <f t="shared" si="0"/>
        <v>6.8655407588300337</v>
      </c>
      <c r="L13" s="30">
        <v>9.0033719900865421</v>
      </c>
      <c r="M13">
        <v>0</v>
      </c>
      <c r="P13" s="1"/>
    </row>
    <row r="14" spans="3:16" x14ac:dyDescent="0.2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1">
        <f>VLOOKUP(F14,'BY-Demands'!$I$6:$J$42,2,FALSE)</f>
        <v>0.16518244671693</v>
      </c>
      <c r="I14" s="30">
        <v>0.19765643241907199</v>
      </c>
      <c r="J14" s="30">
        <v>0.19444424313328701</v>
      </c>
      <c r="K14" s="30">
        <f t="shared" si="0"/>
        <v>0.13734812058446252</v>
      </c>
      <c r="L14" s="30">
        <v>2.3155875486813523E-2</v>
      </c>
      <c r="M14">
        <v>0</v>
      </c>
      <c r="P14" s="1"/>
    </row>
    <row r="15" spans="3:16" x14ac:dyDescent="0.2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1">
        <f>VLOOKUP(F15,'BY-Demands'!$I$6:$J$42,2,FALSE)</f>
        <v>4.2546573385120396</v>
      </c>
      <c r="I15" s="30">
        <v>4.4510147654637802</v>
      </c>
      <c r="J15" s="30">
        <v>4.5897245674903298</v>
      </c>
      <c r="K15" s="30">
        <f t="shared" si="0"/>
        <v>4.1809760165229068</v>
      </c>
      <c r="L15" s="30">
        <v>3.3634789145880619</v>
      </c>
      <c r="M15">
        <v>0</v>
      </c>
      <c r="P15" s="1"/>
    </row>
    <row r="16" spans="3:16" x14ac:dyDescent="0.2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1">
        <f>VLOOKUP(F16,'BY-Demands'!$I$6:$J$42,2,FALSE)</f>
        <v>4.0239683065477196</v>
      </c>
      <c r="I16" s="30">
        <v>4.3602102234671296</v>
      </c>
      <c r="J16" s="30">
        <v>3.5251257971202601</v>
      </c>
      <c r="K16" s="30">
        <f t="shared" si="0"/>
        <v>3.4314725583947805</v>
      </c>
      <c r="L16" s="30">
        <v>3.2441660809438213</v>
      </c>
      <c r="M16">
        <v>0</v>
      </c>
      <c r="P16" s="1"/>
    </row>
    <row r="17" spans="3:16" x14ac:dyDescent="0.2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1">
        <f>VLOOKUP(F17,'BY-Demands'!$I$6:$J$42,2,FALSE)</f>
        <v>14.5565610923972</v>
      </c>
      <c r="I17" s="30">
        <v>14.87639834</v>
      </c>
      <c r="J17" s="30">
        <v>10.76129175</v>
      </c>
      <c r="K17" s="30">
        <v>16.798154247711324</v>
      </c>
      <c r="L17" s="30">
        <v>18.550648173612263</v>
      </c>
      <c r="M17">
        <v>0</v>
      </c>
      <c r="P17" s="1"/>
    </row>
    <row r="18" spans="3:16" x14ac:dyDescent="0.2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1">
        <f>VLOOKUP(F18,'BY-Demands'!$I$6:$J$42,2,FALSE)</f>
        <v>31.276118540281001</v>
      </c>
      <c r="I18" s="30">
        <v>31.984256429999999</v>
      </c>
      <c r="J18" s="30">
        <v>23.13677727</v>
      </c>
      <c r="K18" s="30">
        <v>30.018312954312446</v>
      </c>
      <c r="L18" s="30">
        <v>30.011573675084005</v>
      </c>
      <c r="M18">
        <v>0</v>
      </c>
      <c r="P18" s="1"/>
    </row>
    <row r="19" spans="3:16" x14ac:dyDescent="0.2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1">
        <f>VLOOKUP(F19,'BY-Demands'!$I$6:$J$42,2,FALSE)</f>
        <v>27.131577542973599</v>
      </c>
      <c r="I19" s="30">
        <v>27.52133693</v>
      </c>
      <c r="J19" s="30">
        <v>19.908389740000001</v>
      </c>
      <c r="K19" s="30">
        <v>25.857221286837778</v>
      </c>
      <c r="L19" s="30">
        <v>25.788290151303741</v>
      </c>
      <c r="M19">
        <v>0</v>
      </c>
      <c r="P19" s="1"/>
    </row>
    <row r="20" spans="3:16" x14ac:dyDescent="0.2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1">
        <f>VLOOKUP(F20,'BY-Demands'!$I$6:$J$42,2,FALSE)</f>
        <v>11.625551</v>
      </c>
      <c r="I20" s="30">
        <v>14.23064449</v>
      </c>
      <c r="J20" s="30">
        <v>11.754512350000001</v>
      </c>
      <c r="K20" s="30">
        <f t="shared" ref="K20:K25" si="1">(J20*2/3)+(L20/3)</f>
        <v>10.986341566666667</v>
      </c>
      <c r="L20" s="30">
        <v>9.4499999999999993</v>
      </c>
      <c r="M20">
        <v>0</v>
      </c>
      <c r="P20" s="1"/>
    </row>
    <row r="21" spans="3:16" x14ac:dyDescent="0.2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1">
        <f>VLOOKUP(F21,'BY-Demands'!$I$6:$J$42,2,FALSE)</f>
        <v>7.7245727925227703</v>
      </c>
      <c r="I21" s="30">
        <v>10.927548</v>
      </c>
      <c r="J21" s="30">
        <v>9.9341345454545458</v>
      </c>
      <c r="K21" s="30">
        <v>0</v>
      </c>
      <c r="L21" s="30">
        <v>0</v>
      </c>
      <c r="M21">
        <v>0</v>
      </c>
      <c r="P21" s="1"/>
    </row>
    <row r="22" spans="3:16" x14ac:dyDescent="0.2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1">
        <f>VLOOKUP(F22,'BY-Demands'!$I$6:$J$42,2,FALSE)</f>
        <v>3.5132998087277101</v>
      </c>
      <c r="I22" s="30">
        <v>4.2966351471015702</v>
      </c>
      <c r="J22" s="30">
        <v>4.4094344637268001</v>
      </c>
      <c r="K22" s="30">
        <f t="shared" si="1"/>
        <v>4.1107229120604369</v>
      </c>
      <c r="L22" s="30">
        <f>H22</f>
        <v>3.5132998087277101</v>
      </c>
      <c r="M22">
        <v>0</v>
      </c>
      <c r="P22" s="1"/>
    </row>
    <row r="23" spans="3:16" x14ac:dyDescent="0.2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1">
        <f>VLOOKUP(F23,'BY-Demands'!$I$6:$J$42,2,FALSE)</f>
        <v>21.784659175997099</v>
      </c>
      <c r="I23" s="30">
        <v>13.63038308</v>
      </c>
      <c r="J23" s="30">
        <v>13.57977245</v>
      </c>
      <c r="K23" s="30">
        <v>0</v>
      </c>
      <c r="L23" s="30">
        <v>0</v>
      </c>
      <c r="M23">
        <v>0</v>
      </c>
      <c r="P23" s="1"/>
    </row>
    <row r="24" spans="3:16" x14ac:dyDescent="0.2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1">
        <f>VLOOKUP(F24,'BY-Demands'!$I$6:$J$42,2,FALSE)</f>
        <v>0.23349320028657899</v>
      </c>
      <c r="I24" s="30">
        <v>0.23</v>
      </c>
      <c r="J24" s="30">
        <v>0.23</v>
      </c>
      <c r="K24" s="30">
        <f t="shared" si="1"/>
        <v>0.23116440009552636</v>
      </c>
      <c r="L24" s="30">
        <f>H24</f>
        <v>0.23349320028657899</v>
      </c>
      <c r="M24">
        <v>0</v>
      </c>
      <c r="P24" s="1"/>
    </row>
    <row r="25" spans="3:16" x14ac:dyDescent="0.2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1">
        <f>VLOOKUP(F25,'BY-Demands'!$I$6:$J$42,2,FALSE)</f>
        <v>45.935836654432002</v>
      </c>
      <c r="I25" s="30">
        <v>46.104277330000002</v>
      </c>
      <c r="J25" s="30">
        <v>46.814427170000002</v>
      </c>
      <c r="K25" s="30">
        <f t="shared" si="1"/>
        <v>46.521563664810671</v>
      </c>
      <c r="L25" s="30">
        <f>H25</f>
        <v>45.935836654432002</v>
      </c>
      <c r="M25">
        <v>0</v>
      </c>
      <c r="P25" s="1"/>
    </row>
    <row r="26" spans="3:16" x14ac:dyDescent="0.2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1">
        <f>VLOOKUP(F26,'BY-Demands'!$I$6:$J$42,2,FALSE)</f>
        <v>28.901664567933999</v>
      </c>
      <c r="I26" s="30">
        <v>29.285472960899106</v>
      </c>
      <c r="J26" s="30">
        <v>29.618106901468909</v>
      </c>
      <c r="K26" s="30">
        <f>J26*2/3+L26*1/3</f>
        <v>30.669454951005577</v>
      </c>
      <c r="L26" s="30">
        <v>32.772151050078904</v>
      </c>
      <c r="M26">
        <v>0</v>
      </c>
    </row>
    <row r="27" spans="3:16" x14ac:dyDescent="0.2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1">
        <f>VLOOKUP(F27,'BY-Demands'!$I$6:$J$42,2,FALSE)</f>
        <v>58.151541961987597</v>
      </c>
      <c r="I27" s="30">
        <v>58.923782945423504</v>
      </c>
      <c r="J27" s="30">
        <v>59.593058464401295</v>
      </c>
      <c r="K27" s="30">
        <f>J27*2/3+L27*1/3</f>
        <v>61.758486976267527</v>
      </c>
      <c r="L27" s="30">
        <v>66.089343999999997</v>
      </c>
      <c r="M27">
        <v>0</v>
      </c>
    </row>
    <row r="28" spans="3:16" x14ac:dyDescent="0.2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1">
        <f>VLOOKUP(F28,'BY-Demands'!$I$6:$J$42,2,FALSE)</f>
        <v>5.6291760000000002</v>
      </c>
      <c r="I28" s="31"/>
      <c r="J28" s="31"/>
      <c r="K28" s="30">
        <v>40.299999999999997</v>
      </c>
      <c r="L28" s="30">
        <v>40.299999999999997</v>
      </c>
      <c r="M28">
        <v>0</v>
      </c>
    </row>
    <row r="29" spans="3:16" x14ac:dyDescent="0.2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1">
        <f>VLOOKUP(F29,'BY-Demands'!$I$6:$J$42,2,FALSE)</f>
        <v>0.48</v>
      </c>
      <c r="I29" s="31"/>
      <c r="J29" s="31"/>
      <c r="K29" s="31">
        <v>0.5</v>
      </c>
      <c r="L29" s="30">
        <v>0.54</v>
      </c>
      <c r="M29">
        <v>0</v>
      </c>
    </row>
    <row r="30" spans="3:16" x14ac:dyDescent="0.25">
      <c r="H30" s="1"/>
      <c r="I30" s="1"/>
      <c r="J30" s="1"/>
      <c r="K30" s="1"/>
    </row>
    <row r="31" spans="3:16" x14ac:dyDescent="0.25">
      <c r="H31" s="1"/>
      <c r="I31" s="1"/>
      <c r="J31" s="1"/>
      <c r="K31" s="1"/>
    </row>
    <row r="32" spans="3:16" x14ac:dyDescent="0.25">
      <c r="C32" t="s">
        <v>149</v>
      </c>
      <c r="D32" t="s">
        <v>0</v>
      </c>
      <c r="H32" s="1"/>
      <c r="I32" s="1"/>
      <c r="J32" s="1"/>
      <c r="K32" s="1"/>
    </row>
    <row r="33" spans="3:43" ht="15.75" thickBot="1" x14ac:dyDescent="0.3">
      <c r="C33" s="12" t="s">
        <v>1</v>
      </c>
      <c r="D33" s="12" t="s">
        <v>2</v>
      </c>
      <c r="E33" s="12" t="s">
        <v>3</v>
      </c>
      <c r="F33" s="12" t="s">
        <v>183</v>
      </c>
      <c r="G33" s="12" t="s">
        <v>184</v>
      </c>
      <c r="H33" s="12" t="s">
        <v>4</v>
      </c>
      <c r="I33" s="12" t="s">
        <v>5</v>
      </c>
      <c r="J33" s="12">
        <v>2018</v>
      </c>
      <c r="K33" s="12">
        <v>2019</v>
      </c>
      <c r="L33" s="12">
        <v>2020</v>
      </c>
      <c r="M33" s="12">
        <v>2021</v>
      </c>
      <c r="N33" s="12">
        <v>2022</v>
      </c>
      <c r="O33" s="12">
        <v>2023</v>
      </c>
      <c r="P33" s="12">
        <v>2024</v>
      </c>
      <c r="Q33" s="12">
        <v>2025</v>
      </c>
      <c r="R33" s="12">
        <v>2026</v>
      </c>
      <c r="S33" s="12">
        <v>2027</v>
      </c>
      <c r="T33" s="12">
        <v>2028</v>
      </c>
      <c r="U33" s="12">
        <v>2029</v>
      </c>
      <c r="V33" s="12">
        <v>2030</v>
      </c>
      <c r="W33" s="12">
        <v>2031</v>
      </c>
      <c r="X33" s="12">
        <v>2032</v>
      </c>
      <c r="Y33" s="12">
        <v>2033</v>
      </c>
      <c r="Z33" s="12">
        <v>2034</v>
      </c>
      <c r="AA33" s="12">
        <v>2035</v>
      </c>
      <c r="AB33" s="12">
        <v>2036</v>
      </c>
      <c r="AC33" s="12">
        <v>2037</v>
      </c>
      <c r="AD33" s="12">
        <v>2038</v>
      </c>
      <c r="AE33" s="12">
        <v>2039</v>
      </c>
      <c r="AF33" s="12">
        <v>2040</v>
      </c>
      <c r="AG33" s="12">
        <v>2041</v>
      </c>
      <c r="AH33" s="12">
        <v>2042</v>
      </c>
      <c r="AI33" s="12">
        <v>2043</v>
      </c>
      <c r="AJ33" s="12">
        <v>2044</v>
      </c>
      <c r="AK33" s="12">
        <v>2045</v>
      </c>
      <c r="AL33" s="12">
        <v>2046</v>
      </c>
      <c r="AM33" s="12">
        <v>2047</v>
      </c>
      <c r="AN33" s="12">
        <v>2048</v>
      </c>
      <c r="AO33" s="12">
        <v>2049</v>
      </c>
      <c r="AP33" s="12">
        <v>2050</v>
      </c>
      <c r="AQ33" s="12" t="s">
        <v>186</v>
      </c>
    </row>
    <row r="34" spans="3:43" x14ac:dyDescent="0.25">
      <c r="D34" t="s">
        <v>59</v>
      </c>
      <c r="E34" t="s">
        <v>185</v>
      </c>
      <c r="H34" s="1" t="s">
        <v>52</v>
      </c>
      <c r="I34" s="1" t="s">
        <v>53</v>
      </c>
      <c r="J34" s="31">
        <f>VLOOKUP(H34,'BY-Demands'!$I$6:$J$42,2,FALSE)</f>
        <v>211.819885</v>
      </c>
      <c r="K34" s="1">
        <v>227.33367966704699</v>
      </c>
      <c r="L34">
        <v>234.01489904006499</v>
      </c>
      <c r="M34">
        <v>250.52243040236399</v>
      </c>
      <c r="N34">
        <v>265.47273899323898</v>
      </c>
      <c r="O34">
        <v>279.23643876610601</v>
      </c>
      <c r="P34">
        <v>291.97758934464099</v>
      </c>
      <c r="Q34">
        <v>303.745747309416</v>
      </c>
      <c r="R34">
        <v>314.88867210903697</v>
      </c>
      <c r="S34">
        <v>325.448418136599</v>
      </c>
      <c r="T34">
        <v>335.72138230120601</v>
      </c>
      <c r="U34">
        <v>345.60194314472</v>
      </c>
      <c r="V34">
        <v>355.09166996739799</v>
      </c>
      <c r="W34">
        <v>372.33998569365798</v>
      </c>
      <c r="X34">
        <v>385.16674421872602</v>
      </c>
      <c r="Y34">
        <v>398.22461473825501</v>
      </c>
      <c r="Z34">
        <v>411.45770972769901</v>
      </c>
      <c r="AA34">
        <v>424.76161479887702</v>
      </c>
      <c r="AB34">
        <v>438.12862011422999</v>
      </c>
      <c r="AC34">
        <v>451.68804802308699</v>
      </c>
      <c r="AD34">
        <v>465.40875684082903</v>
      </c>
      <c r="AE34">
        <v>479.13103817121703</v>
      </c>
      <c r="AF34">
        <v>492.828423833106</v>
      </c>
      <c r="AG34">
        <v>502.36472594874499</v>
      </c>
      <c r="AH34">
        <v>516.22001380752999</v>
      </c>
      <c r="AI34">
        <v>530.17405404626902</v>
      </c>
      <c r="AJ34">
        <v>544.19495314722303</v>
      </c>
      <c r="AK34">
        <v>558.26962802562196</v>
      </c>
      <c r="AL34">
        <v>572.38852326507094</v>
      </c>
      <c r="AM34">
        <v>586.53294139438299</v>
      </c>
      <c r="AN34">
        <v>600.68795864299398</v>
      </c>
      <c r="AO34">
        <v>614.82387830734103</v>
      </c>
      <c r="AP34">
        <v>628.93152164032301</v>
      </c>
      <c r="AQ34">
        <v>0</v>
      </c>
    </row>
    <row r="35" spans="3:43" x14ac:dyDescent="0.25">
      <c r="D35" t="s">
        <v>59</v>
      </c>
      <c r="E35" t="s">
        <v>185</v>
      </c>
      <c r="H35" s="1" t="s">
        <v>54</v>
      </c>
      <c r="I35" s="1" t="s">
        <v>55</v>
      </c>
      <c r="J35" s="31">
        <f>VLOOKUP(H35,'BY-Demands'!$I$6:$J$42,2,FALSE)</f>
        <v>788.06472099999996</v>
      </c>
      <c r="K35" s="1">
        <v>805.70916346620595</v>
      </c>
      <c r="L35">
        <v>818.79213614191099</v>
      </c>
      <c r="M35">
        <v>828.23348265178799</v>
      </c>
      <c r="N35">
        <v>837.71211748108306</v>
      </c>
      <c r="O35">
        <v>847.44596259241098</v>
      </c>
      <c r="P35">
        <v>857.22660991181897</v>
      </c>
      <c r="Q35">
        <v>866.69288183161598</v>
      </c>
      <c r="R35">
        <v>876.45317782380505</v>
      </c>
      <c r="S35">
        <v>886.30184769788696</v>
      </c>
      <c r="T35">
        <v>896.78868422421601</v>
      </c>
      <c r="U35">
        <v>907.41397234982298</v>
      </c>
      <c r="V35">
        <v>918.02415110284801</v>
      </c>
      <c r="W35">
        <v>926.06233489012698</v>
      </c>
      <c r="X35">
        <v>935.42249419952896</v>
      </c>
      <c r="Y35">
        <v>944.78624082315798</v>
      </c>
      <c r="Z35">
        <v>954.01952778809903</v>
      </c>
      <c r="AA35">
        <v>962.89022086688499</v>
      </c>
      <c r="AB35">
        <v>971.40101477560995</v>
      </c>
      <c r="AC35">
        <v>979.85184308314797</v>
      </c>
      <c r="AD35">
        <v>988.17666058914301</v>
      </c>
      <c r="AE35">
        <v>996.04767237168198</v>
      </c>
      <c r="AF35">
        <v>1003.43540212397</v>
      </c>
      <c r="AG35">
        <v>1002.11497030569</v>
      </c>
      <c r="AH35">
        <v>1009.1830944926101</v>
      </c>
      <c r="AI35">
        <v>1016.05596064786</v>
      </c>
      <c r="AJ35">
        <v>1022.6819321704</v>
      </c>
      <c r="AK35">
        <v>1029.0480878439801</v>
      </c>
      <c r="AL35">
        <v>1035.14898193112</v>
      </c>
      <c r="AM35">
        <v>1040.9634765099099</v>
      </c>
      <c r="AN35">
        <v>1046.47869262623</v>
      </c>
      <c r="AO35">
        <v>1051.6575592105</v>
      </c>
      <c r="AP35">
        <v>1056.50027926231</v>
      </c>
      <c r="AQ35">
        <v>0</v>
      </c>
    </row>
    <row r="36" spans="3:43" x14ac:dyDescent="0.25">
      <c r="D36" t="s">
        <v>59</v>
      </c>
      <c r="E36" t="s">
        <v>185</v>
      </c>
      <c r="H36" s="1" t="s">
        <v>56</v>
      </c>
      <c r="I36" s="1" t="s">
        <v>57</v>
      </c>
      <c r="J36" s="31">
        <f>VLOOKUP(H36,'BY-Demands'!$I$6:$J$42,2,FALSE)</f>
        <v>735.40672900000004</v>
      </c>
      <c r="K36" s="1">
        <v>756.93265686674704</v>
      </c>
      <c r="L36">
        <v>768.29446481802404</v>
      </c>
      <c r="M36">
        <v>772.86208694584798</v>
      </c>
      <c r="N36">
        <v>777.95194352567796</v>
      </c>
      <c r="O36">
        <v>783.67269864148204</v>
      </c>
      <c r="P36">
        <v>789.75930268250397</v>
      </c>
      <c r="Q36">
        <v>795.82537085896797</v>
      </c>
      <c r="R36">
        <v>802.38775006715798</v>
      </c>
      <c r="S36">
        <v>809.22213416551403</v>
      </c>
      <c r="T36">
        <v>816.80113347457802</v>
      </c>
      <c r="U36">
        <v>824.64428658311704</v>
      </c>
      <c r="V36">
        <v>832.59337892975498</v>
      </c>
      <c r="W36">
        <v>835.494721776652</v>
      </c>
      <c r="X36">
        <v>841.12386901591697</v>
      </c>
      <c r="Y36">
        <v>846.68490394820003</v>
      </c>
      <c r="Z36">
        <v>852.05750789504805</v>
      </c>
      <c r="AA36">
        <v>857.03569133233998</v>
      </c>
      <c r="AB36">
        <v>861.62461714738197</v>
      </c>
      <c r="AC36">
        <v>866.09217418652202</v>
      </c>
      <c r="AD36">
        <v>870.38020137632998</v>
      </c>
      <c r="AE36">
        <v>874.20163295403097</v>
      </c>
      <c r="AF36">
        <v>877.53441615506995</v>
      </c>
      <c r="AG36">
        <v>873.21565965240802</v>
      </c>
      <c r="AH36">
        <v>876.17112006521802</v>
      </c>
      <c r="AI36">
        <v>878.89535131181003</v>
      </c>
      <c r="AJ36">
        <v>881.34522505719599</v>
      </c>
      <c r="AK36">
        <v>883.51153419697505</v>
      </c>
      <c r="AL36">
        <v>885.39165384489604</v>
      </c>
      <c r="AM36">
        <v>886.96968161539996</v>
      </c>
      <c r="AN36">
        <v>888.23702563617996</v>
      </c>
      <c r="AO36">
        <v>889.16483547498206</v>
      </c>
      <c r="AP36">
        <v>889.75617108824804</v>
      </c>
      <c r="AQ36">
        <v>0</v>
      </c>
    </row>
    <row r="37" spans="3:43" x14ac:dyDescent="0.25">
      <c r="H37" s="1"/>
      <c r="I37" s="1"/>
      <c r="J37" s="1"/>
      <c r="K37" s="1"/>
    </row>
    <row r="38" spans="3:43" x14ac:dyDescent="0.25">
      <c r="H38" s="1"/>
      <c r="I38" s="1"/>
      <c r="J38" s="1"/>
      <c r="K38" s="1"/>
    </row>
    <row r="39" spans="3:43" x14ac:dyDescent="0.25">
      <c r="H39" s="1"/>
      <c r="I39" s="1"/>
      <c r="J39" s="1"/>
      <c r="K39" s="1"/>
    </row>
    <row r="40" spans="3:43" x14ac:dyDescent="0.25">
      <c r="H40" s="31"/>
      <c r="I40" s="30"/>
      <c r="J40" s="30"/>
      <c r="K40" s="30"/>
      <c r="L40" s="30"/>
      <c r="P40" s="1"/>
    </row>
    <row r="41" spans="3:43" x14ac:dyDescent="0.25">
      <c r="H41" s="31"/>
      <c r="I41" s="30"/>
      <c r="J41" s="30"/>
      <c r="K41" s="30"/>
      <c r="L41" s="30"/>
      <c r="P41" s="1"/>
    </row>
    <row r="42" spans="3:43" x14ac:dyDescent="0.25">
      <c r="H42" s="31"/>
      <c r="I42" s="30"/>
      <c r="J42" s="30"/>
      <c r="K42" s="30"/>
      <c r="L42" s="30"/>
      <c r="P42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workbookViewId="0">
      <selection activeCell="I20" sqref="I20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5703125" customWidth="1"/>
    <col min="14" max="14" width="11.5703125" bestFit="1" customWidth="1"/>
  </cols>
  <sheetData>
    <row r="4" spans="3:14" ht="15.75" thickBot="1" x14ac:dyDescent="0.3">
      <c r="C4" s="24" t="s">
        <v>150</v>
      </c>
      <c r="I4" s="25"/>
      <c r="J4" s="25"/>
      <c r="K4" s="25"/>
    </row>
    <row r="5" spans="3:14" x14ac:dyDescent="0.25">
      <c r="C5" s="26" t="s">
        <v>65</v>
      </c>
      <c r="D5" s="26" t="s">
        <v>1</v>
      </c>
      <c r="E5" s="26" t="s">
        <v>2</v>
      </c>
      <c r="F5" s="26" t="s">
        <v>61</v>
      </c>
      <c r="G5" s="26" t="s">
        <v>58</v>
      </c>
      <c r="H5" s="26" t="str">
        <f>IF(Regions!D5&lt;&gt;"",Regions!D5,"*")</f>
        <v>National</v>
      </c>
      <c r="I5" s="26" t="s">
        <v>4</v>
      </c>
      <c r="J5" s="26" t="s">
        <v>156</v>
      </c>
      <c r="K5" s="26" t="s">
        <v>151</v>
      </c>
      <c r="L5" s="26" t="s">
        <v>152</v>
      </c>
    </row>
    <row r="6" spans="3:14" x14ac:dyDescent="0.25">
      <c r="C6" s="10" t="s">
        <v>153</v>
      </c>
      <c r="D6" s="10"/>
      <c r="E6" s="10" t="s">
        <v>155</v>
      </c>
      <c r="F6" s="10"/>
      <c r="G6" s="10"/>
      <c r="H6" s="10"/>
      <c r="I6" s="10"/>
      <c r="J6" s="10"/>
      <c r="K6" s="10"/>
      <c r="L6" s="10"/>
      <c r="N6" s="27"/>
    </row>
    <row r="7" spans="3:14" x14ac:dyDescent="0.25">
      <c r="E7" t="s">
        <v>154</v>
      </c>
      <c r="F7">
        <v>2020</v>
      </c>
      <c r="G7" s="28">
        <v>1.6534164675637491E-2</v>
      </c>
      <c r="H7" s="28">
        <v>1.6534164675637491E-2</v>
      </c>
      <c r="I7" t="s">
        <v>134</v>
      </c>
      <c r="J7" t="s">
        <v>134</v>
      </c>
      <c r="K7" t="s">
        <v>158</v>
      </c>
    </row>
    <row r="8" spans="3:14" x14ac:dyDescent="0.25">
      <c r="E8" t="s">
        <v>154</v>
      </c>
      <c r="F8">
        <v>2020</v>
      </c>
      <c r="G8" s="28">
        <v>2.9990596485367418E-2</v>
      </c>
      <c r="H8" s="28">
        <v>2.9990596485367418E-2</v>
      </c>
      <c r="I8" t="s">
        <v>135</v>
      </c>
      <c r="J8" t="s">
        <v>135</v>
      </c>
      <c r="K8" t="s">
        <v>158</v>
      </c>
    </row>
    <row r="9" spans="3:14" x14ac:dyDescent="0.25">
      <c r="E9" t="s">
        <v>154</v>
      </c>
      <c r="F9">
        <v>2020</v>
      </c>
      <c r="G9" s="28">
        <v>5.2849616307060754E-2</v>
      </c>
      <c r="H9" s="28">
        <v>5.2849616307060754E-2</v>
      </c>
      <c r="I9" t="s">
        <v>136</v>
      </c>
      <c r="J9" t="s">
        <v>136</v>
      </c>
      <c r="K9" t="s">
        <v>158</v>
      </c>
    </row>
    <row r="10" spans="3:14" x14ac:dyDescent="0.25">
      <c r="C10" t="s">
        <v>159</v>
      </c>
      <c r="E10" t="s">
        <v>154</v>
      </c>
      <c r="F10">
        <v>2020</v>
      </c>
      <c r="G10" s="28">
        <v>0</v>
      </c>
      <c r="H10" s="28">
        <v>0</v>
      </c>
      <c r="I10" t="s">
        <v>137</v>
      </c>
      <c r="J10" t="s">
        <v>137</v>
      </c>
      <c r="K10" t="s">
        <v>158</v>
      </c>
    </row>
    <row r="11" spans="3:14" x14ac:dyDescent="0.25">
      <c r="C11" t="s">
        <v>159</v>
      </c>
      <c r="E11" t="s">
        <v>154</v>
      </c>
      <c r="F11">
        <v>2020</v>
      </c>
      <c r="G11" s="28">
        <v>0</v>
      </c>
      <c r="H11" s="28">
        <v>0</v>
      </c>
      <c r="I11" t="s">
        <v>138</v>
      </c>
      <c r="J11" t="s">
        <v>138</v>
      </c>
      <c r="K11" t="s">
        <v>158</v>
      </c>
    </row>
    <row r="12" spans="3:14" x14ac:dyDescent="0.25">
      <c r="C12" t="s">
        <v>159</v>
      </c>
      <c r="E12" t="s">
        <v>154</v>
      </c>
      <c r="F12">
        <v>2020</v>
      </c>
      <c r="G12" s="28">
        <v>0</v>
      </c>
      <c r="H12" s="28">
        <v>0</v>
      </c>
      <c r="I12" t="s">
        <v>139</v>
      </c>
      <c r="J12" t="s">
        <v>139</v>
      </c>
      <c r="K12" t="s">
        <v>158</v>
      </c>
    </row>
    <row r="13" spans="3:14" x14ac:dyDescent="0.25">
      <c r="E13" t="s">
        <v>154</v>
      </c>
      <c r="F13">
        <v>2020</v>
      </c>
      <c r="G13" s="28">
        <v>1.3128101846771158E-2</v>
      </c>
      <c r="H13" s="28">
        <v>1.3128101846771158E-2</v>
      </c>
      <c r="I13" t="s">
        <v>140</v>
      </c>
      <c r="J13" t="s">
        <v>140</v>
      </c>
      <c r="K13" t="s">
        <v>158</v>
      </c>
    </row>
    <row r="14" spans="3:14" x14ac:dyDescent="0.25">
      <c r="E14" t="s">
        <v>154</v>
      </c>
      <c r="F14">
        <v>2020</v>
      </c>
      <c r="G14" s="28">
        <v>1.0994534987992988E-2</v>
      </c>
      <c r="H14" s="28">
        <v>1.0994534987992988E-2</v>
      </c>
      <c r="I14" t="s">
        <v>141</v>
      </c>
      <c r="J14" t="s">
        <v>141</v>
      </c>
      <c r="K14" t="s">
        <v>158</v>
      </c>
    </row>
    <row r="15" spans="3:14" x14ac:dyDescent="0.25">
      <c r="E15" t="s">
        <v>154</v>
      </c>
      <c r="F15">
        <v>2020</v>
      </c>
      <c r="G15" s="28">
        <v>1.4648486376153701E-2</v>
      </c>
      <c r="H15" s="28">
        <v>1.4648486376153701E-2</v>
      </c>
      <c r="I15" t="s">
        <v>142</v>
      </c>
      <c r="J15" t="s">
        <v>142</v>
      </c>
      <c r="K15" t="s">
        <v>158</v>
      </c>
    </row>
    <row r="16" spans="3:14" x14ac:dyDescent="0.25">
      <c r="E16" t="s">
        <v>154</v>
      </c>
      <c r="F16">
        <v>2020</v>
      </c>
      <c r="G16" s="28">
        <v>6.4458708104453747E-4</v>
      </c>
      <c r="H16" s="28">
        <v>6.4458708104453747E-4</v>
      </c>
      <c r="I16" t="s">
        <v>143</v>
      </c>
      <c r="J16" t="s">
        <v>143</v>
      </c>
      <c r="K16" t="s">
        <v>158</v>
      </c>
    </row>
    <row r="17" spans="3:11" x14ac:dyDescent="0.25">
      <c r="E17" t="s">
        <v>154</v>
      </c>
      <c r="F17">
        <v>2020</v>
      </c>
      <c r="G17" s="28">
        <v>9.1487081392159866E-4</v>
      </c>
      <c r="H17" s="28">
        <v>9.1487081392159866E-4</v>
      </c>
      <c r="I17" t="s">
        <v>144</v>
      </c>
      <c r="J17" t="s">
        <v>144</v>
      </c>
      <c r="K17" t="s">
        <v>158</v>
      </c>
    </row>
    <row r="18" spans="3:11" x14ac:dyDescent="0.25">
      <c r="E18" t="s">
        <v>154</v>
      </c>
      <c r="F18">
        <v>2020</v>
      </c>
      <c r="G18" s="28">
        <v>1.5069837916185766E-3</v>
      </c>
      <c r="H18" s="28">
        <v>1.5069837916185766E-3</v>
      </c>
      <c r="I18" t="s">
        <v>145</v>
      </c>
      <c r="J18" t="s">
        <v>145</v>
      </c>
      <c r="K18" t="s">
        <v>158</v>
      </c>
    </row>
    <row r="19" spans="3:11" x14ac:dyDescent="0.25">
      <c r="E19" t="s">
        <v>154</v>
      </c>
      <c r="F19">
        <v>2020</v>
      </c>
      <c r="G19" s="28">
        <v>1.9923424990874787E-4</v>
      </c>
      <c r="H19" s="28">
        <v>1.9923424990874787E-4</v>
      </c>
      <c r="I19" t="s">
        <v>146</v>
      </c>
      <c r="J19" t="s">
        <v>146</v>
      </c>
      <c r="K19" t="s">
        <v>158</v>
      </c>
    </row>
    <row r="20" spans="3:11" x14ac:dyDescent="0.25">
      <c r="E20" t="s">
        <v>154</v>
      </c>
      <c r="F20">
        <v>2020</v>
      </c>
      <c r="G20" s="28">
        <v>3.8001436556751221E-4</v>
      </c>
      <c r="H20" s="28">
        <v>3.8001436556751221E-4</v>
      </c>
      <c r="I20" t="s">
        <v>147</v>
      </c>
      <c r="J20" t="s">
        <v>147</v>
      </c>
      <c r="K20" t="s">
        <v>158</v>
      </c>
    </row>
    <row r="21" spans="3:11" x14ac:dyDescent="0.25">
      <c r="E21" t="s">
        <v>154</v>
      </c>
      <c r="F21">
        <v>2020</v>
      </c>
      <c r="G21" s="28">
        <v>4.7050395502371922E-4</v>
      </c>
      <c r="H21" s="28">
        <v>4.7050395502371922E-4</v>
      </c>
      <c r="I21" t="s">
        <v>148</v>
      </c>
      <c r="J21" t="s">
        <v>148</v>
      </c>
      <c r="K21" t="s">
        <v>158</v>
      </c>
    </row>
    <row r="22" spans="3:11" x14ac:dyDescent="0.25">
      <c r="E22" t="s">
        <v>154</v>
      </c>
      <c r="F22">
        <v>2050</v>
      </c>
      <c r="G22" s="28">
        <v>1.031688375401618E-2</v>
      </c>
      <c r="H22">
        <v>1.031688375401618E-2</v>
      </c>
      <c r="I22" t="s">
        <v>134</v>
      </c>
      <c r="J22" t="s">
        <v>134</v>
      </c>
      <c r="K22" t="s">
        <v>158</v>
      </c>
    </row>
    <row r="23" spans="3:11" x14ac:dyDescent="0.25">
      <c r="E23" t="s">
        <v>154</v>
      </c>
      <c r="F23">
        <v>2050</v>
      </c>
      <c r="G23" s="28">
        <v>1.031688375401618E-2</v>
      </c>
      <c r="H23">
        <v>1.031688375401618E-2</v>
      </c>
      <c r="I23" t="s">
        <v>135</v>
      </c>
      <c r="J23" t="s">
        <v>135</v>
      </c>
      <c r="K23" t="s">
        <v>158</v>
      </c>
    </row>
    <row r="24" spans="3:11" x14ac:dyDescent="0.25">
      <c r="E24" t="s">
        <v>154</v>
      </c>
      <c r="F24">
        <v>2050</v>
      </c>
      <c r="G24" s="28">
        <v>1.031688375401618E-2</v>
      </c>
      <c r="H24">
        <v>1.031688375401618E-2</v>
      </c>
      <c r="I24" t="s">
        <v>136</v>
      </c>
      <c r="J24" t="s">
        <v>136</v>
      </c>
      <c r="K24" t="s">
        <v>158</v>
      </c>
    </row>
    <row r="25" spans="3:11" x14ac:dyDescent="0.25">
      <c r="C25" t="s">
        <v>159</v>
      </c>
      <c r="E25" t="s">
        <v>154</v>
      </c>
      <c r="F25">
        <v>2050</v>
      </c>
      <c r="G25" s="28">
        <v>1.8402644937451934E-4</v>
      </c>
      <c r="H25">
        <v>1.8402644937451934E-4</v>
      </c>
      <c r="I25" t="s">
        <v>137</v>
      </c>
      <c r="J25" t="s">
        <v>137</v>
      </c>
      <c r="K25" t="s">
        <v>158</v>
      </c>
    </row>
    <row r="26" spans="3:11" x14ac:dyDescent="0.25">
      <c r="C26" t="s">
        <v>159</v>
      </c>
      <c r="E26" t="s">
        <v>154</v>
      </c>
      <c r="F26">
        <v>2050</v>
      </c>
      <c r="G26" s="28">
        <v>1.8402644937451934E-4</v>
      </c>
      <c r="H26">
        <v>1.8402644937451934E-4</v>
      </c>
      <c r="I26" t="s">
        <v>138</v>
      </c>
      <c r="J26" t="s">
        <v>138</v>
      </c>
      <c r="K26" t="s">
        <v>158</v>
      </c>
    </row>
    <row r="27" spans="3:11" x14ac:dyDescent="0.25">
      <c r="C27" t="s">
        <v>159</v>
      </c>
      <c r="E27" t="s">
        <v>154</v>
      </c>
      <c r="F27">
        <v>2050</v>
      </c>
      <c r="G27" s="28">
        <v>1.8402644937451934E-4</v>
      </c>
      <c r="H27">
        <v>1.8402644937451934E-4</v>
      </c>
      <c r="I27" t="s">
        <v>139</v>
      </c>
      <c r="J27" t="s">
        <v>139</v>
      </c>
      <c r="K27" t="s">
        <v>158</v>
      </c>
    </row>
    <row r="28" spans="3:11" x14ac:dyDescent="0.25">
      <c r="E28" t="s">
        <v>154</v>
      </c>
      <c r="F28">
        <v>2050</v>
      </c>
      <c r="G28" s="28">
        <v>5.4676481366779635E-3</v>
      </c>
      <c r="H28">
        <v>5.4676481366779635E-3</v>
      </c>
      <c r="I28" t="s">
        <v>140</v>
      </c>
      <c r="J28" t="s">
        <v>140</v>
      </c>
      <c r="K28" t="s">
        <v>158</v>
      </c>
    </row>
    <row r="29" spans="3:11" x14ac:dyDescent="0.25">
      <c r="E29" t="s">
        <v>154</v>
      </c>
      <c r="F29">
        <v>2050</v>
      </c>
      <c r="G29" s="28">
        <v>5.4676481366779635E-3</v>
      </c>
      <c r="H29">
        <v>5.4676481366779635E-3</v>
      </c>
      <c r="I29" t="s">
        <v>141</v>
      </c>
      <c r="J29" t="s">
        <v>141</v>
      </c>
      <c r="K29" t="s">
        <v>158</v>
      </c>
    </row>
    <row r="30" spans="3:11" x14ac:dyDescent="0.25">
      <c r="E30" t="s">
        <v>154</v>
      </c>
      <c r="F30">
        <v>2050</v>
      </c>
      <c r="G30" s="28">
        <v>5.4676481366779635E-3</v>
      </c>
      <c r="H30">
        <v>5.4676481366779635E-3</v>
      </c>
      <c r="I30" t="s">
        <v>142</v>
      </c>
      <c r="J30" t="s">
        <v>142</v>
      </c>
      <c r="K30" t="s">
        <v>158</v>
      </c>
    </row>
    <row r="31" spans="3:11" x14ac:dyDescent="0.25">
      <c r="E31" t="s">
        <v>154</v>
      </c>
      <c r="F31">
        <v>2050</v>
      </c>
      <c r="G31" s="28">
        <v>9.2405926458938932E-4</v>
      </c>
      <c r="H31">
        <v>9.2405926458938932E-4</v>
      </c>
      <c r="I31" t="s">
        <v>143</v>
      </c>
      <c r="J31" t="s">
        <v>143</v>
      </c>
      <c r="K31" t="s">
        <v>158</v>
      </c>
    </row>
    <row r="32" spans="3:11" x14ac:dyDescent="0.25">
      <c r="E32" t="s">
        <v>154</v>
      </c>
      <c r="F32">
        <v>2050</v>
      </c>
      <c r="G32" s="28">
        <v>9.2405926458938932E-4</v>
      </c>
      <c r="H32">
        <v>9.2405926458938932E-4</v>
      </c>
      <c r="I32" t="s">
        <v>144</v>
      </c>
      <c r="J32" t="s">
        <v>144</v>
      </c>
      <c r="K32" t="s">
        <v>158</v>
      </c>
    </row>
    <row r="33" spans="5:11" x14ac:dyDescent="0.25">
      <c r="E33" t="s">
        <v>154</v>
      </c>
      <c r="F33">
        <v>2050</v>
      </c>
      <c r="G33" s="28">
        <v>9.2405926458938932E-4</v>
      </c>
      <c r="H33">
        <v>9.2405926458938932E-4</v>
      </c>
      <c r="I33" t="s">
        <v>145</v>
      </c>
      <c r="J33" t="s">
        <v>145</v>
      </c>
      <c r="K33" t="s">
        <v>158</v>
      </c>
    </row>
    <row r="34" spans="5:11" x14ac:dyDescent="0.25">
      <c r="E34" t="s">
        <v>154</v>
      </c>
      <c r="F34">
        <v>2050</v>
      </c>
      <c r="G34" s="28">
        <v>1.4924076946288027E-3</v>
      </c>
      <c r="H34">
        <v>1.4924076946288027E-3</v>
      </c>
      <c r="I34" t="s">
        <v>146</v>
      </c>
      <c r="J34" t="s">
        <v>146</v>
      </c>
      <c r="K34" t="s">
        <v>158</v>
      </c>
    </row>
    <row r="35" spans="5:11" x14ac:dyDescent="0.25">
      <c r="E35" t="s">
        <v>154</v>
      </c>
      <c r="F35">
        <v>2050</v>
      </c>
      <c r="G35" s="28">
        <v>1.4924076946288027E-3</v>
      </c>
      <c r="H35">
        <v>1.4924076946288027E-3</v>
      </c>
      <c r="I35" t="s">
        <v>147</v>
      </c>
      <c r="J35" t="s">
        <v>147</v>
      </c>
      <c r="K35" t="s">
        <v>158</v>
      </c>
    </row>
    <row r="36" spans="5:11" x14ac:dyDescent="0.25">
      <c r="E36" t="s">
        <v>154</v>
      </c>
      <c r="F36">
        <v>2050</v>
      </c>
      <c r="G36" s="28">
        <v>1.4924076946288027E-3</v>
      </c>
      <c r="H36">
        <v>1.4924076946288027E-3</v>
      </c>
      <c r="I36" t="s">
        <v>148</v>
      </c>
      <c r="J36" t="s">
        <v>148</v>
      </c>
      <c r="K36" t="s">
        <v>158</v>
      </c>
    </row>
    <row r="37" spans="5:11" x14ac:dyDescent="0.25">
      <c r="E37" t="s">
        <v>154</v>
      </c>
      <c r="F37">
        <v>2050</v>
      </c>
      <c r="G37" s="28">
        <v>5.1051831876312761E-3</v>
      </c>
      <c r="H37">
        <v>5.1051831876312761E-3</v>
      </c>
      <c r="I37" t="s">
        <v>134</v>
      </c>
      <c r="J37" t="s">
        <v>134</v>
      </c>
      <c r="K37" t="s">
        <v>157</v>
      </c>
    </row>
    <row r="38" spans="5:11" x14ac:dyDescent="0.25">
      <c r="E38" t="s">
        <v>154</v>
      </c>
      <c r="F38">
        <v>2050</v>
      </c>
      <c r="G38" s="28">
        <v>5.1051831876312761E-3</v>
      </c>
      <c r="H38">
        <v>5.1051831876312761E-3</v>
      </c>
      <c r="I38" t="s">
        <v>135</v>
      </c>
      <c r="J38" t="s">
        <v>135</v>
      </c>
      <c r="K38" t="s">
        <v>157</v>
      </c>
    </row>
    <row r="39" spans="5:11" x14ac:dyDescent="0.25">
      <c r="E39" t="s">
        <v>154</v>
      </c>
      <c r="F39">
        <v>2050</v>
      </c>
      <c r="G39" s="28">
        <v>5.1051831876312761E-3</v>
      </c>
      <c r="H39">
        <v>5.1051831876312761E-3</v>
      </c>
      <c r="I39" t="s">
        <v>136</v>
      </c>
      <c r="J39" t="s">
        <v>136</v>
      </c>
      <c r="K39" t="s">
        <v>157</v>
      </c>
    </row>
    <row r="40" spans="5:11" x14ac:dyDescent="0.25">
      <c r="E40" t="s">
        <v>154</v>
      </c>
      <c r="F40">
        <v>2050</v>
      </c>
      <c r="G40" s="28">
        <v>9.1063227794977141E-5</v>
      </c>
      <c r="H40">
        <v>9.1063227794977141E-5</v>
      </c>
      <c r="I40" t="s">
        <v>137</v>
      </c>
      <c r="J40" t="s">
        <v>137</v>
      </c>
      <c r="K40" t="s">
        <v>157</v>
      </c>
    </row>
    <row r="41" spans="5:11" x14ac:dyDescent="0.25">
      <c r="E41" t="s">
        <v>154</v>
      </c>
      <c r="F41">
        <v>2050</v>
      </c>
      <c r="G41" s="28">
        <v>9.1063227794977141E-5</v>
      </c>
      <c r="H41">
        <v>9.1063227794977141E-5</v>
      </c>
      <c r="I41" t="s">
        <v>138</v>
      </c>
      <c r="J41" t="s">
        <v>138</v>
      </c>
      <c r="K41" t="s">
        <v>157</v>
      </c>
    </row>
    <row r="42" spans="5:11" x14ac:dyDescent="0.25">
      <c r="E42" t="s">
        <v>154</v>
      </c>
      <c r="F42">
        <v>2050</v>
      </c>
      <c r="G42" s="28">
        <v>9.1063227794977141E-5</v>
      </c>
      <c r="H42">
        <v>9.1063227794977141E-5</v>
      </c>
      <c r="I42" t="s">
        <v>139</v>
      </c>
      <c r="J42" t="s">
        <v>139</v>
      </c>
      <c r="K42" t="s">
        <v>157</v>
      </c>
    </row>
    <row r="43" spans="5:11" x14ac:dyDescent="0.25">
      <c r="E43" t="s">
        <v>154</v>
      </c>
      <c r="F43">
        <v>2050</v>
      </c>
      <c r="G43" s="28">
        <v>2.7055985129604311E-3</v>
      </c>
      <c r="H43">
        <v>2.7055985129604311E-3</v>
      </c>
      <c r="I43" t="s">
        <v>140</v>
      </c>
      <c r="J43" t="s">
        <v>140</v>
      </c>
      <c r="K43" t="s">
        <v>157</v>
      </c>
    </row>
    <row r="44" spans="5:11" x14ac:dyDescent="0.25">
      <c r="E44" t="s">
        <v>154</v>
      </c>
      <c r="F44">
        <v>2050</v>
      </c>
      <c r="G44" s="28">
        <v>2.7055985129604311E-3</v>
      </c>
      <c r="H44">
        <v>2.7055985129604311E-3</v>
      </c>
      <c r="I44" t="s">
        <v>141</v>
      </c>
      <c r="J44" t="s">
        <v>141</v>
      </c>
      <c r="K44" t="s">
        <v>157</v>
      </c>
    </row>
    <row r="45" spans="5:11" x14ac:dyDescent="0.25">
      <c r="E45" t="s">
        <v>154</v>
      </c>
      <c r="F45">
        <v>2050</v>
      </c>
      <c r="G45" s="28">
        <v>2.7055985129604311E-3</v>
      </c>
      <c r="H45">
        <v>2.7055985129604311E-3</v>
      </c>
      <c r="I45" t="s">
        <v>142</v>
      </c>
      <c r="J45" t="s">
        <v>142</v>
      </c>
      <c r="K45" t="s">
        <v>157</v>
      </c>
    </row>
    <row r="46" spans="5:11" x14ac:dyDescent="0.25">
      <c r="E46" t="s">
        <v>154</v>
      </c>
      <c r="F46">
        <v>2050</v>
      </c>
      <c r="G46" s="28">
        <v>4.5725937545048278E-4</v>
      </c>
      <c r="H46">
        <v>4.5725937545048278E-4</v>
      </c>
      <c r="I46" t="s">
        <v>143</v>
      </c>
      <c r="J46" t="s">
        <v>143</v>
      </c>
      <c r="K46" t="s">
        <v>157</v>
      </c>
    </row>
    <row r="47" spans="5:11" x14ac:dyDescent="0.25">
      <c r="E47" t="s">
        <v>154</v>
      </c>
      <c r="F47">
        <v>2050</v>
      </c>
      <c r="G47" s="28">
        <v>4.5725937545048278E-4</v>
      </c>
      <c r="H47">
        <v>4.5725937545048278E-4</v>
      </c>
      <c r="I47" t="s">
        <v>144</v>
      </c>
      <c r="J47" t="s">
        <v>144</v>
      </c>
      <c r="K47" t="s">
        <v>157</v>
      </c>
    </row>
    <row r="48" spans="5:11" x14ac:dyDescent="0.25">
      <c r="E48" t="s">
        <v>154</v>
      </c>
      <c r="F48">
        <v>2050</v>
      </c>
      <c r="G48" s="28">
        <v>4.5725937545048278E-4</v>
      </c>
      <c r="H48">
        <v>4.5725937545048278E-4</v>
      </c>
      <c r="I48" t="s">
        <v>145</v>
      </c>
      <c r="J48" t="s">
        <v>145</v>
      </c>
      <c r="K48" t="s">
        <v>157</v>
      </c>
    </row>
    <row r="49" spans="5:11" x14ac:dyDescent="0.25">
      <c r="E49" t="s">
        <v>154</v>
      </c>
      <c r="F49">
        <v>2050</v>
      </c>
      <c r="G49" s="28">
        <v>7.384996141634885E-4</v>
      </c>
      <c r="H49">
        <v>7.384996141634885E-4</v>
      </c>
      <c r="I49" t="s">
        <v>146</v>
      </c>
      <c r="J49" t="s">
        <v>146</v>
      </c>
      <c r="K49" t="s">
        <v>157</v>
      </c>
    </row>
    <row r="50" spans="5:11" x14ac:dyDescent="0.25">
      <c r="E50" t="s">
        <v>154</v>
      </c>
      <c r="F50">
        <v>2050</v>
      </c>
      <c r="G50" s="28">
        <v>7.384996141634885E-4</v>
      </c>
      <c r="H50">
        <v>7.384996141634885E-4</v>
      </c>
      <c r="I50" t="s">
        <v>147</v>
      </c>
      <c r="J50" t="s">
        <v>147</v>
      </c>
      <c r="K50" t="s">
        <v>157</v>
      </c>
    </row>
    <row r="51" spans="5:11" x14ac:dyDescent="0.25">
      <c r="E51" t="s">
        <v>154</v>
      </c>
      <c r="F51">
        <v>2050</v>
      </c>
      <c r="G51" s="28">
        <v>7.384996141634885E-4</v>
      </c>
      <c r="H51">
        <v>7.384996141634885E-4</v>
      </c>
      <c r="I51" t="s">
        <v>148</v>
      </c>
      <c r="J51" t="s">
        <v>148</v>
      </c>
      <c r="K51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>
      <selection activeCell="H19" sqref="H1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4" t="s">
        <v>150</v>
      </c>
      <c r="I3" s="25"/>
      <c r="J3" s="25"/>
      <c r="K3" s="25"/>
    </row>
    <row r="4" spans="3:14" ht="29.45" customHeight="1" x14ac:dyDescent="0.25">
      <c r="C4" s="26" t="s">
        <v>65</v>
      </c>
      <c r="D4" s="26" t="s">
        <v>1</v>
      </c>
      <c r="E4" s="26" t="s">
        <v>2</v>
      </c>
      <c r="F4" s="26" t="s">
        <v>61</v>
      </c>
      <c r="G4" s="26" t="s">
        <v>58</v>
      </c>
      <c r="H4" s="26" t="s">
        <v>60</v>
      </c>
      <c r="I4" s="26" t="s">
        <v>4</v>
      </c>
      <c r="J4" s="26" t="s">
        <v>156</v>
      </c>
      <c r="K4" s="26" t="s">
        <v>151</v>
      </c>
      <c r="L4" s="26" t="s">
        <v>152</v>
      </c>
      <c r="N4" s="29"/>
    </row>
    <row r="5" spans="3:14" x14ac:dyDescent="0.25">
      <c r="C5" s="10" t="s">
        <v>153</v>
      </c>
      <c r="D5" s="10"/>
      <c r="E5" s="10" t="s">
        <v>168</v>
      </c>
      <c r="F5" s="10"/>
      <c r="G5" s="10"/>
      <c r="H5" s="10"/>
      <c r="I5" s="10"/>
      <c r="J5" s="10"/>
      <c r="K5" s="10"/>
      <c r="L5" s="10"/>
    </row>
    <row r="6" spans="3:14" x14ac:dyDescent="0.2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2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2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2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2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2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2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2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2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2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2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2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2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2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2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2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2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2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2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2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2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2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2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2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2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2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2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2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2022-09-13T03:47:42Z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745566964149475</vt:r8>
  </property>
</Properties>
</file>