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2CB9BFE-A3ED-4AE8-822F-D95678B1F041}" xr6:coauthVersionLast="45" xr6:coauthVersionMax="47" xr10:uidLastSave="{00000000-0000-0000-0000-000000000000}"/>
  <bookViews>
    <workbookView xWindow="-60" yWindow="-163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8" l="1"/>
  <c r="G12" i="4" l="1"/>
  <c r="L8" i="1" l="1"/>
  <c r="L6" i="8" l="1"/>
  <c r="J6" i="8"/>
  <c r="J14" i="8" l="1"/>
  <c r="H27" i="5" l="1"/>
  <c r="G27" i="5"/>
  <c r="G26" i="5"/>
  <c r="F26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4" i="8"/>
  <c r="B14" i="8"/>
  <c r="H37" i="8"/>
  <c r="G37" i="8"/>
  <c r="G36" i="8"/>
  <c r="F36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9" i="4"/>
  <c r="G28" i="4"/>
  <c r="G27" i="4"/>
  <c r="K13" i="4"/>
  <c r="I13" i="4"/>
  <c r="G13" i="4"/>
  <c r="B13" i="4"/>
  <c r="K12" i="4"/>
  <c r="I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<sst xmlns="http://schemas.openxmlformats.org/spreadsheetml/2006/main" count="504" uniqueCount="229">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</sst>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tabSelected="1" topLeftCell="A5" zoomScaleNormal="100" workbookViewId="0">
      <selection activeCell="G19" sqref="G1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1.02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1.1000000000000001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1.1000000000000001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0.1</v>
      </c>
      <c r="D22">
        <v>0.1</v>
      </c>
    </row>
    <row r="23" spans="1:11" x14ac:dyDescent="0.25">
      <c r="A23" t="s">
        <v>128</v>
      </c>
      <c r="B23" t="s">
        <v>226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zoomScaleNormal="100" workbookViewId="0">
      <selection activeCell="L15" sqref="L1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3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 t="shared" ref="J6:J14" si="1"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 t="shared" si="1"/>
        <v>1.02</v>
      </c>
      <c r="K8" s="2">
        <v>1</v>
      </c>
      <c r="L8" s="16">
        <f t="shared" ref="L8:L13" si="2">-D23</f>
        <v>0</v>
      </c>
      <c r="M8" s="2">
        <v>5</v>
      </c>
      <c r="N8" s="2" t="str">
        <f t="shared" ref="N8:N13" si="3"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 t="shared" si="1"/>
        <v>1.01</v>
      </c>
      <c r="K9" s="2">
        <v>1</v>
      </c>
      <c r="L9" s="16">
        <f t="shared" si="2"/>
        <v>0</v>
      </c>
      <c r="M9" s="2">
        <v>5</v>
      </c>
      <c r="N9" s="2" t="str">
        <f t="shared" si="3"/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 t="shared" si="1"/>
        <v>1.01</v>
      </c>
      <c r="K10" s="2">
        <v>1</v>
      </c>
      <c r="L10" s="16">
        <f t="shared" si="2"/>
        <v>0</v>
      </c>
      <c r="M10" s="2">
        <v>5</v>
      </c>
      <c r="N10" s="2" t="str">
        <f t="shared" si="3"/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 t="shared" si="3"/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_xlfn.TEXTJOIN("_",TRUE,"UC",A29,"MinGrowth",B29)</f>
        <v>UC_RSD_MinGrowth_DistrictHeat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185</v>
      </c>
      <c r="J14" s="29">
        <f t="shared" si="1"/>
        <v>1.0900000000000001</v>
      </c>
      <c r="K14" s="2">
        <v>1</v>
      </c>
      <c r="L14" s="16">
        <f>-D29</f>
        <v>-0.3</v>
      </c>
      <c r="M14" s="2">
        <v>5</v>
      </c>
      <c r="N14" s="2" t="str">
        <f>_xlfn.TEXTJOIN(" ",TRUE,A29, "minimum growth rate of",B29)</f>
        <v>RSD minimum growth rate of DistrictHeat</v>
      </c>
    </row>
    <row r="15" spans="2:14" x14ac:dyDescent="0.25">
      <c r="B15" s="2" t="str">
        <f t="shared" ref="B15:B16" si="4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ref="J15:J16" si="5">1+C30</f>
        <v>1.01</v>
      </c>
      <c r="K15" s="2">
        <v>1</v>
      </c>
      <c r="L15" s="16">
        <f t="shared" ref="L15:L16" si="6">-D30</f>
        <v>0</v>
      </c>
      <c r="M15" s="2">
        <v>5</v>
      </c>
      <c r="N15" s="2" t="str">
        <f t="shared" ref="N15:N16" si="7">_xlfn.TEXTJOIN(" ",TRUE,A30, "maximum growth rate of",B30)</f>
        <v>RSD maximum growth rate of LPG</v>
      </c>
    </row>
    <row r="16" spans="2:14" x14ac:dyDescent="0.25">
      <c r="B16" s="2" t="str">
        <f t="shared" si="4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5"/>
        <v>1.01</v>
      </c>
      <c r="K16" s="2">
        <v>1</v>
      </c>
      <c r="L16" s="16">
        <f t="shared" si="6"/>
        <v>-0.1</v>
      </c>
      <c r="M16" s="2">
        <v>5</v>
      </c>
      <c r="N16" s="2" t="str">
        <f t="shared" si="7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0.09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IF([1]Regions!C$3&lt;&gt;"",[1]Regions!C$3,"*")</f>
        <v>IE</v>
      </c>
      <c r="G36" s="48" t="str">
        <f>IF([1]Regions!C$3&lt;&gt;"",[1]Regions!D$3,"*")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7"/>
  <sheetViews>
    <sheetView zoomScaleNormal="100" workbookViewId="0">
      <selection activeCell="J24" sqref="J2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1.03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1.3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C24" s="50"/>
    </row>
    <row r="25" spans="1:8" x14ac:dyDescent="0.25">
      <c r="B25" s="45" t="s">
        <v>213</v>
      </c>
      <c r="H25" s="46"/>
    </row>
    <row r="26" spans="1:8" ht="15.75" thickBot="1" x14ac:dyDescent="0.3">
      <c r="B26" s="47" t="s">
        <v>214</v>
      </c>
      <c r="C26" s="47" t="s">
        <v>8</v>
      </c>
      <c r="D26" s="47" t="s">
        <v>215</v>
      </c>
      <c r="E26" s="47" t="s">
        <v>7</v>
      </c>
      <c r="F26" s="48" t="str">
        <f>IF([1]Regions!C$3&lt;&gt;"",[1]Regions!C$3,"*")</f>
        <v>IE</v>
      </c>
      <c r="G26" s="48" t="str">
        <f>IF([1]Regions!C$3&lt;&gt;"",[1]Regions!D$3,"*")</f>
        <v>National</v>
      </c>
      <c r="H26" s="49" t="s">
        <v>216</v>
      </c>
    </row>
    <row r="27" spans="1:8" x14ac:dyDescent="0.25">
      <c r="D27" t="s">
        <v>217</v>
      </c>
      <c r="E27">
        <v>2018</v>
      </c>
      <c r="F27">
        <v>2222</v>
      </c>
      <c r="G27">
        <f>F27</f>
        <v>2222</v>
      </c>
      <c r="H27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9" zoomScaleNormal="100" workbookViewId="0">
      <selection activeCell="L9" sqref="L9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7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>-$B$53*L29/1000</f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2023-04-15T18:20:06Z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131038844585418</vt:r8>
  </property>
</Properties>
</file>